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855" headerRowCount="1" totalsRowCount="0" totalsRowShown="0">
  <x:autoFilter ref="A5:AN855"/>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1" headerRowCount="1" totalsRowCount="0" totalsRowShown="0">
  <x:autoFilter ref="A5:E61"/>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37" headerRowCount="1" totalsRowCount="0" totalsRowShown="0">
  <x:autoFilter ref="A5:C237"/>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14" headerRowCount="1" totalsRowCount="0" totalsRowShown="0">
  <x:autoFilter ref="A5:F1014"/>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855" headerRowCount="1" totalsRowCount="0" totalsRowShown="0">
  <x:autoFilter ref="A5:J855"/>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str">
        <x:v>Biological resources</x:v>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biological resources; food candidate; food material; unresolved; fauna; nutrition; faunal tissue; unresolved; author direction; ; t0; not applicable; material</x:v>
      </x:c>
      <x:c r="AF81" s="4" t="str">
        <x:v>From current item description. Proposed uses retain their existing approval status. Lore category review: Resources -&gt; Biological resources. Classification only; original item status and tier retained.</x:v>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t="str">
        <x:v>proposal.container.sample_vial</x:v>
      </x:c>
      <x:c r="B96" s="9" t="str">
        <x:v>Clear sample vial</x:v>
      </x:c>
      <x:c r="C96" s="4" t="str">
        <x:v>Not applicable</x:v>
      </x:c>
      <x:c r="D96" s="9" t="str">
        <x:v>Containers</x:v>
      </x:c>
      <x:c r="E96" s="9" t="str">
        <x:v>Primary vessel</x:v>
      </x:c>
      <x:c r="F96" s="9" t="str">
        <x:v>New proposal</x:v>
      </x:c>
      <x:c r="G96" s="9" t="str">
        <x:v>Inspect a small ichor or chemical sample without opening it</x:v>
      </x:c>
      <x:c r="H96" s="9" t="str">
        <x:v>None</x:v>
      </x:c>
      <x:c r="I96" s="9" t="str">
        <x:v>Filled raw-resource vessel: Legger/local owner; other carrier eligibility TBD</x:v>
      </x:c>
      <x:c r="J96" s="13"/>
      <x:c r="K96" s="15"/>
      <x:c r="L96" s="9" t="str">
        <x:v>Glassworker/fabricator or salvage candidate; no recipe authored</x:v>
      </x:c>
      <x:c r="M96" s="9" t="str">
        <x:v>Materials: Scarce clear glass</x:v>
      </x:c>
      <x:c r="N96" s="9" t="str">
        <x:v>Not implemented</x:v>
      </x:c>
      <x:c r="O96" s="9" t="str">
        <x:v>Clear glass cost; liquid compatibility and fill limit unapproved</x:v>
      </x:c>
      <x:c r="P96" s="17"/>
      <x:c r="Q96" s="17"/>
      <x:c r="R96" s="17"/>
      <x:c r="S96" s="17"/>
      <x:c r="T96" s="17"/>
      <x:c r="U96" s="9" t="str">
        <x:v>Qualitative size: Small sample. Closure: Matched stopper with retained cover proposed. Contents: Species-tagged ichor; compatible chemical samples</x:v>
      </x:c>
      <x:c r="V96" s="11" t="str">
        <x:v>inspection</x:v>
      </x:c>
      <x:c r="W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6" s="4" t="str">
        <x:v>Container</x:v>
      </x:c>
      <x:c r="Y96" s="4" t="str">
        <x:v>Finished item</x:v>
      </x:c>
      <x:c r="Z96" s="4" t="str">
        <x:v>Manufactured / unresolved</x:v>
      </x:c>
      <x:c r="AA96" s="4" t="str">
        <x:v>Liquid and bulk containment</x:v>
      </x:c>
      <x:c r="AB96" s="4" t="str">
        <x:v>Glass</x:v>
      </x:c>
      <x:c r="AC96" s="4" t="str">
        <x:v>Solid part</x:v>
      </x:c>
      <x:c r="AD96" s="4" t="str">
        <x:v>Proposal</x:v>
      </x:c>
      <x:c r="AE96" s="4" t="str">
        <x:f>LOWER(A96&amp;"; "&amp;B96&amp;"; "&amp;D96&amp;"; "&amp;E96&amp;"; "&amp;X96&amp;"; "&amp;Y96&amp;"; "&amp;Z96&amp;"; "&amp;AA96&amp;"; "&amp;AB96&amp;"; "&amp;AC96&amp;"; "&amp;AD96&amp;"; "&amp;V96&amp;"; "&amp;C96&amp;"; "&amp;AH96&amp;"; "&amp;AI96)</x:f>
        <x:v>proposal.container.sample_vial; clear sample vial; containers; primary vessel; container; finished item; manufactured / unresolved; liquid and bulk containment; glass; solid part; proposal; inspection; not applicable; t2; finished item</x:v>
      </x:c>
      <x:c r="AF96" s="4" t="str">
        <x:v>From current item description. Proposed uses retain their existing approval status.</x:v>
      </x:c>
      <x:c r="AG96" s="4" t="str">
        <x:v>Finished endpoint; material tier is not applicable. Input tiers belong to the chosen recipe.</x:v>
      </x:c>
      <x:c r="AH96" s="4" t="str">
        <x:v>T2</x:v>
      </x:c>
      <x:c r="AI96" s="4" t="str">
        <x:v>Finished item</x:v>
      </x:c>
      <x:c r="AJ96" s="4" t="n">
        <x:f>COUNTIFS('Material routes'!$D$6:$D$2205,A96,'Material routes'!$C$6:$C$2205,"Output")</x:f>
        <x:v>1</x:v>
      </x:c>
      <x:c r="AK96" s="4" t="n">
        <x:f>SUM(COUNTIFS('Material routes'!$D$6:$D$2205,A96,'Material routes'!$C$6:$C$2205,"Ingredient candidate"),COUNTIFS('Material routes'!$D$6:$D$2205,A96,'Material routes'!$C$6:$C$2205,"Consumed input"),COUNTIFS('Material routes'!$D$6:$D$2205,A96,'Material routes'!$C$6:$C$2205,"Contained input"),COUNTIFS('Material routes'!$D$6:$D$2205,A96,'Material routes'!$C$6:$C$2205,"Transform input"))</x:f>
        <x:v>0</x:v>
      </x:c>
      <x:c r="AL96" s="4" t="n">
        <x:f>COUNTIFS('Material routes'!$D$6:$D$2205,A96,'Material routes'!$C$6:$C$2205,"Tool candidate")</x:f>
        <x:v>0</x:v>
      </x:c>
      <x:c r="AM96" s="4" t="str">
        <x:f>IF(AJ96&gt;0,"Route listed; review status/completeness",IF(C96="T0","Raw entry feed; no production route","No production route listed"))</x:f>
        <x:v>Route listed; review status/completeness</x:v>
      </x:c>
      <x:c r="AN96" s="14" t="n">
        <x:f>IF(C96="T0",0,IF(C96="T1",1,IF(C96="T2",2,IF(C96="T3",3,IF(C96="T4",4,IF(C96="Unassigned",98,99))))))</x:f>
        <x:v>99</x:v>
      </x:c>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str">
        <x:v>Containers</x:v>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containers;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t="str">
        <x:v>proposal.container.vial_case</x:v>
      </x:c>
      <x:c r="B105" s="9" t="str">
        <x:v>Divided vial case</x:v>
      </x:c>
      <x:c r="C105" s="4" t="str">
        <x:v>Not applicable</x:v>
      </x:c>
      <x:c r="D105" s="9" t="str">
        <x:v>Containers</x:v>
      </x:c>
      <x:c r="E105" s="9" t="str">
        <x:v>Protective carrier</x:v>
      </x:c>
      <x:c r="F105" s="9" t="str">
        <x:v>New proposal</x:v>
      </x:c>
      <x:c r="G105" s="9" t="str">
        <x:v>Keep separately sealed specimens organized and supported</x:v>
      </x:c>
      <x:c r="H105" s="9" t="str">
        <x:v>None</x:v>
      </x:c>
      <x:c r="I105" s="9" t="str">
        <x:v>Filled raw-resource vessel: Legger/local owner; other carrier eligibility TBD</x:v>
      </x:c>
      <x:c r="J105" s="13"/>
      <x:c r="K105" s="15"/>
      <x:c r="L105" s="9" t="str">
        <x:v>Glassworker/fabricator or salvage candidate; no recipe authored</x:v>
      </x:c>
      <x:c r="M105" s="9" t="str">
        <x:v>Materials: Shell/metal case; shaped mineral seats</x:v>
      </x:c>
      <x:c r="N105" s="9" t="str">
        <x:v>Not implemented</x:v>
      </x:c>
      <x:c r="O105" s="9" t="str">
        <x:v>Does not create extra inventory capacity; inserts use no assumed wood, cork or cloth</x:v>
      </x:c>
      <x:c r="P105" s="17"/>
      <x:c r="Q105" s="17"/>
      <x:c r="R105" s="17"/>
      <x:c r="S105" s="17"/>
      <x:c r="T105" s="17"/>
      <x:c r="U105" s="9" t="str">
        <x:v>Qualitative size: Several small vessels. Closure: Rigid latched case; each vial has its own seal. Contents: Sealed vials only; no direct liquid payload</x:v>
      </x:c>
      <x:c r="V105" s="11"/>
      <x:c r="W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5" s="4" t="str">
        <x:v>Carrier</x:v>
      </x:c>
      <x:c r="Y105" s="4" t="str">
        <x:v>Finished item</x:v>
      </x:c>
      <x:c r="Z105" s="4" t="str">
        <x:v>Manufactured / unresolved</x:v>
      </x:c>
      <x:c r="AA105" s="4" t="str">
        <x:v>Cargo organization</x:v>
      </x:c>
      <x:c r="AB105" s="4" t="str">
        <x:v>Mixed / unresolved</x:v>
      </x:c>
      <x:c r="AC105" s="4" t="str">
        <x:v>Assembly</x:v>
      </x:c>
      <x:c r="AD105" s="4" t="str">
        <x:v>Proposal</x:v>
      </x:c>
      <x:c r="AE105" s="4" t="str">
        <x:f>LOWER(A105&amp;"; "&amp;B105&amp;"; "&amp;D105&amp;"; "&amp;E105&amp;"; "&amp;X105&amp;"; "&amp;Y105&amp;"; "&amp;Z105&amp;"; "&amp;AA105&amp;"; "&amp;AB105&amp;"; "&amp;AC105&amp;"; "&amp;AD105&amp;"; "&amp;V105&amp;"; "&amp;C105&amp;"; "&amp;AH105&amp;"; "&amp;AI105)</x:f>
        <x:v>proposal.container.vial_case; divided vial case; containers; protective carrier; carrier; finished item; manufactured / unresolved; cargo organization; mixed / unresolved; assembly; proposal; ; not applicable; t4; finished item</x:v>
      </x:c>
      <x:c r="AF105" s="4" t="str">
        <x:v>From current item description. Proposed uses retain their existing approval status.</x:v>
      </x:c>
      <x:c r="AG105" s="4" t="str">
        <x:v>Finished endpoint; material tier is not applicable. Input tiers belong to the chosen recipe.</x:v>
      </x:c>
      <x:c r="AH105" s="4" t="str">
        <x:v>T4</x:v>
      </x:c>
      <x:c r="AI105" s="4" t="str">
        <x:v>Finished item</x:v>
      </x:c>
      <x:c r="AJ105" s="4" t="n">
        <x:f>COUNTIFS('Material routes'!$D$6:$D$2205,A105,'Material routes'!$C$6:$C$2205,"Output")</x:f>
        <x:v>1</x:v>
      </x:c>
      <x:c r="AK105" s="4" t="n">
        <x:f>SUM(COUNTIFS('Material routes'!$D$6:$D$2205,A105,'Material routes'!$C$6:$C$2205,"Ingredient candidate"),COUNTIFS('Material routes'!$D$6:$D$2205,A105,'Material routes'!$C$6:$C$2205,"Consumed input"),COUNTIFS('Material routes'!$D$6:$D$2205,A105,'Material routes'!$C$6:$C$2205,"Contained input"),COUNTIFS('Material routes'!$D$6:$D$2205,A105,'Material routes'!$C$6:$C$2205,"Transform input"))</x:f>
        <x:v>1</x:v>
      </x:c>
      <x:c r="AL105" s="4" t="n">
        <x:f>COUNTIFS('Material routes'!$D$6:$D$2205,A105,'Material routes'!$C$6:$C$2205,"Tool candidate")</x:f>
        <x:v>0</x:v>
      </x:c>
      <x:c r="AM105" s="4" t="str">
        <x:f>IF(AJ105&gt;0,"Route listed; review status/completeness",IF(C105="T0","Raw entry feed; no production route","No production route listed"))</x:f>
        <x:v>Route listed; review status/completeness</x:v>
      </x:c>
      <x:c r="AN105" s="14" t="n">
        <x:f>IF(C105="T0",0,IF(C105="T1",1,IF(C105="T2",2,IF(C105="T3",3,IF(C105="T4",4,IF(C105="Unassigned",98,99))))))</x:f>
        <x:v>99</x:v>
      </x:c>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t1; finished item</x:v>
      </x:c>
      <x:c r="AF108" s="4" t="str">
        <x:v>From current item description. Proposed uses retain their existing approval status.</x:v>
      </x:c>
      <x:c r="AG108" s="4" t="str">
        <x:v>Finished endpoint; material tier is not applicable. Input tiers belong to the chosen recipe.</x:v>
      </x:c>
      <x:c r="AH108" s="4" t="str">
        <x:v>T1</x:v>
      </x:c>
      <x:c r="AI108" s="4" t="str">
        <x:v>Finished item</x:v>
      </x:c>
      <x:c r="AJ108" s="4" t="n">
        <x:f>COUNTIFS('Material routes'!$D$6:$D$2205,A108,'Material routes'!$C$6:$C$2205,"Output")</x:f>
        <x:v>1</x:v>
      </x:c>
      <x:c r="AK108" s="4" t="n">
        <x:f>SUM(COUNTIFS('Material routes'!$D$6:$D$2205,A108,'Material routes'!$C$6:$C$2205,"Ingredient candidate"),COUNTIFS('Material routes'!$D$6:$D$2205,A108,'Material routes'!$C$6:$C$2205,"Consumed input"),COUNTIFS('Material routes'!$D$6:$D$2205,A108,'Material routes'!$C$6:$C$2205,"Contained input"),COUNTIFS('Material routes'!$D$6:$D$2205,A108,'Material routes'!$C$6:$C$2205,"Transform input"))</x:f>
        <x:v>0</x:v>
      </x:c>
      <x:c r="AL108" s="4" t="n">
        <x:f>COUNTIFS('Material routes'!$D$6:$D$2205,A108,'Material routes'!$C$6:$C$2205,"Tool candidate")</x:f>
        <x:v>1</x:v>
      </x:c>
      <x:c r="AM108" s="4" t="str">
        <x:f>IF(AJ108&gt;0,"Route listed; review status/completeness",IF(C108="T0","Raw entry feed; no production route","No production route listed"))</x:f>
        <x:v>Route listed; review status/completeness</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t="str">
        <x:v>proposal.container.seal_collar</x:v>
      </x:c>
      <x:c r="B111" s="9" t="str">
        <x:v>Compression seal collar</x:v>
      </x:c>
      <x:c r="C111" s="4" t="str">
        <x:v>T3</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t3; not applicable; component</x:v>
      </x:c>
      <x:c r="AF111" s="4" t="str">
        <x:v>From current item description. Proposed uses retain their existing approval status.</x:v>
      </x:c>
      <x:c r="AG111" s="4" t="str">
        <x:v>October 15 proposed tier review: Form a collar and retained seal from prepared metal and sealing stocks. Candidate route only: quantities, yield, tools, fit, process conditions and service compatibility remain open. </x:v>
      </x:c>
      <x:c r="AH111" s="4" t="str">
        <x:v>Not applicable</x:v>
      </x:c>
      <x:c r="AI111" s="4" t="str">
        <x:v>Component</x:v>
      </x:c>
      <x:c r="AJ111" s="4" t="n">
        <x:f>COUNTIFS('Material routes'!$D$6:$D$2205,A111,'Material routes'!$C$6:$C$2205,"Output")</x:f>
        <x:v>1</x:v>
      </x:c>
      <x:c r="AK111" s="4" t="n">
        <x:f>SUM(COUNTIFS('Material routes'!$D$6:$D$2205,A111,'Material routes'!$C$6:$C$2205,"Ingredient candidate"),COUNTIFS('Material routes'!$D$6:$D$2205,A111,'Material routes'!$C$6:$C$2205,"Consumed input"),COUNTIFS('Material routes'!$D$6:$D$2205,A111,'Material routes'!$C$6:$C$2205,"Contained input"),COUNTIFS('Material routes'!$D$6:$D$2205,A111,'Material routes'!$C$6:$C$2205,"Transform input"))</x:f>
        <x:v>1</x:v>
      </x:c>
      <x:c r="AL111" s="4" t="n">
        <x:f>COUNTIFS('Material routes'!$D$6:$D$2205,A111,'Material routes'!$C$6:$C$2205,"Tool candidate")</x:f>
        <x:v>0</x:v>
      </x:c>
      <x:c r="AM111" s="4" t="str">
        <x:f>IF(AJ111&gt;0,"Route listed; review status/completeness",IF(C111="T0","Raw entry feed; no production route","No production route listed"))</x:f>
        <x:v>Route listed; review status/completeness</x:v>
      </x:c>
      <x:c r="AN111" s="14" t="n">
        <x:f>IF(C111="T0",0,IF(C111="T1",1,IF(C111="T2",2,IF(C111="T3",3,IF(C111="T4",4,IF(C111="Unassigned",98,99))))))</x:f>
        <x:v>3</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t="str">
        <x:v>proposal.gear.mail_shirt</x:v>
      </x:c>
      <x:c r="B112" s="9" t="str">
        <x:v>Chainmail shirt</x:v>
      </x:c>
      <x:c r="C112" s="4" t="str">
        <x:v>Not applicable</x:v>
      </x:c>
      <x:c r="D112" s="9" t="inlineStr">
        <x:is>
          <x:t xml:space="preserve">Armor</x:t>
        </x:is>
      </x:c>
      <x:c r="E112" s="9" t="str">
        <x:v>Torso layer</x:v>
      </x:c>
      <x:c r="F112" s="9" t="str">
        <x:v>User direction; not implemented</x:v>
      </x:c>
      <x:c r="G112" s="9" t="str">
        <x:v>Everyday metal chainmail clothing; fitted/protective effects remain undecided.</x:v>
      </x:c>
      <x:c r="H112" s="9" t="str">
        <x:v>Unassigned; loadout extension TBD</x:v>
      </x:c>
      <x:c r="I112" s="9" t="str">
        <x:v>Booter-worn/held concept; permitted spares in Legger cargo TBD</x:v>
      </x:c>
      <x:c r="J112" s="13"/>
      <x:c r="K112" s="15"/>
      <x:c r="L112" s="9" t="str">
        <x:v>Fabrication, trade or salvage candidate; no recipe authored</x:v>
      </x:c>
      <x:c r="M112" s="9" t="str">
        <x:v>Proposed materials: Metal rings; attachment/underlayer material undecided</x:v>
      </x:c>
      <x:c r="N112" s="9" t="str">
        <x:v>Not implemented</x:v>
      </x:c>
      <x:c r="O112" s="9" t="str">
        <x:v>Layering, weight, noise and underlayer requirements need design; no cloth assumed</x:v>
      </x:c>
      <x:c r="P112" s="17"/>
      <x:c r="Q112" s="17"/>
      <x:c r="R112" s="17"/>
      <x:c r="S112" s="17"/>
      <x:c r="T112" s="17"/>
      <x:c r="U112" s="9" t="str">
        <x:v>Ordinary simple chainmail belongs to regular clothing. Elaborate variants can be fashion; detailed construction, mass and effects remain open.</x:v>
      </x:c>
      <x:c r="V112" s="11" t="str">
        <x:v>protection; chain mail shirt</x:v>
      </x:c>
      <x:c r="W112" s="9" t="str">
        <x:v>Direct author clarification, October 14, 2026; Docs/WORLD_BASIS.md#material-culture. Ordinary wear: simple wraps, metal chainmail and practical metal-based pieces with minimal fur. Elaborate fashion remains rare/expensive; no cloth.</x:v>
      </x:c>
      <x:c r="X112" s="4" t="str">
        <x:v>Armor</x:v>
      </x:c>
      <x:c r="Y112" s="4" t="str">
        <x:v>Finished item</x:v>
      </x:c>
      <x:c r="Z112" s="4" t="str">
        <x:v>Manufactured / unresolved</x:v>
      </x:c>
      <x:c r="AA112" s="4" t="str">
        <x:v>Clothing</x:v>
      </x:c>
      <x:c r="AB112" s="4" t="str">
        <x:v>Metal</x:v>
      </x:c>
      <x:c r="AC112" s="4" t="str">
        <x:v>Garment</x:v>
      </x:c>
      <x:c r="AD112" s="4" t="str">
        <x:v>Author direction</x:v>
      </x:c>
      <x:c r="AE112" s="4" t="str">
        <x:f>LOWER(A112&amp;"; "&amp;B112&amp;"; "&amp;D112&amp;"; "&amp;E112&amp;"; "&amp;X112&amp;"; "&amp;Y112&amp;"; "&amp;Z112&amp;"; "&amp;AA112&amp;"; "&amp;AB112&amp;"; "&amp;AC112&amp;"; "&amp;AD112&amp;"; "&amp;V112&amp;"; "&amp;C112&amp;"; "&amp;AH112&amp;"; "&amp;AI112)</x:f>
        <x:v>proposal.gear.mail_shirt; chainmail shirt; armor; torso layer; armor; finished item; manufactured / unresolved; clothing; metal; garment; author direction; protection; chain mail shirt; not applicable; t4; finished item</x:v>
      </x:c>
      <x:c r="AF112" s="4" t="inlineStr">
        <x:is>
          <x:t xml:space="preserve">From current item description. Proposed uses retain their existing approval status. October 15 equipment split: Armor. Complete protective wear, shields and guards. Classification does not assign protection effects.</x:t>
        </x:is>
      </x:c>
      <x:c r="AG112" s="4" t="str">
        <x:v>Finished endpoint; material tier is not applicable. Input tiers belong to the chosen recipe.</x:v>
      </x:c>
      <x:c r="AH112" s="4" t="str">
        <x:v>T4</x:v>
      </x:c>
      <x:c r="AI112" s="4" t="str">
        <x:v>Finished item</x:v>
      </x:c>
      <x:c r="AJ112" s="4" t="n">
        <x:f>COUNTIFS('Material routes'!$D$6:$D$2205,A112,'Material routes'!$C$6:$C$2205,"Output")</x:f>
        <x:v>1</x:v>
      </x:c>
      <x:c r="AK112" s="4" t="n">
        <x:f>SUM(COUNTIFS('Material routes'!$D$6:$D$2205,A112,'Material routes'!$C$6:$C$2205,"Ingredient candidate"),COUNTIFS('Material routes'!$D$6:$D$2205,A112,'Material routes'!$C$6:$C$2205,"Consumed input"),COUNTIFS('Material routes'!$D$6:$D$2205,A112,'Material routes'!$C$6:$C$2205,"Contained input"),COUNTIFS('Material routes'!$D$6:$D$2205,A112,'Material routes'!$C$6:$C$2205,"Transform input"))</x:f>
        <x:v>0</x:v>
      </x:c>
      <x:c r="AL112" s="4" t="n">
        <x:f>COUNTIFS('Material routes'!$D$6:$D$2205,A112,'Material routes'!$C$6:$C$2205,"Tool candidate")</x:f>
        <x:v>0</x:v>
      </x:c>
      <x:c r="AM112" s="4" t="str">
        <x:f>IF(AJ112&gt;0,"Route listed; review status/completeness",IF(C112="T0","Raw entry feed; no production route","No production route listed"))</x:f>
        <x:v>Route listed; review status/completeness</x:v>
      </x:c>
      <x:c r="AN112" s="14" t="n">
        <x:f>IF(C112="T0",0,IF(C112="T1",1,IF(C112="T2",2,IF(C112="T3",3,IF(C112="T4",4,IF(C112="Unassigned",98,99))))))</x:f>
        <x:v>99</x:v>
      </x:c>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inlineStr">
        <x:is>
          <x:t xml:space="preserve">Armor</x:t>
        </x:is>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armor; whole-body assembly candidate; armor; finished item; manufactured / unresolved; protection; metal; assembly; author direction; ; not applicable; unassigned; finished item</x:v>
      </x:c>
      <x:c r="AF113" s="4" t="inlineStr">
        <x:is>
          <x:t xml:space="preserve">From current item description. Proposed uses retain their existing approval status. October 15 equipment split: Armor. Complete protective wear, shields and guards. Classification does not assign protection effects.</x:t>
        </x:is>
      </x:c>
      <x:c r="AG113" s="4" t="str">
        <x:v>Finished endpoint; material tier is not applicable. Input tiers belong to the chosen recipe.</x:v>
      </x:c>
      <x:c r="AH113" s="4" t="str">
        <x:v>Unassigned</x:v>
      </x:c>
      <x:c r="AI113" s="4" t="str">
        <x:v>Finished item</x:v>
      </x:c>
      <x:c r="AJ113" s="4" t="n">
        <x:f>COUNTIFS('Material routes'!$D$6:$D$2205,A113,'Material routes'!$C$6:$C$2205,"Output")</x:f>
        <x:v>1</x:v>
      </x:c>
      <x:c r="AK113" s="4" t="n">
        <x:f>SUM(COUNTIFS('Material routes'!$D$6:$D$2205,A113,'Material routes'!$C$6:$C$2205,"Ingredient candidate"),COUNTIFS('Material routes'!$D$6:$D$2205,A113,'Material routes'!$C$6:$C$2205,"Consumed input"),COUNTIFS('Material routes'!$D$6:$D$2205,A113,'Material routes'!$C$6:$C$2205,"Contained input"),COUNTIFS('Material routes'!$D$6:$D$2205,A113,'Material routes'!$C$6:$C$2205,"Transform input"))</x:f>
        <x:v>0</x:v>
      </x:c>
      <x:c r="AL113" s="4" t="n">
        <x:f>COUNTIFS('Material routes'!$D$6:$D$2205,A113,'Material routes'!$C$6:$C$2205,"Tool candidate")</x:f>
        <x:v>0</x:v>
      </x:c>
      <x:c r="AM113" s="4" t="str">
        <x:f>IF(AJ113&gt;0,"Route listed; review status/completeness",IF(C113="T0","Raw entry feed; no production route","No production route listed"))</x:f>
        <x:v>Route listed; review status/completeness</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inlineStr">
        <x:is>
          <x:t xml:space="preserve">Armor</x:t>
        </x:is>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armor; torso plate; armor; finished item; manufactured / unresolved; protection; metal; assembly; author direction; ; not applicable; t2; finished item</x:v>
      </x:c>
      <x:c r="AF114" s="4" t="inlineStr">
        <x:is>
          <x:t xml:space="preserve">From current item description. Proposed uses retain their existing approval status. October 15 equipment split: Armor. Complete protective wear, shields and guards. Classification does not assign protection effects.</x:t>
        </x:is>
      </x:c>
      <x:c r="AG114" s="4" t="str">
        <x:v>Finished endpoint; material tier is not applicable. Input tiers belong to the chosen recipe.</x:v>
      </x:c>
      <x:c r="AH114" s="4" t="str">
        <x:v>T2</x:v>
      </x:c>
      <x:c r="AI114" s="4" t="str">
        <x:v>Finished item</x:v>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inlineStr">
        <x:is>
          <x:t xml:space="preserve">Armor</x:t>
        </x:is>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armor; head; armor; finished item; manufactured / unresolved; protection; metal; assembly; author direction; ; not applicable; t3; finished item</x:v>
      </x:c>
      <x:c r="AF115" s="4" t="inlineStr">
        <x:is>
          <x:t xml:space="preserve">From current item description. Proposed uses retain their existing approval status. October 15 equipment split: Armor. Complete protective wear, shields and guards. Classification does not assign protection effects.</x:t>
        </x:is>
      </x:c>
      <x:c r="AG115" s="4" t="str">
        <x:v>Finished endpoint; material tier is not applicable. Input tiers belong to the chosen recipe.</x:v>
      </x:c>
      <x:c r="AH115" s="4" t="str">
        <x:v>T3</x:v>
      </x:c>
      <x:c r="AI115" s="4" t="str">
        <x:v>Finished item</x:v>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inlineStr">
        <x:is>
          <x:t xml:space="preserve">Armor</x:t>
        </x:is>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armor; lower limbs; armor; finished item; manufactured / unresolved; protection; metal; assembly; author direction; ; not applicable; t3; finished item</x:v>
      </x:c>
      <x:c r="AF116" s="4" t="inlineStr">
        <x:is>
          <x:t xml:space="preserve">From current item description. Proposed uses retain their existing approval status. October 15 equipment split: Armor. Complete protective wear, shields and guards. Classification does not assign protection effects.</x:t>
        </x:is>
      </x:c>
      <x:c r="AG116" s="4" t="str">
        <x:v>Finished endpoint; material tier is not applicable. Input tiers belong to the chosen recipe.</x:v>
      </x:c>
      <x:c r="AH116" s="4" t="str">
        <x:v>T3</x:v>
      </x:c>
      <x:c r="AI116" s="4" t="str">
        <x:v>Finished item</x:v>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Armor</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armor;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Armor</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armor;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inlineStr">
        <x:is>
          <x:t xml:space="preserve">Armor</x:t>
        </x:is>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armor; held / mounted defensive gear; shield; finished item; manufactured / unresolved; protection; mixed / unresolved; assembly; author direction; ; not applicable; unassigned; finished item</x:v>
      </x:c>
      <x:c r="AF121" s="4" t="inlineStr">
        <x:is>
          <x:t xml:space="preserve">From current item description. Proposed uses retain their existing approval status. October 15 equipment split: Armor. Complete protective wear, shields and guards. Classification does not assign protection effects.</x:t>
        </x:is>
      </x:c>
      <x:c r="AG121" s="4" t="str">
        <x:v>Finished endpoint; material tier is not applicable. Input tiers belong to the chosen recipe.</x:v>
      </x:c>
      <x:c r="AH121" s="4" t="str">
        <x:v>Unassigned</x:v>
      </x:c>
      <x:c r="AI121" s="4" t="str">
        <x:v>Finished item</x:v>
      </x:c>
      <x:c r="AJ121" s="4" t="n">
        <x:f>COUNTIFS('Material routes'!$D$6:$D$2205,A121,'Material routes'!$C$6:$C$2205,"Output")</x:f>
        <x:v>1</x:v>
      </x:c>
      <x:c r="AK121" s="4" t="n">
        <x:f>SUM(COUNTIFS('Material routes'!$D$6:$D$2205,A121,'Material routes'!$C$6:$C$2205,"Ingredient candidate"),COUNTIFS('Material routes'!$D$6:$D$2205,A121,'Material routes'!$C$6:$C$2205,"Consumed input"),COUNTIFS('Material routes'!$D$6:$D$2205,A121,'Material routes'!$C$6:$C$2205,"Contained input"),COUNTIFS('Material routes'!$D$6:$D$2205,A121,'Material routes'!$C$6:$C$2205,"Transform input"))</x:f>
        <x:v>0</x:v>
      </x:c>
      <x:c r="AL121" s="4" t="n">
        <x:f>COUNTIFS('Material routes'!$D$6:$D$2205,A121,'Material routes'!$C$6:$C$2205,"Tool candidate")</x:f>
        <x:v>0</x:v>
      </x:c>
      <x:c r="AM121" s="4" t="str">
        <x:f>IF(AJ121&gt;0,"Route listed; review status/completeness",IF(C121="T0","Raw entry feed; no production route","No production route listed"))</x:f>
        <x:v>Route listed; review status/completeness</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Tools</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tools;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Tools</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tools;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Tools</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tools;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Tools</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tools;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Tools</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tools;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Attachments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attachments;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Tools</x:t>
        </x:is>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tools; ignition tool; tool; finished item; manufactured / unresolved; ignition; metal or shell; assembly; proposal; ;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Tools</x:t>
        </x:is>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tools; cooking vessel; tool; finished item; manufactured / unresolved; cooking; ceramic; solid part; proposal; ;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t="str">
        <x:v>proposal.fire.cooking_slab</x:v>
      </x:c>
      <x:c r="B217" s="9" t="str">
        <x:v>Cooking stone slab</x:v>
      </x:c>
      <x:c r="C217" s="4" t="str">
        <x:v>Not applicable</x:v>
      </x:c>
      <x:c r="D217" s="9" t="inlineStr">
        <x:is>
          <x:t xml:space="preserve">Tools</x:t>
        </x:is>
      </x:c>
      <x:c r="E217" s="9" t="str">
        <x:v>Cooking tool</x:v>
      </x:c>
      <x:c r="F217" s="9" t="str">
        <x:v>New proposal</x:v>
      </x:c>
      <x:c r="G217" s="9" t="str">
        <x:v>Selected worked stone surface candidate for food heating.</x:v>
      </x:c>
      <x:c r="H217" s="9" t="str">
        <x:v>Unassigned; no new slot approved</x:v>
      </x:c>
      <x:c r="I217" s="9" t="str">
        <x:v>Carrier / placement policy TBD</x:v>
      </x:c>
      <x:c r="J217" s="13"/>
      <x:c r="K217" s="15"/>
      <x:c r="L217" s="9" t="str">
        <x:v>Gathering, specialist craft or trade; exact acquisition TBD</x:v>
      </x:c>
      <x:c r="M217" s="9" t="str">
        <x:v>No cooking, ignition or oxygen-release recipe authored</x:v>
      </x:c>
      <x:c r="N217" s="9" t="str">
        <x:v>Not implemented</x:v>
      </x:c>
      <x:c r="O217" s="9" t="str">
        <x:v>Stone selection and thermal behavior undefined; oxygen/glow stones are not automatically suitable cooking surfaces.</x:v>
      </x:c>
      <x:c r="P217" s="17"/>
      <x:c r="Q217" s="17"/>
      <x:c r="R217" s="17"/>
      <x:c r="S217" s="17"/>
      <x:c r="T217" s="17"/>
      <x:c r="U217" s="9" t="str">
        <x:v>Names are descriptive working labels. Fire-dependent uses are constrained by source atmosphere proposals; no oxygen/flame simulation, nutrition bonus or automatic detoxification.</x:v>
      </x:c>
      <x:c r="V217" s="11"/>
      <x:c r="W217" s="9" t="str">
        <x:v>New game proposal from author cooking direction</x:v>
      </x:c>
      <x:c r="X217" s="4" t="str">
        <x:v>Tool</x:v>
      </x:c>
      <x:c r="Y217" s="4" t="str">
        <x:v>Processed intermediate</x:v>
      </x:c>
      <x:c r="Z217" s="4" t="str">
        <x:v>Geological</x:v>
      </x:c>
      <x:c r="AA217" s="4" t="str">
        <x:v>Cooking</x:v>
      </x:c>
      <x:c r="AB217" s="4" t="str">
        <x:v>Mineral</x:v>
      </x:c>
      <x:c r="AC217" s="4" t="str">
        <x:v>Panel</x:v>
      </x:c>
      <x:c r="AD217" s="4" t="str">
        <x:v>Proposal</x:v>
      </x:c>
      <x:c r="AE217" s="4" t="str">
        <x:f>LOWER(A217&amp;"; "&amp;B217&amp;"; "&amp;D217&amp;"; "&amp;E217&amp;"; "&amp;X217&amp;"; "&amp;Y217&amp;"; "&amp;Z217&amp;"; "&amp;AA217&amp;"; "&amp;AB217&amp;"; "&amp;AC217&amp;"; "&amp;AD217&amp;"; "&amp;V217&amp;"; "&amp;C217&amp;"; "&amp;AH217&amp;"; "&amp;AI217)</x:f>
        <x:v>proposal.fire.cooking_slab; cooking stone slab; tools; cooking tool; tool; processed intermediate; geological; cooking; mineral; panel; proposal; ; not applicable; t1; finished item</x:v>
      </x:c>
      <x:c r="AF217"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7" s="4" t="str">
        <x:v>Finished endpoint; material tier is not applicable. Input tiers belong to the chosen recipe.</x:v>
      </x:c>
      <x:c r="AH217" s="4" t="str">
        <x:v>T1</x:v>
      </x:c>
      <x:c r="AI217" s="4" t="str">
        <x:v>Finished item</x:v>
      </x:c>
      <x:c r="AJ217" s="4" t="n">
        <x:f>COUNTIFS('Material routes'!$D$6:$D$2205,A217,'Material routes'!$C$6:$C$2205,"Output")</x:f>
        <x:v>1</x:v>
      </x:c>
      <x:c r="AK217" s="4" t="n">
        <x:f>SUM(COUNTIFS('Material routes'!$D$6:$D$2205,A217,'Material routes'!$C$6:$C$2205,"Ingredient candidate"),COUNTIFS('Material routes'!$D$6:$D$2205,A217,'Material routes'!$C$6:$C$2205,"Consumed input"),COUNTIFS('Material routes'!$D$6:$D$2205,A217,'Material routes'!$C$6:$C$2205,"Contained input"),COUNTIFS('Material routes'!$D$6:$D$2205,A217,'Material routes'!$C$6:$C$2205,"Transform input"))</x:f>
        <x:v>0</x:v>
      </x:c>
      <x:c r="AL217" s="4" t="n">
        <x:f>COUNTIFS('Material routes'!$D$6:$D$2205,A217,'Material routes'!$C$6:$C$2205,"Tool candidate")</x:f>
        <x:v>0</x:v>
      </x:c>
      <x:c r="AM217" s="4" t="str">
        <x:f>IF(AJ217&gt;0,"Route listed; review status/completeness",IF(C217="T0","Raw entry feed; no production route","No production route listed"))</x:f>
        <x:v>Route listed; review status/completeness</x:v>
      </x:c>
      <x:c r="AN217" s="14" t="n">
        <x:f>IF(C217="T0",0,IF(C217="T1",1,IF(C217="T2",2,IF(C217="T3",3,IF(C217="T4",4,IF(C217="Unassigned",98,99))))))</x:f>
        <x:v>99</x:v>
      </x:c>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Tools</x:t>
        </x:is>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tools; cooking vessel; tool; finished item; manufactured / unresolved; cooking; metal; assembly; proposal; ;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Tools</x:t>
        </x:is>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tools; cooking tool; tool; finished item; manufactured / unresolved; cooking; metal; assembly; proposal; ;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Tools</x:t>
        </x:is>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tools; cooking tool; tool; finished item; manufactured / unresolved; cooking; metal; assembly; proposal; ;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Tools</x:t>
        </x:is>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tools; cooking tool; tool; finished item; manufactured / unresolved; cooking; metal; assembly; proposal; ;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str">
        <x:v>Managed cooking firebox</x:v>
      </x:c>
      <x:c r="C222" s="4" t="str">
        <x:v>Not applicable</x:v>
      </x:c>
      <x:c r="D222" s="9" t="inlineStr">
        <x:is>
          <x:t xml:space="preserve">Tools</x:t>
        </x:is>
      </x:c>
      <x:c r="E222" s="9" t="str">
        <x:v>Fire management</x:v>
      </x:c>
      <x:c r="F222" s="9" t="str">
        <x:v>New proposal</x:v>
      </x:c>
      <x:c r="G222" s="9" t="str">
        <x:v>Contained fire-bed assembly candidate for a chosen low-oxygen cooking setup.</x:v>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str">
        <x:v>Fuel, intake, exhaust and usable surroundings need design. A box does not create oxygen or make a sealed camp safe.</x:v>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str">
        <x:v>fire management</x:v>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str">
        <x:v>Proposal</x:v>
      </x:c>
      <x:c r="AE222" s="4" t="str">
        <x:f>LOWER(A222&amp;"; "&amp;B222&amp;"; "&amp;D222&amp;"; "&amp;E222&amp;"; "&amp;X222&amp;"; "&amp;Y222&amp;"; "&amp;Z222&amp;"; "&amp;AA222&amp;"; "&amp;AB222&amp;"; "&amp;AC222&amp;"; "&amp;AD222&amp;"; "&amp;V222&amp;"; "&amp;C222&amp;"; "&amp;AH222&amp;"; "&amp;AI222)</x:f>
        <x:v>proposal.fire.firebox; managed cooking firebox; tools; fire management; tool; finished item; manufactured / unresolved; cooking; mixed / unresolved; assembly; proposal; fire management; not applicable; t3; finished item</x:v>
      </x:c>
      <x:c r="AF222"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t="str">
        <x:v>proposal.fire.wind_baffle</x:v>
      </x:c>
      <x:c r="B223" s="9" t="str">
        <x:v>Cooking wind baffle</x:v>
      </x:c>
      <x:c r="C223" s="4" t="str">
        <x:v>T3</x:v>
      </x:c>
      <x:c r="D223" s="9" t="str">
        <x:v>Crafting components</x:v>
      </x:c>
      <x:c r="E223" s="9" t="str">
        <x:v>Fire management</x:v>
      </x:c>
      <x:c r="F223" s="9" t="str">
        <x:v>New proposal</x:v>
      </x:c>
      <x:c r="G223" s="9" t="str">
        <x:v>Shaped screen candidate to reduce disruptive crosswind around a cooking setup.</x:v>
      </x:c>
      <x:c r="H223" s="9" t="str">
        <x:v>Unassigned; no new slot approved</x:v>
      </x:c>
      <x:c r="I223" s="9" t="str">
        <x:v>Carrier / placement policy TBD</x:v>
      </x:c>
      <x:c r="J223" s="13"/>
      <x:c r="K223" s="15"/>
      <x:c r="L223" s="9" t="str">
        <x:v>Gathering, specialist craft or trade; exact acquisition TBD</x:v>
      </x:c>
      <x:c r="M223" s="9" t="str">
        <x:v>No cooking, ignition or oxygen-release recipe authored</x:v>
      </x:c>
      <x:c r="N223" s="9" t="str">
        <x:v>Not implemented</x:v>
      </x:c>
      <x:c r="O223" s="9" t="str">
        <x:v>Airflow and exhaust must remain part of design; wind protection must not be treated as airtight enclosure.</x:v>
      </x:c>
      <x:c r="P223" s="17"/>
      <x:c r="Q223" s="17"/>
      <x:c r="R223" s="17"/>
      <x:c r="S223" s="17"/>
      <x:c r="T223" s="17"/>
      <x:c r="U223" s="9" t="str">
        <x:v>Names are descriptive working labels. Fire-dependent uses are constrained by source atmosphere proposals; no oxygen/flame simulation, nutrition bonus or automatic detoxification.</x:v>
      </x:c>
      <x:c r="V223" s="11" t="str">
        <x:v>cooking</x:v>
      </x:c>
      <x:c r="W223" s="9" t="str">
        <x:v>https://github.com/sleepyseamonster/Arc-Dust/blob/f6f98515c005dc3c73cccd9cbc031691745740c6/02-Arc-Dust-Worldbuilding/world/geography/atmosphere.md</x:v>
      </x:c>
      <x:c r="X223" s="4" t="str">
        <x:v>Crafting component</x:v>
      </x:c>
      <x:c r="Y223" s="4" t="str">
        <x:v>Processed intermediate</x:v>
      </x:c>
      <x:c r="Z223" s="4" t="str">
        <x:v>Manufactured / unresolved</x:v>
      </x:c>
      <x:c r="AA223" s="4" t="str">
        <x:v>Fire management</x:v>
      </x:c>
      <x:c r="AB223" s="4" t="str">
        <x:v>Metal</x:v>
      </x:c>
      <x:c r="AC223" s="4" t="str">
        <x:v>Panel</x:v>
      </x:c>
      <x:c r="AD223" s="4" t="str">
        <x:v>Proposal</x:v>
      </x:c>
      <x:c r="AE223" s="4" t="str">
        <x:f>LOWER(A223&amp;"; "&amp;B223&amp;"; "&amp;D223&amp;"; "&amp;E223&amp;"; "&amp;X223&amp;"; "&amp;Y223&amp;"; "&amp;Z223&amp;"; "&amp;AA223&amp;"; "&amp;AB223&amp;"; "&amp;AC223&amp;"; "&amp;AD223&amp;"; "&amp;V223&amp;"; "&amp;C223&amp;"; "&amp;AH223&amp;"; "&amp;AI223)</x:f>
        <x:v>proposal.fire.wind_baffle; cooking wind baffle; crafting components; fire management; crafting component; processed intermediate; manufactured / unresolved; fire management; metal; panel; proposal; cooking; t3; not applicable; component</x:v>
      </x:c>
      <x:c r="AF223" s="4" t="str">
        <x:v>Author direction establishes stone families. Source mechanisms remain proposal-stage; specific equipment functions are proposals.</x:v>
      </x:c>
      <x:c r="AG223" s="4" t="str">
        <x:v>October 15 proposed tier review: 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AH223" s="4" t="str">
        <x:v>Not applicable</x:v>
      </x:c>
      <x:c r="AI223" s="4" t="str">
        <x:v>Component</x:v>
      </x:c>
      <x:c r="AJ223" s="4" t="n">
        <x:f>COUNTIFS('Material routes'!$D$6:$D$2205,A223,'Material routes'!$C$6:$C$2205,"Output")</x:f>
        <x:v>1</x:v>
      </x:c>
      <x:c r="AK223" s="4" t="n">
        <x:f>SUM(COUNTIFS('Material routes'!$D$6:$D$2205,A223,'Material routes'!$C$6:$C$2205,"Ingredient candidate"),COUNTIFS('Material routes'!$D$6:$D$2205,A223,'Material routes'!$C$6:$C$2205,"Consumed input"),COUNTIFS('Material routes'!$D$6:$D$2205,A223,'Material routes'!$C$6:$C$2205,"Contained input"),COUNTIFS('Material routes'!$D$6:$D$2205,A223,'Material routes'!$C$6:$C$2205,"Transform input"))</x:f>
        <x:v>1</x:v>
      </x:c>
      <x:c r="AL223" s="4" t="n">
        <x:f>COUNTIFS('Material routes'!$D$6:$D$2205,A223,'Material routes'!$C$6:$C$2205,"Tool candidate")</x:f>
        <x:v>0</x:v>
      </x:c>
      <x:c r="AM223" s="4" t="str">
        <x:f>IF(AJ223&gt;0,"Route listed; review status/completeness",IF(C223="T0","Raw entry feed; no production route","No production route listed"))</x:f>
        <x:v>Route listed; review status/completeness</x:v>
      </x:c>
      <x:c r="AN223" s="14" t="n">
        <x:f>IF(C223="T0",0,IF(C223="T1",1,IF(C223="T2",2,IF(C223="T3",3,IF(C223="T4",4,IF(C223="Unassigned",98,99))))))</x:f>
        <x:v>3</x:v>
      </x:c>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t="str">
        <x:v>proposal.fire.draft_collar</x:v>
      </x:c>
      <x:c r="B224" s="9" t="str">
        <x:v>Cooking draft collar</x:v>
      </x:c>
      <x:c r="C224" s="4" t="str">
        <x:v>T3</x:v>
      </x:c>
      <x:c r="D224" s="9" t="str">
        <x:v>Crafting components</x:v>
      </x:c>
      <x:c r="E224" s="9" t="str">
        <x:v>Fire management</x:v>
      </x:c>
      <x:c r="F224" s="9" t="str">
        <x:v>New proposal</x:v>
      </x:c>
      <x:c r="G224" s="9" t="str">
        <x:v>Fitted intake/draft part candidate for a compatible cooking firebox.</x:v>
      </x:c>
      <x:c r="H224" s="9" t="str">
        <x:v>Unassigned; no new slot approved</x:v>
      </x:c>
      <x:c r="I224" s="9" t="str">
        <x:v>Carrier / placement policy TBD</x:v>
      </x:c>
      <x:c r="J224" s="13"/>
      <x:c r="K224" s="15"/>
      <x:c r="L224" s="9" t="str">
        <x:v>Gathering, specialist craft or trade; exact acquisition TBD</x:v>
      </x:c>
      <x:c r="M224" s="9" t="str">
        <x:v>No cooking, ignition or oxygen-release recipe authored</x:v>
      </x:c>
      <x:c r="N224" s="9" t="str">
        <x:v>Not implemented</x:v>
      </x:c>
      <x:c r="O224" s="9" t="str">
        <x:v>Proposed small-cooker adaptation of source draft engineering, not a proven design or oxygen-generating device.</x:v>
      </x:c>
      <x:c r="P224" s="17"/>
      <x:c r="Q224" s="17"/>
      <x:c r="R224" s="17"/>
      <x:c r="S224" s="17"/>
      <x:c r="T224" s="17"/>
      <x:c r="U224" s="9" t="str">
        <x:v>Names are descriptive working labels. Fire-dependent uses are constrained by source atmosphere proposals; no oxygen/flame simulation, nutrition bonus or automatic detoxification.</x:v>
      </x:c>
      <x:c r="V224" s="11" t="str">
        <x:v>cooking</x:v>
      </x:c>
      <x:c r="W224" s="9" t="str">
        <x:v>https://github.com/sleepyseamonster/Arc-Dust/blob/f6f98515c005dc3c73cccd9cbc031691745740c6/02-Arc-Dust-Worldbuilding/world/geography/atmosphere.md</x:v>
      </x:c>
      <x:c r="X224" s="4" t="str">
        <x:v>Crafting component</x:v>
      </x:c>
      <x:c r="Y224" s="4" t="str">
        <x:v>Processed intermediate</x:v>
      </x:c>
      <x:c r="Z224" s="4" t="str">
        <x:v>Manufactured / unresolved</x:v>
      </x:c>
      <x:c r="AA224" s="4" t="str">
        <x:v>Fire management</x:v>
      </x:c>
      <x:c r="AB224" s="4" t="str">
        <x:v>Ceramic</x:v>
      </x:c>
      <x:c r="AC224" s="4" t="str">
        <x:v>Solid part</x:v>
      </x:c>
      <x:c r="AD224" s="4" t="str">
        <x:v>Proposal</x:v>
      </x:c>
      <x:c r="AE224" s="4" t="str">
        <x:f>LOWER(A224&amp;"; "&amp;B224&amp;"; "&amp;D224&amp;"; "&amp;E224&amp;"; "&amp;X224&amp;"; "&amp;Y224&amp;"; "&amp;Z224&amp;"; "&amp;AA224&amp;"; "&amp;AB224&amp;"; "&amp;AC224&amp;"; "&amp;AD224&amp;"; "&amp;V224&amp;"; "&amp;C224&amp;"; "&amp;AH224&amp;"; "&amp;AI224)</x:f>
        <x:v>proposal.fire.draft_collar; cooking draft collar; crafting components; fire management; crafting component; processed intermediate; manufactured / unresolved; fire management; ceramic; solid part; proposal; cooking; t3; not applicable; component</x:v>
      </x:c>
      <x:c r="AF224" s="4" t="str">
        <x:v>Author direction establishes stone families. Source mechanisms remain proposal-stage; specific equipment functions are proposals.</x:v>
      </x:c>
      <x:c r="AG224" s="4" t="str">
        <x:v>October 15 proposed tier review: Form a selected draft collar from prepared steel. Candidate route only: quantities, yield, tools, fit, process conditions and service compatibility remain open. Airflow, heating source and atmospheric fire behavior remain design questions.</x:v>
      </x:c>
      <x:c r="AH224" s="4" t="str">
        <x:v>Not applicable</x:v>
      </x:c>
      <x:c r="AI224" s="4" t="str">
        <x:v>Component</x:v>
      </x:c>
      <x:c r="AJ224" s="4" t="n">
        <x:f>COUNTIFS('Material routes'!$D$6:$D$2205,A224,'Material routes'!$C$6:$C$2205,"Output")</x:f>
        <x:v>1</x:v>
      </x:c>
      <x:c r="AK224" s="4" t="n">
        <x:f>SUM(COUNTIFS('Material routes'!$D$6:$D$2205,A224,'Material routes'!$C$6:$C$2205,"Ingredient candidate"),COUNTIFS('Material routes'!$D$6:$D$2205,A224,'Material routes'!$C$6:$C$2205,"Consumed input"),COUNTIFS('Material routes'!$D$6:$D$2205,A224,'Material routes'!$C$6:$C$2205,"Contained input"),COUNTIFS('Material routes'!$D$6:$D$2205,A224,'Material routes'!$C$6:$C$2205,"Transform input"))</x:f>
        <x:v>2</x:v>
      </x:c>
      <x:c r="AL224" s="4" t="n">
        <x:f>COUNTIFS('Material routes'!$D$6:$D$2205,A224,'Material routes'!$C$6:$C$2205,"Tool candidate")</x:f>
        <x:v>0</x:v>
      </x:c>
      <x:c r="AM224" s="4" t="str">
        <x:f>IF(AJ224&gt;0,"Route listed; review status/completeness",IF(C224="T0","Raw entry feed; no production route","No production route listed"))</x:f>
        <x:v>Route listed; review status/completeness</x:v>
      </x:c>
      <x:c r="AN224" s="14" t="n">
        <x:f>IF(C224="T0",0,IF(C224="T1",1,IF(C224="T2",2,IF(C224="T3",3,IF(C224="T4",4,IF(C224="Unassigned",98,99))))))</x:f>
        <x:v>3</x:v>
      </x:c>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t="str">
        <x:v>proposal.fire.heat_shroud</x:v>
      </x:c>
      <x:c r="B225" s="9" t="str">
        <x:v>Cooking heat shroud</x:v>
      </x:c>
      <x:c r="C225" s="4" t="str">
        <x:v>T3</x:v>
      </x:c>
      <x:c r="D225" s="9" t="str">
        <x:v>Crafting components</x:v>
      </x:c>
      <x:c r="E225" s="9" t="str">
        <x:v>Fire management</x:v>
      </x:c>
      <x:c r="F225" s="9" t="str">
        <x:v>New proposal</x:v>
      </x:c>
      <x:c r="G225" s="9" t="str">
        <x:v>Shaped ceramic panel candidate around a selected heat path.</x:v>
      </x:c>
      <x:c r="H225" s="9" t="str">
        <x:v>Unassigned; no new slot approved</x:v>
      </x:c>
      <x:c r="I225" s="9" t="str">
        <x:v>Carrier / placement policy TBD</x:v>
      </x:c>
      <x:c r="J225" s="13"/>
      <x:c r="K225" s="15"/>
      <x:c r="L225" s="9" t="str">
        <x:v>Gathering, specialist craft or trade; exact acquisition TBD</x:v>
      </x:c>
      <x:c r="M225" s="9" t="str">
        <x:v>No cooking, ignition or oxygen-release recipe authored</x:v>
      </x:c>
      <x:c r="N225" s="9" t="str">
        <x:v>Not implemented</x:v>
      </x:c>
      <x:c r="O225" s="9" t="str">
        <x:v>Service grade, mounting and actual heat performance undefined; reuse ceramic lining craft family where possible.</x:v>
      </x:c>
      <x:c r="P225" s="17"/>
      <x:c r="Q225" s="17"/>
      <x:c r="R225" s="17"/>
      <x:c r="S225" s="17"/>
      <x:c r="T225" s="17"/>
      <x:c r="U225" s="9" t="str">
        <x:v>Names are descriptive working labels. Fire-dependent uses are constrained by source atmosphere proposals; no oxygen/flame simulation, nutrition bonus or automatic detoxification.</x:v>
      </x:c>
      <x:c r="V225" s="11" t="str">
        <x:v>protective fabrication</x:v>
      </x:c>
      <x:c r="W225" s="9" t="str">
        <x:v>https://github.com/sleepyseamonster/Arc-Dust/blob/f6f98515c005dc3c73cccd9cbc031691745740c6/02-Arc-Dust-Worldbuilding/world/geography/atmosphere.md</x:v>
      </x:c>
      <x:c r="X225" s="4" t="str">
        <x:v>Crafting component</x:v>
      </x:c>
      <x:c r="Y225" s="4" t="str">
        <x:v>Processed intermediate</x:v>
      </x:c>
      <x:c r="Z225" s="4" t="str">
        <x:v>Manufactured / unresolved</x:v>
      </x:c>
      <x:c r="AA225" s="4" t="str">
        <x:v>Cooking</x:v>
      </x:c>
      <x:c r="AB225" s="4" t="str">
        <x:v>Ceramic</x:v>
      </x:c>
      <x:c r="AC225" s="4" t="str">
        <x:v>Panel</x:v>
      </x:c>
      <x:c r="AD225" s="4" t="str">
        <x:v>Proposal</x:v>
      </x:c>
      <x:c r="AE225" s="4" t="str">
        <x:f>LOWER(A225&amp;"; "&amp;B225&amp;"; "&amp;D225&amp;"; "&amp;E225&amp;"; "&amp;X225&amp;"; "&amp;Y225&amp;"; "&amp;Z225&amp;"; "&amp;AA225&amp;"; "&amp;AB225&amp;"; "&amp;AC225&amp;"; "&amp;AD225&amp;"; "&amp;V225&amp;"; "&amp;C225&amp;"; "&amp;AH225&amp;"; "&amp;AI225)</x:f>
        <x:v>proposal.fire.heat_shroud; cooking heat shroud; crafting components; fire management; crafting component; processed intermediate; manufactured / unresolved; cooking; ceramic; panel; proposal; protective fabrication; t3; not applicable; component</x:v>
      </x:c>
      <x:c r="AF225" s="4" t="str">
        <x:v>Author direction establishes stone families. Source mechanisms remain proposal-stage; specific equipment functions are proposals.</x:v>
      </x:c>
      <x:c r="AG225" s="4" t="str">
        <x:v>October 15 proposed tier review: Fit selected refractory stock and a metal mounting shell. Candidate route only: quantities, yield, tools, fit, process conditions and service compatibility remain open. No automatic thermal rating or conventional-fire assumption.</x:v>
      </x:c>
      <x:c r="AH225" s="4" t="str">
        <x:v>Not applicable</x:v>
      </x:c>
      <x:c r="AI225" s="4" t="str">
        <x:v>Component</x:v>
      </x:c>
      <x:c r="AJ225" s="4" t="n">
        <x:f>COUNTIFS('Material routes'!$D$6:$D$2205,A225,'Material routes'!$C$6:$C$2205,"Output")</x:f>
        <x:v>1</x:v>
      </x:c>
      <x:c r="AK225" s="4" t="n">
        <x:f>SUM(COUNTIFS('Material routes'!$D$6:$D$2205,A225,'Material routes'!$C$6:$C$2205,"Ingredient candidate"),COUNTIFS('Material routes'!$D$6:$D$2205,A225,'Material routes'!$C$6:$C$2205,"Consumed input"),COUNTIFS('Material routes'!$D$6:$D$2205,A225,'Material routes'!$C$6:$C$2205,"Contained input"),COUNTIFS('Material routes'!$D$6:$D$2205,A225,'Material routes'!$C$6:$C$2205,"Transform input"))</x:f>
        <x:v>2</x:v>
      </x:c>
      <x:c r="AL225" s="4" t="n">
        <x:f>COUNTIFS('Material routes'!$D$6:$D$2205,A225,'Material routes'!$C$6:$C$2205,"Tool candidate")</x:f>
        <x:v>0</x:v>
      </x:c>
      <x:c r="AM225" s="4" t="str">
        <x:f>IF(AJ225&gt;0,"Route listed; review status/completeness",IF(C225="T0","Raw entry feed; no production route","No production route listed"))</x:f>
        <x:v>Route listed; review status/completeness</x:v>
      </x:c>
      <x:c r="AN225" s="14" t="n">
        <x:f>IF(C225="T0",0,IF(C225="T1",1,IF(C225="T2",2,IF(C225="T3",3,IF(C225="T4",4,IF(C225="Unassigned",98,99))))))</x:f>
        <x:v>3</x:v>
      </x:c>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t4; not applicable; component</x:v>
      </x:c>
      <x:c r="AF239" s="4" t="str">
        <x:v>Author direction for equipment families; proposed components and unimplemented behavior remain explicitly separate.</x:v>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t3; not applicable; component</x:v>
      </x:c>
      <x:c r="AF240" s="4" t="str">
        <x:v>Author direction for equipment families; proposed components and unimplemented behavior remain explicitly separate.</x:v>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t4; not applicable; component</x:v>
      </x:c>
      <x:c r="AF241" s="4" t="str">
        <x:v>Author direction for equipment families; proposed components and unimplemented behavior remain explicitly separate.</x:v>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t4; not applicable; component</x:v>
      </x:c>
      <x:c r="AF242" s="4" t="str">
        <x:v>Author direction for equipment families; proposed components and unimplemented behavior remain explicitly separate.</x:v>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t="str">
        <x:v>proposal.legger.joint_guard</x:v>
      </x:c>
      <x:c r="B263" s="9" t="str">
        <x:v>Articulated joint guard</x:v>
      </x:c>
      <x:c r="C263" s="4" t="str">
        <x:v>Not applicable</x:v>
      </x:c>
      <x:c r="D263" s="9" t="inlineStr">
        <x:is>
          <x:t xml:space="preserve">Armor</x:t>
        </x:is>
      </x:c>
      <x:c r="E263" s="9" t="str">
        <x:v>Legger armor</x:v>
      </x:c>
      <x:c r="F263" s="9" t="str">
        <x:v>New proposal</x:v>
      </x:c>
      <x:c r="G263" s="9" t="str">
        <x:v>Overlapping or articulated cover candidate around a moving joint.</x:v>
      </x:c>
      <x:c r="H263" s="9" t="str">
        <x:v>Legger fitment unresolved</x:v>
      </x:c>
      <x:c r="I263" s="9" t="str">
        <x:v>Legger attachment / replacement intended; physical cargo policy unchanged</x:v>
      </x:c>
      <x:c r="J263" s="13"/>
      <x:c r="K263" s="15"/>
      <x:c r="L263" s="9" t="str">
        <x:v>Local craft, salvage or specialist trade; exact route TBD</x:v>
      </x:c>
      <x:c r="M263" s="9" t="str">
        <x:v>No recipe authored. Reuse existing iron stock, biological materials, ceramic craft, lubricant and ancient-material families where appropriate.</x:v>
      </x:c>
      <x:c r="N263" s="9" t="str">
        <x:v>Not implemented</x:v>
      </x:c>
      <x:c r="O263" s="9" t="str">
        <x:v>Geometry must preserve movement and maintenance access; no proven protective effect.</x:v>
      </x:c>
      <x:c r="P263" s="17"/>
      <x:c r="Q263" s="17"/>
      <x:c r="R263" s="17"/>
      <x:c r="S263" s="17"/>
      <x:c r="T263" s="17"/>
      <x:c r="U263" s="9" t="str">
        <x:v>Brainstorming candidate. Geometry, cost, mass, mounting, carrying and replacement behavior remain open. Part belongs to a finite physical companion.</x:v>
      </x:c>
      <x:c r="V263" s="11" t="str">
        <x:v>legger; leger; companion replacement part</x:v>
      </x:c>
      <x:c r="W263" s="9" t="str">
        <x:v>Author Legger slings/chassis/replacement/iron/ancient-armor brainstorming October 14, 2026; Docs/WORLD_BASIS.md#the-legger; specific item proposal.</x:v>
      </x:c>
      <x:c r="X263" s="4" t="str">
        <x:v>Armor</x:v>
      </x:c>
      <x:c r="Y263" s="4" t="str">
        <x:v>Finished item</x:v>
      </x:c>
      <x:c r="Z263" s="4" t="str">
        <x:v>Manufactured / unresolved</x:v>
      </x:c>
      <x:c r="AA263" s="4" t="str">
        <x:v>Protection</x:v>
      </x:c>
      <x:c r="AB263" s="4" t="str">
        <x:v>Mixed / unresolved</x:v>
      </x:c>
      <x:c r="AC263" s="4" t="str">
        <x:v>Assembly</x:v>
      </x:c>
      <x:c r="AD263" s="4" t="str">
        <x:v>Proposal</x:v>
      </x:c>
      <x:c r="AE263" s="4" t="str">
        <x:f>LOWER(A263&amp;"; "&amp;B263&amp;"; "&amp;D263&amp;"; "&amp;E263&amp;"; "&amp;X263&amp;"; "&amp;Y263&amp;"; "&amp;Z263&amp;"; "&amp;AA263&amp;"; "&amp;AB263&amp;"; "&amp;AC263&amp;"; "&amp;AD263&amp;"; "&amp;V263&amp;"; "&amp;C263&amp;"; "&amp;AH263&amp;"; "&amp;AI263)</x:f>
        <x:v>proposal.legger.joint_guard; articulated joint guard; armor; legger armor; armor; finished item; manufactured / unresolved; protection; mixed / unresolved; assembly; proposal; legger; leger; companion replacement part; not applicable; t3; finished item</x:v>
      </x:c>
      <x:c r="AF26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x:t>
        </x:is>
      </x:c>
      <x:c r="AG263" s="4" t="str">
        <x:v>Finished endpoint; material tier is not applicable. Input tiers belong to the chosen recipe.</x:v>
      </x:c>
      <x:c r="AH263" s="4" t="str">
        <x:v>T3</x:v>
      </x:c>
      <x:c r="AI263" s="4" t="str">
        <x:v>Finished item</x:v>
      </x:c>
      <x:c r="AJ263" s="4" t="n">
        <x:f>COUNTIFS('Material routes'!$D$6:$D$2205,A263,'Material routes'!$C$6:$C$2205,"Output")</x:f>
        <x:v>1</x:v>
      </x:c>
      <x:c r="AK263" s="4" t="n">
        <x:f>SUM(COUNTIFS('Material routes'!$D$6:$D$2205,A263,'Material routes'!$C$6:$C$2205,"Ingredient candidate"),COUNTIFS('Material routes'!$D$6:$D$2205,A263,'Material routes'!$C$6:$C$2205,"Consumed input"),COUNTIFS('Material routes'!$D$6:$D$2205,A263,'Material routes'!$C$6:$C$2205,"Contained input"),COUNTIFS('Material routes'!$D$6:$D$2205,A263,'Material routes'!$C$6:$C$2205,"Transform input"))</x:f>
        <x:v>0</x:v>
      </x:c>
      <x:c r="AL263" s="4" t="n">
        <x:f>COUNTIFS('Material routes'!$D$6:$D$2205,A263,'Material routes'!$C$6:$C$2205,"Tool candidate")</x:f>
        <x:v>0</x:v>
      </x:c>
      <x:c r="AM263" s="4" t="str">
        <x:f>IF(AJ263&gt;0,"Route listed; review status/completeness",IF(C263="T0","Raw entry feed; no production route","No production route listed"))</x:f>
        <x:v>Route listed; review status/completeness</x:v>
      </x:c>
      <x:c r="AN263" s="14" t="n">
        <x:f>IF(C263="T0",0,IF(C263="T1",1,IF(C263="T2",2,IF(C263="T3",3,IF(C263="T4",4,IF(C263="Unassigned",98,99))))))</x:f>
        <x:v>99</x:v>
      </x:c>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t="str">
        <x:v>proposal.legger.release_latch</x:v>
      </x:c>
      <x:c r="B273" s="9" t="str">
        <x:v>Cargo quick-release latch</x:v>
      </x:c>
      <x:c r="C273" s="4" t="str">
        <x:v>T4</x:v>
      </x:c>
      <x:c r="D273" s="9" t="str">
        <x:v>Crafting components</x:v>
      </x:c>
      <x:c r="E273" s="9" t="str">
        <x:v>Legger cargo rigging</x:v>
      </x:c>
      <x:c r="F273" s="9" t="str">
        <x:v>New proposal</x:v>
      </x:c>
      <x:c r="G273" s="9" t="str">
        <x:v>Serviceable latch securing one compatible cargo carrier.</x:v>
      </x:c>
      <x:c r="H273" s="9" t="str">
        <x:v>Legger fitment unresolved</x:v>
      </x:c>
      <x:c r="I273" s="9" t="str">
        <x:v>Legger attachment / replacement intended; physical cargo policy unchanged</x:v>
      </x:c>
      <x:c r="J273" s="13"/>
      <x:c r="K273" s="15"/>
      <x:c r="L273" s="9" t="str">
        <x:v>Local craft, salvage or specialist trade; exact route TBD</x:v>
      </x:c>
      <x:c r="M273" s="9" t="str">
        <x:v>No recipe authored. Reuse existing iron stock, biological materials, ceramic craft, lubricant and ancient-material families where appropriate.</x:v>
      </x:c>
      <x:c r="N273" s="9" t="str">
        <x:v>Not implemented</x:v>
      </x:c>
      <x:c r="O273" s="9" t="str">
        <x:v>Release action, retention and failure behavior TBD; distinguish from mounting eyes and lashings.</x:v>
      </x:c>
      <x:c r="P273" s="17"/>
      <x:c r="Q273" s="17"/>
      <x:c r="R273" s="17"/>
      <x:c r="S273" s="17"/>
      <x:c r="T273" s="17"/>
      <x:c r="U273" s="9" t="str">
        <x:v>Brainstorming candidate. Geometry, cost, mass, mounting, carrying and replacement behavior remain open. Part belongs to a finite physical companion.</x:v>
      </x:c>
      <x:c r="V273" s="11" t="str">
        <x:v>legger; leger; companion replacement part</x:v>
      </x:c>
      <x:c r="W273" s="9" t="str">
        <x:v>Author Legger slings/chassis/replacement/iron/ancient-armor brainstorming October 14, 2026; Docs/WORLD_BASIS.md#the-legger; specific item proposal.</x:v>
      </x:c>
      <x:c r="X273" s="4" t="str">
        <x:v>Crafting component</x:v>
      </x:c>
      <x:c r="Y273" s="4" t="str">
        <x:v>Processed intermediate</x:v>
      </x:c>
      <x:c r="Z273" s="4" t="str">
        <x:v>Manufactured / unresolved</x:v>
      </x:c>
      <x:c r="AA273" s="4" t="str">
        <x:v>Equipment mounting</x:v>
      </x:c>
      <x:c r="AB273" s="4" t="str">
        <x:v>Metal</x:v>
      </x:c>
      <x:c r="AC273" s="4" t="str">
        <x:v>Solid part</x:v>
      </x:c>
      <x:c r="AD273" s="4" t="str">
        <x:v>Proposal</x:v>
      </x:c>
      <x:c r="AE273" s="4" t="str">
        <x:f>LOWER(A273&amp;"; "&amp;B273&amp;"; "&amp;D273&amp;"; "&amp;E273&amp;"; "&amp;X273&amp;"; "&amp;Y273&amp;"; "&amp;Z273&amp;"; "&amp;AA273&amp;"; "&amp;AB273&amp;"; "&amp;AC273&amp;"; "&amp;AD273&amp;"; "&amp;V273&amp;"; "&amp;C273&amp;"; "&amp;AH273&amp;"; "&amp;AI273)</x:f>
        <x:v>proposal.legger.release_latch; cargo quick-release latch; crafting components; legger cargo rigging; crafting component; processed intermediate; manufactured / unresolved; equipment mounting; metal; solid part; proposal; legger; leger; companion replacement part; t4; not applicable; component</x:v>
      </x:c>
      <x:c r="AF273" s="4" t="str">
        <x:v>Specific parts and protective properties remain proposals; ancient-material scarcity is established author direction.</x:v>
      </x:c>
      <x:c r="AG273" s="4" t="str">
        <x:v>October 15 proposed tier review: Fit spring and latch interfaces from selected T3 stock. Candidate route only: quantities, yield, tools, fit, process conditions and service compatibility remain open. </x:v>
      </x:c>
      <x:c r="AH273" s="4" t="str">
        <x:v>Not applicable</x:v>
      </x:c>
      <x:c r="AI273" s="4" t="str">
        <x:v>Component</x:v>
      </x:c>
      <x:c r="AJ273" s="4" t="n">
        <x:f>COUNTIFS('Material routes'!$D$6:$D$2205,A273,'Material routes'!$C$6:$C$2205,"Output")</x:f>
        <x:v>1</x:v>
      </x:c>
      <x:c r="AK273" s="4" t="n">
        <x:f>SUM(COUNTIFS('Material routes'!$D$6:$D$2205,A273,'Material routes'!$C$6:$C$2205,"Ingredient candidate"),COUNTIFS('Material routes'!$D$6:$D$2205,A273,'Material routes'!$C$6:$C$2205,"Consumed input"),COUNTIFS('Material routes'!$D$6:$D$2205,A273,'Material routes'!$C$6:$C$2205,"Contained input"),COUNTIFS('Material routes'!$D$6:$D$2205,A273,'Material routes'!$C$6:$C$2205,"Transform input"))</x:f>
        <x:v>7</x:v>
      </x:c>
      <x:c r="AL273" s="4" t="n">
        <x:f>COUNTIFS('Material routes'!$D$6:$D$2205,A273,'Material routes'!$C$6:$C$2205,"Tool candidate")</x:f>
        <x:v>0</x:v>
      </x:c>
      <x:c r="AM273" s="4" t="str">
        <x:f>IF(AJ273&gt;0,"Route listed; review status/completeness",IF(C273="T0","Raw entry feed; no production route","No production route listed"))</x:f>
        <x:v>Route listed; review status/completeness</x:v>
      </x:c>
      <x:c r="AN273" s="14" t="n">
        <x:f>IF(C273="T0",0,IF(C273="T1",1,IF(C273="T2",2,IF(C273="T3",3,IF(C273="T4",4,IF(C273="Unassigned",98,99))))))</x:f>
        <x:v>4</x:v>
      </x:c>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Attachments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attachments;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Tools</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tools;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t1;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T1</x:v>
      </x:c>
      <x:c r="AI305" s="4" t="str">
        <x:v>Finished item</x:v>
      </x:c>
      <x:c r="AJ305" s="4" t="n">
        <x:f>COUNTIFS('Material routes'!$D$6:$D$2205,A305,'Material routes'!$C$6:$C$2205,"Output")</x:f>
        <x:v>1</x:v>
      </x:c>
      <x:c r="AK305" s="4" t="n">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t="n">
        <x:f>COUNTIFS('Material routes'!$D$6:$D$2205,A305,'Material routes'!$C$6:$C$2205,"Tool candidate")</x:f>
        <x:v>0</x:v>
      </x:c>
      <x:c r="AM305" s="4" t="str">
        <x:f>IF(AJ305&gt;0,"Route listed; review status/completeness",IF(C305="T0","Raw entry feed; no production route","No production route listed"))</x:f>
        <x:v>Route listed; review status/completeness</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str">
        <x:v>Biological resources</x:v>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biological resources; prepared fauna food ingredient; food material; processed intermediate; fauna; food preparation; faunal tissue; particles; proposal; phagea; algae; t1; not applicable; material</x:v>
      </x:c>
      <x:c r="AF314" s="4" t="str">
        <x:v>Accepted direction for processed-food families; individual recipes, ingredient qualification and effects remain design proposals. Lore category review: Resources -&gt; Biological resources. Classification only; original item status and tier retained.</x:v>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str">
        <x:v>Biological resources</x:v>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biological resources; prepared fauna food ingredient; food material; processed intermediate; fauna; food preparation; faunal tissue; paste; proposal; phagea; algae; t1; not applicable; material</x:v>
      </x:c>
      <x:c r="AF315" s="4" t="str">
        <x:v>Accepted direction for processed-food families; individual recipes, ingredient qualification and effects remain design proposals. Lore category review: Resources -&gt; Biological resources. Classification only; original item status and tier retained.</x:v>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t3;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T3</x:v>
      </x:c>
      <x:c r="AI318" s="4" t="str">
        <x:v>Finished item</x:v>
      </x:c>
      <x:c r="AJ318" s="4" t="n">
        <x:f>COUNTIFS('Material routes'!$D$6:$D$2205,A318,'Material routes'!$C$6:$C$2205,"Output")</x:f>
        <x:v>1</x:v>
      </x:c>
      <x:c r="AK318" s="4" t="n">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t="n">
        <x:f>COUNTIFS('Material routes'!$D$6:$D$2205,A318,'Material routes'!$C$6:$C$2205,"Tool candidate")</x:f>
        <x:v>0</x:v>
      </x:c>
      <x:c r="AM318" s="4" t="str">
        <x:f>IF(AJ318&gt;0,"Route listed; review status/completeness",IF(C318="T0","Raw entry feed; no production route","No production route listed"))</x:f>
        <x:v>Route listed; review status/completeness</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Armor</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armor;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Armor</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armor;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Armor</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armor;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t="str">
        <x:v>author.forging.anvil</x:v>
      </x:c>
      <x:c r="B399" s="9" t="str">
        <x:v>Anvil</x:v>
      </x:c>
      <x:c r="C399" s="4" t="str">
        <x:v>Not applicable</x:v>
      </x:c>
      <x:c r="D399" s="9" t="inlineStr">
        <x:is>
          <x:t xml:space="preserve">Tools</x:t>
        </x:is>
      </x:c>
      <x:c r="E399" s="9" t="str">
        <x:v>Workshop forging fixture</x:v>
      </x:c>
      <x:c r="F399" s="9" t="str">
        <x:v>Author-directed concept</x:v>
      </x:c>
      <x:c r="G399" s="9" t="str">
        <x:v>Working support surface for hammer forging.</x:v>
      </x:c>
      <x:c r="H399" s="9" t="str">
        <x:v>None / workshop tool</x:v>
      </x:c>
      <x:c r="I399" s="9" t="str">
        <x:v>Transport, placement and workshop handling unresolved</x:v>
      </x:c>
      <x:c r="J399" s="13"/>
      <x:c r="K399" s="15"/>
      <x:c r="L399" s="9" t="str">
        <x:v>Manufacture or workshop acquisition unresolved</x:v>
      </x:c>
      <x:c r="M399" s="9" t="str">
        <x:v>Tool materials, construction and ingredient tiers unresolved</x:v>
      </x:c>
      <x:c r="N399" s="9" t="str">
        <x:v>Design item concept; not implemented</x:v>
      </x:c>
      <x:c r="O399" s="9" t="str">
        <x:v>Working material, service temperature, wear and suitability remain undefined; no wood handles or cloth accessories assumed.</x:v>
      </x:c>
      <x:c r="P399" s="17"/>
      <x:c r="Q399" s="17"/>
      <x:c r="R399" s="17"/>
      <x:c r="S399" s="17"/>
      <x:c r="T399" s="17"/>
      <x:c r="U399" s="9" t="str">
        <x:v>No stats, recipe, cost, dimensions or station requirement established. Fixed/mobile workshop use remains open.</x:v>
      </x:c>
      <x:c r="V399" s="11" t="str">
        <x:v>smithing anvil; forging anvil</x:v>
      </x:c>
      <x:c r="W399" s="9" t="str">
        <x:v>Direct author direction, October 14, 2026; Docs/WORLD_BASIS.md#forging-and-workshop-tooling</x:v>
      </x:c>
      <x:c r="X399" s="4" t="str">
        <x:v>Tool</x:v>
      </x:c>
      <x:c r="Y399" s="4" t="str">
        <x:v>Finished item</x:v>
      </x:c>
      <x:c r="Z399" s="4" t="str">
        <x:v>Manufactured / unresolved</x:v>
      </x:c>
      <x:c r="AA399" s="4" t="str">
        <x:v>Metal forging</x:v>
      </x:c>
      <x:c r="AB399" s="4" t="str">
        <x:v>Mixed / unresolved</x:v>
      </x:c>
      <x:c r="AC399" s="4" t="str">
        <x:v>Assembly</x:v>
      </x:c>
      <x:c r="AD399" s="4" t="str">
        <x:v>Author direction</x:v>
      </x:c>
      <x:c r="AE399" s="4" t="str">
        <x:f>LOWER(A399&amp;"; "&amp;B399&amp;"; "&amp;D399&amp;"; "&amp;E399&amp;"; "&amp;X399&amp;"; "&amp;Y399&amp;"; "&amp;Z399&amp;"; "&amp;AA399&amp;"; "&amp;AB399&amp;"; "&amp;AC399&amp;"; "&amp;AD399&amp;"; "&amp;V399&amp;"; "&amp;C399&amp;"; "&amp;AH399&amp;"; "&amp;AI399)</x:f>
        <x:v>author.forging.anvil; anvil; tools; workshop forging fixture; tool; finished item; manufactured / unresolved; metal forging; mixed / unresolved; assembly; author direction; smithing anvil; forging anvil; not applicable; t2; finished item</x:v>
      </x:c>
      <x:c r="AF399"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9" s="4" t="str">
        <x:v>Finished endpoint; material tier is not applicable. Input tiers belong to the chosen recipe.</x:v>
      </x:c>
      <x:c r="AH399" s="4" t="str">
        <x:v>T2</x:v>
      </x:c>
      <x:c r="AI399" s="4" t="str">
        <x:v>Finished item</x:v>
      </x:c>
      <x:c r="AJ399" s="4" t="n">
        <x:f>COUNTIFS('Material routes'!$D$6:$D$2205,A399,'Material routes'!$C$6:$C$2205,"Output")</x:f>
        <x:v>1</x:v>
      </x:c>
      <x:c r="AK399" s="4" t="n">
        <x:f>SUM(COUNTIFS('Material routes'!$D$6:$D$2205,A399,'Material routes'!$C$6:$C$2205,"Ingredient candidate"),COUNTIFS('Material routes'!$D$6:$D$2205,A399,'Material routes'!$C$6:$C$2205,"Consumed input"),COUNTIFS('Material routes'!$D$6:$D$2205,A399,'Material routes'!$C$6:$C$2205,"Contained input"),COUNTIFS('Material routes'!$D$6:$D$2205,A399,'Material routes'!$C$6:$C$2205,"Transform input"))</x:f>
        <x:v>0</x:v>
      </x:c>
      <x:c r="AL399" s="4" t="n">
        <x:f>COUNTIFS('Material routes'!$D$6:$D$2205,A399,'Material routes'!$C$6:$C$2205,"Tool candidate")</x:f>
        <x:v>1</x:v>
      </x:c>
      <x:c r="AM399" s="4" t="str">
        <x:f>IF(AJ399&gt;0,"Route listed; review status/completeness",IF(C399="T0","Raw entry feed; no production route","No production route listed"))</x:f>
        <x:v>Route listed; review status/completeness</x:v>
      </x:c>
      <x:c r="AN399" s="14" t="n">
        <x:f>IF(C399="T0",0,IF(C399="T1",1,IF(C399="T2",2,IF(C399="T3",3,IF(C399="T4",4,IF(C399="Unassigned",98,99))))))</x:f>
        <x:v>99</x:v>
      </x:c>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Tools</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tools;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Tools</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tools;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Tools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tools;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inlineStr">
        <x:is>
          <x:t xml:space="preserve">Tools</x:t>
        </x:is>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tools; inner-city transport machine; machine; finished item; manufactured / unresolved; traversal; mixed / unresolved; assembly; author direction; carriage; urban transport; inner city carriage; not applicable; unassigned; finished item</x:v>
      </x:c>
      <x:c r="AF409"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09" s="4" t="str">
        <x:v>Finished endpoint; material tier is not applicable. Input tiers belong to the chosen recipe.</x:v>
      </x:c>
      <x:c r="AH409" s="4" t="str">
        <x:v>Unassigned</x:v>
      </x:c>
      <x:c r="AI409" s="4" t="str">
        <x:v>Finished item</x:v>
      </x:c>
      <x:c r="AJ409" s="4" t="n">
        <x:f>COUNTIFS('Material routes'!$D$6:$D$2205,A409,'Material routes'!$C$6:$C$2205,"Output")</x:f>
        <x:v>1</x:v>
      </x:c>
      <x:c r="AK409" s="4" t="n">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t="n">
        <x:f>COUNTIFS('Material routes'!$D$6:$D$2205,A409,'Material routes'!$C$6:$C$2205,"Tool candidate")</x:f>
        <x:v>0</x:v>
      </x:c>
      <x:c r="AM409" s="4" t="str">
        <x:f>IF(AJ409&gt;0,"Route listed; review status/completeness",IF(C409="T0","Raw entry feed; no production route","No production route listed"))</x:f>
        <x:v>Route listed; review status/completeness</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inlineStr">
        <x:is>
          <x:t xml:space="preserve">Tools</x:t>
        </x:is>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tools; inner-city transport machine; machine; finished item; manufactured / unresolved; traversal; mixed / unresolved; assembly; author direction; car; urban transport; inner city car; not applicable; unassigned; finished item</x:v>
      </x:c>
      <x:c r="AF410"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10" s="4" t="str">
        <x:v>Finished endpoint; material tier is not applicable. Input tiers belong to the chosen recipe.</x:v>
      </x:c>
      <x:c r="AH410" s="4" t="str">
        <x:v>Unassigned</x:v>
      </x:c>
      <x:c r="AI410" s="4" t="str">
        <x:v>Finished item</x:v>
      </x:c>
      <x:c r="AJ410" s="4" t="n">
        <x:f>COUNTIFS('Material routes'!$D$6:$D$2205,A410,'Material routes'!$C$6:$C$2205,"Output")</x:f>
        <x:v>1</x:v>
      </x:c>
      <x:c r="AK410" s="4" t="n">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t="n">
        <x:f>COUNTIFS('Material routes'!$D$6:$D$2205,A410,'Material routes'!$C$6:$C$2205,"Tool candidate")</x:f>
        <x:v>0</x:v>
      </x:c>
      <x:c r="AM410" s="4" t="str">
        <x:f>IF(AJ410&gt;0,"Route listed; review status/completeness",IF(C410="T0","Raw entry feed; no production route","No production route listed"))</x:f>
        <x:v>Route listed; review status/completeness</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str">
        <x:v>Crafting components</x:v>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crafting components; t4 specialist stock / component proposal; crafting component; processed intermediate; manufactured / unresolved; wind propulsion; mixed / unresolved; assembly; proposal; collapsible sail-spar joint kit; tier four; wind propulsion; t4; not applicable; component</x:v>
      </x:c>
      <x:c r="AF479" s="4" t="str">
        <x:v>New intended workshop role; actual performance requires qualification.</x:v>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str">
        <x:v>Crafting components</x:v>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crafting components; t4 specialist stock / component proposal; crafting component; processed intermediate; manufactured / unresolved; machinery repair; mixed / unresolved; assembly; proposal; dirtboard wheel-hub core; tier four; machinery repair; t4; not applicable; component</x:v>
      </x:c>
      <x:c r="AF482" s="4" t="str">
        <x:v>New intended workshop role; actual performance requires qualification.</x:v>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t2; finished item</x:v>
      </x:c>
      <x:c r="AF511" s="4" t="str">
        <x:v>New source-informed working item; primary category follows the resource/processing/recovery split.</x:v>
      </x:c>
      <x:c r="AG511" s="4" t="str">
        <x:v>Finished endpoint; no material refinement tier.</x:v>
      </x:c>
      <x:c r="AH511" s="4" t="str">
        <x:v>T2</x:v>
      </x:c>
      <x:c r="AI511" s="4" t="str">
        <x:v>Finished item</x:v>
      </x:c>
      <x:c r="AJ511" s="4" t="n">
        <x:f>COUNTIFS('Material routes'!$D$6:$D$2205,A511,'Material routes'!$C$6:$C$2205,"Output")</x:f>
        <x:v>1</x:v>
      </x:c>
      <x:c r="AK511" s="4" t="n">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t="n">
        <x:f>COUNTIFS('Material routes'!$D$6:$D$2205,A511,'Material routes'!$C$6:$C$2205,"Tool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Tools</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tools;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str">
        <x:v>Biological resources</x:v>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biological resources; raw material; raw material; raw; living culture; food preparation; phagia preparation; paste; proposal; contained culinary phagia culture; collection expansion; raw material; t0; not applicable; material</x:v>
      </x:c>
      <x:c r="AF534" s="4" t="str">
        <x:v>Collection expansion classification. Distinct type, use and material family; new item proposal unless author direction is marked.</x:v>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str">
        <x:v>Biological resources</x:v>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biological resources; raw material; raw material; raw; fauna; food preparation; faunal tissue; solid piece; proposal; selected edible-fauna gland tissue; collection expansion; raw material; t0; not applicable; material</x:v>
      </x:c>
      <x:c r="AF535" s="4" t="str">
        <x:v>Collection expansion classification. Distinct type, use and material family; new item proposal unless author direction is marked.</x:v>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Armor</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armor;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Armor</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armor;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t="str">
        <x:v>proposal.collection.pressed_husk_apron</x:v>
      </x:c>
      <x:c r="B560" s="4" t="str">
        <x:v>Pressed-husk apron</x:v>
      </x:c>
      <x:c r="C560" s="4" t="str">
        <x:v>Not applicable</x:v>
      </x:c>
      <x:c r="D560" s="4" t="inlineStr">
        <x:is>
          <x:t xml:space="preserve">Armor</x:t>
        </x:is>
      </x:c>
      <x:c r="E560" s="4" t="str">
        <x:v>Wearable</x:v>
      </x:c>
      <x:c r="F560" s="4" t="str">
        <x:v>New proposal</x:v>
      </x:c>
      <x:c r="G560" s="4" t="str">
        <x:v>Workshop over-garment made from costly pressed sheets</x:v>
      </x:c>
      <x:c r="H560" s="4" t="str">
        <x:v>None</x:v>
      </x:c>
      <x:c r="I560" s="4" t="str">
        <x:v>Physical inventory / cargo item; dimensions and packing unresolved</x:v>
      </x:c>
      <x:c r="J560" s="4"/>
      <x:c r="K560" s="4"/>
      <x:c r="L560" s="4" t="str">
        <x:v>Candidate preparation: design.collection.pressed_husk_apron. Full inputs are in Crafting browser.</x:v>
      </x:c>
      <x:c r="M560" s="4" t="str">
        <x:v>Candidate workshop or contained preparation route; detailed tools, quantities and conditions unresolved</x:v>
      </x:c>
      <x:c r="N560" s="4" t="str">
        <x:v>Not implemented</x:v>
      </x:c>
      <x:c r="O560" s="4" t="str">
        <x:v>Specific dimensions, yield, fit, performance and service conditions remain open.</x:v>
      </x:c>
      <x:c r="P560" s="4" t="str">
        <x:v>Design-dependent; processed biological materials remain costly</x:v>
      </x:c>
      <x:c r="Q560" s="4"/>
      <x:c r="R560" s="4"/>
      <x:c r="S560" s="4"/>
      <x:c r="T560" s="4"/>
      <x:c r="U560" s="4" t="str">
        <x:v>Candidate inputs are partial. Resolve tools, supporting materials, energy, recovery and compatibility before recipes become craftable.</x:v>
      </x:c>
      <x:c r="V560" s="4" t="str">
        <x:v>pressed-husk apron; collection expansion; wearable</x:v>
      </x:c>
      <x:c r="W560" s="4" t="str">
        <x:v>New item proposal, October 15, 2026. Setting reference (source proposal): https://github.com/sleepyseamonster/Arc-Dust/blob/f6f98515c005dc3c73cccd9cbc031691745740c6/02-Arc-Dust-Worldbuilding/world/materials/industrial-material-palette.md</x:v>
      </x:c>
      <x:c r="X560" s="4" t="str">
        <x:v>Wearable</x:v>
      </x:c>
      <x:c r="Y560" s="4" t="str">
        <x:v>Finished item</x:v>
      </x:c>
      <x:c r="Z560" s="4" t="str">
        <x:v>Manufactured / unresolved</x:v>
      </x:c>
      <x:c r="AA560" s="4" t="str">
        <x:v>Protection</x:v>
      </x:c>
      <x:c r="AB560" s="4" t="str">
        <x:v>Husk fiber</x:v>
      </x:c>
      <x:c r="AC560" s="4" t="str">
        <x:v>Garment</x:v>
      </x:c>
      <x:c r="AD560" s="4" t="str">
        <x:v>Proposal</x:v>
      </x:c>
      <x:c r="AE560" s="4" t="str">
        <x:f>LOWER(A560&amp;"; "&amp;B560&amp;"; "&amp;D560&amp;"; "&amp;E560&amp;"; "&amp;X560&amp;"; "&amp;Y560&amp;"; "&amp;Z560&amp;"; "&amp;AA560&amp;"; "&amp;AB560&amp;"; "&amp;AC560&amp;"; "&amp;AD560&amp;"; "&amp;V560&amp;"; "&amp;C560&amp;"; "&amp;AH560&amp;"; "&amp;AI560)</x:f>
        <x:v>proposal.collection.pressed_husk_apron; pressed-husk apron; armor; wearable; wearable; finished item; manufactured / unresolved; protection; husk fiber; garment; proposal; pressed-husk apron; collection expansion; wearable; not applicable; t3; finished item</x:v>
      </x:c>
      <x:c r="AF560"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60" s="4" t="str">
        <x:v>Finished endpoint or currency. Material tier is separate from finished input tier.</x:v>
      </x:c>
      <x:c r="AH560" s="4" t="str">
        <x:v>T3</x:v>
      </x:c>
      <x:c r="AI560" s="4" t="str">
        <x:v>Finished item</x:v>
      </x:c>
      <x:c r="AJ560" s="4" t="n">
        <x:f>COUNTIFS('Material routes'!$D$6:$D$2205,A560,'Material routes'!$C$6:$C$2205,"Output")</x:f>
        <x:v>1</x:v>
      </x:c>
      <x:c r="AK560" s="4" t="n">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t="n">
        <x:f>COUNTIFS('Material routes'!$D$6:$D$2205,A560,'Material routes'!$C$6:$C$2205,"Tool candidate")</x:f>
        <x:v>0</x:v>
      </x:c>
      <x:c r="AM560" s="4" t="str">
        <x:f>IF(AJ560&gt;0,"Route listed; review status/completeness",IF(C560="T0","Raw entry feed; no production route","No production route listed"))</x:f>
        <x:v>Route listed; review status/completeness</x:v>
      </x:c>
      <x:c r="AN560" s="4" t="n">
        <x:f>IF(C560="T0",0,IF(C560="T1",1,IF(C560="T2",2,IF(C560="T3",3,IF(C560="T4",4,IF(C560="Unassigned",98,99))))))</x:f>
        <x:v>99</x:v>
      </x:c>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str">
        <x:v>Consumables</x:v>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consumables; food material; food material; processed intermediate; manufactured / unresolved; food preparation; phagia preparation; solid piece; proposal; drained culinary phagia curd; collection expansion; food material; t1; not applicable; material</x:v>
      </x:c>
      <x:c r="AF648" s="4" t="str">
        <x:v>Collection expansion classification. Distinct type, use and material family; new item proposal unless author direction is marked. October 15 audit: classification/handling clarified; item identity, design status and material tier preserved.</x:v>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str">
        <x:v>Consumables</x:v>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consumables; food material; food material; processed intermediate; manufactured / unresolved; food preparation; phagia preparation; liquid; proposal; culinary phagia liquid fraction; collection expansion; food material; t1; not applicable; material</x:v>
      </x:c>
      <x:c r="AF649" s="4" t="str">
        <x:v>Collection expansion classification. Distinct type, use and material family; new item proposal unless author direction is marked. October 15 audit: classification/handling clarified; item identity, design status and material tier preserved.</x:v>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str">
        <x:v>Consumables</x:v>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consumables; food material; food material; processed intermediate; manufactured / unresolved; food preparation; phagia preparation; particles; proposal; fine culinary phagia meal; collection expansion; food material; t1; not applicable; material</x:v>
      </x:c>
      <x:c r="AF650" s="4" t="str">
        <x:v>Collection expansion classification. Distinct type, use and material family; new item proposal unless author direction is marked. October 15 audit: classification/handling clarified; item identity, design status and material tier preserved.</x:v>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str">
        <x:v>Consumables</x:v>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consumables; food material; food material; processed intermediate; manufactured / unresolved; food preparation; phagia preparation; particles; proposal; pressed culinary phagia flakes; collection expansion; food material; t1; not applicable; material</x:v>
      </x:c>
      <x:c r="AF651" s="4" t="str">
        <x:v>Collection expansion classification. Distinct type, use and material family; new item proposal unless author direction is marked. October 15 audit: classification/handling clarified; item identity, design status and material tier preserved.</x:v>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t="str">
        <x:v>proposal.collection.toasted_culinary_phagia_crumbs</x:v>
      </x:c>
      <x:c r="B652" s="4" t="str">
        <x:v>Toasted culinary Phagia crumbs</x:v>
      </x:c>
      <x:c r="C652" s="4" t="str">
        <x:v>T2</x:v>
      </x:c>
      <x:c r="D652" s="4" t="str">
        <x:v>Consumables</x:v>
      </x:c>
      <x:c r="E652" s="4" t="str">
        <x:v>Food material</x:v>
      </x:c>
      <x:c r="F652" s="4" t="str">
        <x:v>New proposal</x:v>
      </x:c>
      <x:c r="G652" s="4" t="str">
        <x:v>Textural food ingredient from controlled heating</x:v>
      </x:c>
      <x:c r="H652" s="4" t="str">
        <x:v>None</x:v>
      </x:c>
      <x:c r="I652" s="4" t="str">
        <x:v>Physical inventory / cargo item; dimensions and packing unresolved</x:v>
      </x:c>
      <x:c r="J652" s="4"/>
      <x:c r="K652" s="4"/>
      <x:c r="L652" s="4" t="str">
        <x:v>Candidate preparation: design.collection.toasted_culinary_phagia_crumbs. Full inputs are in Crafting browser.</x:v>
      </x:c>
      <x:c r="M652" s="4" t="str">
        <x:v>Candidate workshop or contained preparation route; detailed tools, quantities and conditions unresolved</x:v>
      </x:c>
      <x:c r="N652" s="4" t="str">
        <x:v>Not implemented</x:v>
      </x:c>
      <x:c r="O652" s="4" t="str">
        <x:v>Culinary proposal. Select species/food-designated culture and validate edibility; industrial fractions are excluded. No nutritional, medical or preservation claim.</x:v>
      </x:c>
      <x:c r="P652" s="4"/>
      <x:c r="Q652" s="4"/>
      <x:c r="R652" s="4"/>
      <x:c r="S652" s="4"/>
      <x:c r="T652" s="4"/>
      <x:c r="U652" s="4" t="str">
        <x:v>Candidate inputs are partial. Resolve tools, supporting materials, energy, recovery and compatibility before recipes become craftable.</x:v>
      </x:c>
      <x:c r="V652" s="4" t="str">
        <x:v>toasted culinary phagia crumbs; collection expansion; food material</x:v>
      </x:c>
      <x:c r="W65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2" s="4" t="str">
        <x:v>Food material</x:v>
      </x:c>
      <x:c r="Y652" s="4" t="str">
        <x:v>Processed intermediate</x:v>
      </x:c>
      <x:c r="Z652" s="4" t="str">
        <x:v>Manufactured / unresolved</x:v>
      </x:c>
      <x:c r="AA652" s="4" t="str">
        <x:v>Food preparation</x:v>
      </x:c>
      <x:c r="AB652" s="4" t="str">
        <x:v>Phagia preparation</x:v>
      </x:c>
      <x:c r="AC652" s="4" t="str">
        <x:v>Particles</x:v>
      </x:c>
      <x:c r="AD652" s="4" t="str">
        <x:v>Proposal</x:v>
      </x:c>
      <x:c r="AE652" s="4" t="str">
        <x:f>LOWER(A652&amp;"; "&amp;B652&amp;"; "&amp;D652&amp;"; "&amp;E652&amp;"; "&amp;X652&amp;"; "&amp;Y652&amp;"; "&amp;Z652&amp;"; "&amp;AA652&amp;"; "&amp;AB652&amp;"; "&amp;AC652&amp;"; "&amp;AD652&amp;"; "&amp;V652&amp;"; "&amp;C652&amp;"; "&amp;AH652&amp;"; "&amp;AI652)</x:f>
        <x:v>proposal.collection.toasted_culinary_phagia_crumbs; toasted culinary phagia crumbs; consumables; food material; food material; processed intermediate; manufactured / unresolved; food preparation; phagia preparation; particles; proposal; toasted culinary phagia crumbs; collection expansion; food material; t2; not applicable; material</x:v>
      </x:c>
      <x:c r="AF652" s="4" t="str">
        <x:v>Collection expansion classification. Distinct type, use and material family; new item proposal unless author direction is marked. October 15 audit: classification/handling clarified; item identity, design status and material tier preserved.</x:v>
      </x:c>
      <x:c r="AG652" s="4" t="str">
        <x:v>Selected candidate processing route places this stock at T2. Raw entry is T0; source rarity does not raise tier.</x:v>
      </x:c>
      <x:c r="AH652" s="4" t="str">
        <x:v>Not applicable</x:v>
      </x:c>
      <x:c r="AI652" s="4" t="str">
        <x:v>Material</x:v>
      </x:c>
      <x:c r="AJ652" s="4" t="n">
        <x:f>COUNTIFS('Material routes'!$D$6:$D$2205,A652,'Material routes'!$C$6:$C$2205,"Output")</x:f>
        <x:v>1</x:v>
      </x:c>
      <x:c r="AK652" s="4" t="n">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3</x:v>
      </x:c>
      <x:c r="AL652" s="4" t="n">
        <x:f>COUNTIFS('Material routes'!$D$6:$D$2205,A652,'Material routes'!$C$6:$C$2205,"Tool candidate")</x:f>
        <x:v>0</x:v>
      </x:c>
      <x:c r="AM652" s="4" t="str">
        <x:f>IF(AJ652&gt;0,"Route listed; review status/completeness",IF(C652="T0","Raw entry feed; no production route","No production route listed"))</x:f>
        <x:v>Route listed; review status/completeness</x:v>
      </x:c>
      <x:c r="AN652" s="4" t="n">
        <x:f>IF(C652="T0",0,IF(C652="T1",1,IF(C652="T2",2,IF(C652="T3",3,IF(C652="T4",4,IF(C652="Unassigned",98,99))))))</x:f>
        <x:v>2</x:v>
      </x:c>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str">
        <x:v>Consumables</x:v>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consumables; food material; food material; processed intermediate; manufactured / unresolved; food preparation; phagia preparation; paste; proposal; culinary phagia binding paste; collection expansion; food material; t1; not applicable; material</x:v>
      </x:c>
      <x:c r="AF653" s="4" t="str">
        <x:v>Collection expansion classification. Distinct type, use and material family; new item proposal unless author direction is marked. October 15 audit: classification/handling clarified; item identity, design status and material tier preserved.</x:v>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str">
        <x:v>Consumables</x:v>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consumables; food material; food material; processed intermediate; manufactured / unresolved; food preparation; phagia preparation; paste; proposal; controlled-sour phagia base; collection expansion; food material; t1; not applicable; material</x:v>
      </x:c>
      <x:c r="AF654" s="4" t="str">
        <x:v>Collection expansion classification. Distinct type, use and material family; new item proposal unless author direction is marked. October 15 audit: classification/handling clarified; item identity, design status and material tier preserved.</x:v>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str">
        <x:v>Consumables</x:v>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consumables; food material; food material; processed intermediate; manufactured / unresolved; food preparation; phagia preparation; paste; proposal; reduced culinary phagia concentrate; collection expansion; food material; t2; not applicable; material</x:v>
      </x:c>
      <x:c r="AF655" s="4" t="str">
        <x:v>Collection expansion classification. Distinct type, use and material family; new item proposal unless author direction is marked. October 15 audit: classification/handling clarified; item identity, design status and material tier preserved.</x:v>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str">
        <x:v>Consumables</x:v>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consumables; food material; food material; processed intermediate; manufactured / unresolved; food preparation; phagia preparation; solid piece; proposal; aerated culinary phagia curd; collection expansion; food material; t2; not applicable; material</x:v>
      </x:c>
      <x:c r="AF656" s="4" t="str">
        <x:v>Collection expansion classification. Distinct type, use and material family; new item proposal unless author direction is marked. October 15 audit: classification/handling clarified; item identity, design status and material tier preserved.</x:v>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str">
        <x:v>Consumables</x:v>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consumables; food material; food material; processed intermediate; manufactured / unresolved; food preparation; mineral; particles; proposal; food-grade mineral seasoning; collection expansion; food material; t1; not applicable; material</x:v>
      </x:c>
      <x:c r="AF657" s="4" t="str">
        <x:v>Collection expansion classification. Distinct type, use and material family; new item proposal unless author direction is marked. October 15 audit: classification/handling clarified; item identity, design status and material tier preserved.</x:v>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str">
        <x:v>Consumables</x:v>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consumables; food material; food material; processed intermediate; manufactured / unresolved; food preparation; faunal tissue; gel; proposal; selected edible-fauna gel; collection expansion; food material; t1; not applicable; material</x:v>
      </x:c>
      <x:c r="AF658" s="4" t="str">
        <x:v>Collection expansion classification. Distinct type, use and material family; new item proposal unless author direction is marked. October 15 audit: classification/handling clarified; item identity, design status and material tier preserved.</x:v>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str">
        <x:v>Consumables</x:v>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consumables; food material; food material; processed intermediate; manufactured / unresolved; food preparation; faunal tissue; particles; proposal; dried edible-fauna granules; collection expansion; food material; t1; not applicable; material</x:v>
      </x:c>
      <x:c r="AF659" s="4" t="str">
        <x:v>Collection expansion classification. Distinct type, use and material family; new item proposal unless author direction is marked. October 15 audit: classification/handling clarified; item identity, design status and material tier preserved.</x:v>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str">
        <x:v>Consumables</x:v>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consumables; food material; food material; processed intermediate; manufactured / unresolved; food preparation; phagia and edible fauna; liquid; proposal; strained edible-fauna broth base; collection expansion; food material; t2; not applicable; material</x:v>
      </x:c>
      <x:c r="AF660" s="4" t="str">
        <x:v>Collection expansion classification. Distinct type, use and material family; new item proposal unless author direction is marked. October 15 audit: classification/handling clarified; item identity, design status and material tier preserved.</x:v>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str">
        <x:v>Consumables</x:v>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consumables; food material; food material; processed intermediate; manufactured / unresolved; food preparation; faunal tissue; solid piece; proposal; selected edible-fauna roe; collection expansion; food material; t1; not applicable; material</x:v>
      </x:c>
      <x:c r="AF661" s="4" t="str">
        <x:v>Collection expansion classification. Distinct type, use and material family; new item proposal unless author direction is marked. October 15 audit: classification/handling clarified; item identity, design status and material tier preserved.</x:v>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str">
        <x:v>Consumables</x:v>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consumables; food material; food material; processed intermediate; manufactured / unresolved; food preparation; faunal tissue; solid piece; proposal; cooked edible-fauna morsels; collection expansion; food material; t1; not applicable; material</x:v>
      </x:c>
      <x:c r="AF662" s="4" t="str">
        <x:v>Collection expansion classification. Distinct type, use and material family; new item proposal unless author direction is marked. October 15 audit: classification/handling clarified; item identity, design status and material tier preserved.</x:v>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str">
        <x:v>Consumables</x:v>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consumables; food material; food material; processed intermediate; manufactured / unresolved; food preparation; faunal tissue; liquid; proposal; culinary fauna aroma fraction; collection expansion; food material; t1; not applicable; material</x:v>
      </x:c>
      <x:c r="AF663" s="4" t="str">
        <x:v>Collection expansion classification. Distinct type, use and material family; new item proposal unless author direction is marked. October 15 audit: classification/handling clarified; item identity, design status and material tier preserved.</x:v>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str">
        <x:v>Consumables</x:v>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consumables; food material; food material; processed intermediate; manufactured / unresolved; food preparation; phagia and edible fauna; paste; proposal; phagia-fauna savory filling; collection expansion; food material; t2; not applicable; material</x:v>
      </x:c>
      <x:c r="AF664" s="4" t="str">
        <x:v>Collection expansion classification. Distinct type, use and material family; new item proposal unless author direction is marked. October 15 audit: classification/handling clarified; item identity, design status and material tier preserved.</x:v>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preparation: design.collection.toasted_phagia_crumble_portion. Full inputs are in Crafting browser.</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routes'!$D$6:$D$2205,A666,'Material routes'!$C$6:$C$2205,"Output")</x:f>
        <x:v>1</x:v>
      </x:c>
      <x:c r="AK666" s="4" t="n">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t="n">
        <x:f>COUNTIFS('Material routes'!$D$6:$D$2205,A666,'Material routes'!$C$6:$C$2205,"Tool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t="str">
        <x:v>proposal.collection.strained_phagia_table_drink</x:v>
      </x:c>
      <x:c r="B668" s="4" t="str">
        <x:v>Strained Phagia table drink</x:v>
      </x:c>
      <x:c r="C668" s="4" t="str">
        <x:v>Not applicable</x:v>
      </x:c>
      <x:c r="D668" s="4" t="str">
        <x:v>Consumables</x:v>
      </x:c>
      <x:c r="E668" s="4" t="str">
        <x:v>Drink consumable</x:v>
      </x:c>
      <x:c r="F668" s="4" t="str">
        <x:v>New proposal</x:v>
      </x:c>
      <x:c r="G668" s="4" t="str">
        <x:v>Simple food-designated liquid portion served from a sealed vessel</x:v>
      </x:c>
      <x:c r="H668" s="4" t="str">
        <x:v>None</x:v>
      </x:c>
      <x:c r="I668" s="4" t="str">
        <x:v>Matched sealed vessel; compatibility and contamination unresolved</x:v>
      </x:c>
      <x:c r="J668" s="4"/>
      <x:c r="K668" s="4"/>
      <x:c r="L668" s="4" t="str">
        <x:v>Candidate preparation: design.collection.strained_phagia_table_drink. Full inputs are in Crafting browser.</x:v>
      </x:c>
      <x:c r="M668" s="4" t="str">
        <x:v>Candidate workshop or contained preparation route; detailed tools, quantities and conditions unresolved</x:v>
      </x:c>
      <x:c r="N668" s="4" t="str">
        <x:v>Not implemented</x:v>
      </x:c>
      <x:c r="O668" s="4" t="str">
        <x:v>Culinary proposal. Select species/food-designated culture and validate edibility; industrial fractions are excluded. No nutritional, medical or preservation claim.</x:v>
      </x:c>
      <x:c r="P668" s="4"/>
      <x:c r="Q668" s="4"/>
      <x:c r="R668" s="4"/>
      <x:c r="S668" s="4"/>
      <x:c r="T668" s="4"/>
      <x:c r="U668" s="4" t="str">
        <x:v>Candidate inputs are partial. Resolve tools, supporting materials, energy, recovery and compatibility before recipes become craftable.</x:v>
      </x:c>
      <x:c r="V668" s="4" t="str">
        <x:v>strained phagia table drink; collection expansion; drink consumable</x:v>
      </x:c>
      <x:c r="W6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8" s="4" t="str">
        <x:v>Drink consumable</x:v>
      </x:c>
      <x:c r="Y668" s="4" t="str">
        <x:v>Finished item</x:v>
      </x:c>
      <x:c r="Z668" s="4" t="str">
        <x:v>Manufactured / unresolved</x:v>
      </x:c>
      <x:c r="AA668" s="4" t="str">
        <x:v>Hydration</x:v>
      </x:c>
      <x:c r="AB668" s="4" t="str">
        <x:v>Phagia preparation</x:v>
      </x:c>
      <x:c r="AC668" s="4" t="str">
        <x:v>Liquid</x:v>
      </x:c>
      <x:c r="AD668" s="4" t="str">
        <x:v>Proposal</x:v>
      </x:c>
      <x:c r="AE668" s="4" t="str">
        <x:f>LOWER(A668&amp;"; "&amp;B668&amp;"; "&amp;D668&amp;"; "&amp;E668&amp;"; "&amp;X668&amp;"; "&amp;Y668&amp;"; "&amp;Z668&amp;"; "&amp;AA668&amp;"; "&amp;AB668&amp;"; "&amp;AC668&amp;"; "&amp;AD668&amp;"; "&amp;V668&amp;"; "&amp;C668&amp;"; "&amp;AH668&amp;"; "&amp;AI668)</x:f>
        <x:v>proposal.collection.strained_phagia_table_drink; strained phagia table drink; consumables; drink consumable; drink consumable; finished item; manufactured / unresolved; hydration; phagia preparation; liquid; proposal; strained phagia table drink; collection expansion; drink consumable; not applicable; t1; finished item</x:v>
      </x:c>
      <x:c r="AF668" s="4" t="str">
        <x:v>Collection expansion classification. Distinct type, use and material family; new item proposal unless author direction is marked.</x:v>
      </x:c>
      <x:c r="AG668" s="4" t="str">
        <x:v>Finished endpoint or currency. Material tier is separate from finished input tier.</x:v>
      </x:c>
      <x:c r="AH668" s="4" t="str">
        <x:v>T1</x:v>
      </x:c>
      <x:c r="AI668" s="4" t="str">
        <x:v>Finished item</x:v>
      </x:c>
      <x:c r="AJ668" s="4" t="n">
        <x:f>COUNTIFS('Material routes'!$D$6:$D$2205,A668,'Material routes'!$C$6:$C$2205,"Output")</x:f>
        <x:v>1</x:v>
      </x:c>
      <x:c r="AK668" s="4" t="n">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t="n">
        <x:f>COUNTIFS('Material routes'!$D$6:$D$2205,A668,'Material routes'!$C$6:$C$2205,"Tool candidate")</x:f>
        <x:v>0</x:v>
      </x:c>
      <x:c r="AM668" s="4" t="str">
        <x:f>IF(AJ668&gt;0,"Route listed; review status/completeness",IF(C668="T0","Raw entry feed; no production route","No production route listed"))</x:f>
        <x:v>Route listed; review status/completeness</x:v>
      </x:c>
      <x:c r="AN668" s="4" t="n">
        <x:f>IF(C668="T0",0,IF(C668="T1",1,IF(C668="T2",2,IF(C668="T3",3,IF(C668="T4",4,IF(C668="Unassigned",98,99))))))</x:f>
        <x:v>99</x:v>
      </x:c>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preparation: design.collection.sour_phagia_cup. Full inputs are in Crafting browser.</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routes'!$D$6:$D$2205,A670,'Material routes'!$C$6:$C$2205,"Output")</x:f>
        <x:v>1</x:v>
      </x:c>
      <x:c r="AK670" s="4" t="n">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t="n">
        <x:f>COUNTIFS('Material routes'!$D$6:$D$2205,A670,'Material routes'!$C$6:$C$2205,"Tool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t="str">
        <x:v>proposal.collection.toasted_phagia_infusion</x:v>
      </x:c>
      <x:c r="B672" s="4" t="str">
        <x:v>Toasted Phagia infusion</x:v>
      </x:c>
      <x:c r="C672" s="4" t="str">
        <x:v>Not applicable</x:v>
      </x:c>
      <x:c r="D672" s="4" t="str">
        <x:v>Consumables</x:v>
      </x:c>
      <x:c r="E672" s="4" t="str">
        <x:v>Drink consumable</x:v>
      </x:c>
      <x:c r="F672" s="4" t="str">
        <x:v>New proposal</x:v>
      </x:c>
      <x:c r="G672" s="4" t="str">
        <x:v>Contained liquid steeped with prepared food crumbs</x:v>
      </x:c>
      <x:c r="H672" s="4" t="str">
        <x:v>None</x:v>
      </x:c>
      <x:c r="I672" s="4" t="str">
        <x:v>Matched sealed vessel; compatibility and contamination unresolved</x:v>
      </x:c>
      <x:c r="J672" s="4"/>
      <x:c r="K672" s="4"/>
      <x:c r="L672" s="4" t="str">
        <x:v>Candidate preparation: design.collection.toasted_phagia_infusion. Full inputs are in Crafting browser.</x:v>
      </x:c>
      <x:c r="M672" s="4" t="str">
        <x:v>Candidate workshop or contained preparation route; detailed tools, quantities and conditions unresolved</x:v>
      </x:c>
      <x:c r="N672" s="4" t="str">
        <x:v>Not implemented</x:v>
      </x:c>
      <x:c r="O672" s="4" t="str">
        <x:v>Culinary proposal. Select species/food-designated culture and validate edibility; industrial fractions are excluded. No nutritional, medical or preservation claim.</x:v>
      </x:c>
      <x:c r="P672" s="4"/>
      <x:c r="Q672" s="4"/>
      <x:c r="R672" s="4"/>
      <x:c r="S672" s="4"/>
      <x:c r="T672" s="4"/>
      <x:c r="U672" s="4" t="str">
        <x:v>Candidate inputs are partial. Resolve tools, supporting materials, energy, recovery and compatibility before recipes become craftable.</x:v>
      </x:c>
      <x:c r="V672" s="4" t="str">
        <x:v>toasted phagia infusion; collection expansion; drink consumable</x:v>
      </x:c>
      <x:c r="W6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2" s="4" t="str">
        <x:v>Drink consumable</x:v>
      </x:c>
      <x:c r="Y672" s="4" t="str">
        <x:v>Finished item</x:v>
      </x:c>
      <x:c r="Z672" s="4" t="str">
        <x:v>Manufactured / unresolved</x:v>
      </x:c>
      <x:c r="AA672" s="4" t="str">
        <x:v>Hydration</x:v>
      </x:c>
      <x:c r="AB672" s="4" t="str">
        <x:v>Phagia preparation</x:v>
      </x:c>
      <x:c r="AC672" s="4" t="str">
        <x:v>Liquid</x:v>
      </x:c>
      <x:c r="AD672" s="4" t="str">
        <x:v>Proposal</x:v>
      </x:c>
      <x:c r="AE672" s="4" t="str">
        <x:f>LOWER(A672&amp;"; "&amp;B672&amp;"; "&amp;D672&amp;"; "&amp;E672&amp;"; "&amp;X672&amp;"; "&amp;Y672&amp;"; "&amp;Z672&amp;"; "&amp;AA672&amp;"; "&amp;AB672&amp;"; "&amp;AC672&amp;"; "&amp;AD672&amp;"; "&amp;V672&amp;"; "&amp;C672&amp;"; "&amp;AH672&amp;"; "&amp;AI672)</x:f>
        <x:v>proposal.collection.toasted_phagia_infusion; toasted phagia infusion; consumables; drink consumable; drink consumable; finished item; manufactured / unresolved; hydration; phagia preparation; liquid; proposal; toasted phagia infusion; collection expansion; drink consumable; not applicable; t2; finished item</x:v>
      </x:c>
      <x:c r="AF672" s="4" t="str">
        <x:v>Collection expansion classification. Distinct type, use and material family; new item proposal unless author direction is marked.</x:v>
      </x:c>
      <x:c r="AG672" s="4" t="str">
        <x:v>Finished endpoint or currency. Material tier is separate from finished input tier.</x:v>
      </x:c>
      <x:c r="AH672" s="4" t="str">
        <x:v>T2</x:v>
      </x:c>
      <x:c r="AI672" s="4" t="str">
        <x:v>Finished item</x:v>
      </x:c>
      <x:c r="AJ672" s="4" t="n">
        <x:f>COUNTIFS('Material routes'!$D$6:$D$2205,A672,'Material routes'!$C$6:$C$2205,"Output")</x:f>
        <x:v>1</x:v>
      </x:c>
      <x:c r="AK672" s="4" t="n">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t="n">
        <x:f>COUNTIFS('Material routes'!$D$6:$D$2205,A672,'Material routes'!$C$6:$C$2205,"Tool candidate")</x:f>
        <x:v>0</x:v>
      </x:c>
      <x:c r="AM672" s="4" t="str">
        <x:f>IF(AJ672&gt;0,"Route listed; review status/completeness",IF(C672="T0","Raw entry feed; no production route","No production route listed"))</x:f>
        <x:v>Route listed; review status/completeness</x:v>
      </x:c>
      <x:c r="AN672" s="4" t="n">
        <x:f>IF(C672="T0",0,IF(C672="T1",1,IF(C672="T2",2,IF(C672="T3",3,IF(C672="T4",4,IF(C672="Unassigned",98,99))))))</x:f>
        <x:v>99</x:v>
      </x:c>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t="str">
        <x:v>proposal.collection.travel_phagia_concentrate_drink</x:v>
      </x:c>
      <x:c r="B673" s="4" t="str">
        <x:v>Travel Phagia concentrate drink</x:v>
      </x:c>
      <x:c r="C673" s="4" t="str">
        <x:v>Not applicable</x:v>
      </x:c>
      <x:c r="D673" s="4" t="str">
        <x:v>Consumables</x:v>
      </x:c>
      <x:c r="E673" s="4" t="str">
        <x:v>Drink consumable</x:v>
      </x:c>
      <x:c r="F673" s="4" t="str">
        <x:v>New proposal</x:v>
      </x:c>
      <x:c r="G673" s="4" t="str">
        <x:v>Small dense serving intended for travel, effects unresolved</x:v>
      </x:c>
      <x:c r="H673" s="4" t="str">
        <x:v>None</x:v>
      </x:c>
      <x:c r="I673" s="4" t="str">
        <x:v>Matched sealed vessel; compatibility and contamination unresolved</x:v>
      </x:c>
      <x:c r="J673" s="4"/>
      <x:c r="K673" s="4"/>
      <x:c r="L673" s="4" t="str">
        <x:v>Candidate preparation: design.collection.travel_phagia_concentrate_drink. Full inputs are in Crafting browser.</x:v>
      </x:c>
      <x:c r="M673" s="4" t="str">
        <x:v>Candidate workshop or contained preparation route; detailed tools, quantities and conditions unresolved</x:v>
      </x:c>
      <x:c r="N673" s="4" t="str">
        <x:v>Not implemented</x:v>
      </x:c>
      <x:c r="O673" s="4" t="str">
        <x:v>Culinary proposal. Select species/food-designated culture and validate edibility; industrial fractions are excluded. No nutritional, medical or preservation claim.</x:v>
      </x:c>
      <x:c r="P673" s="4"/>
      <x:c r="Q673" s="4"/>
      <x:c r="R673" s="4"/>
      <x:c r="S673" s="4"/>
      <x:c r="T673" s="4"/>
      <x:c r="U673" s="4" t="str">
        <x:v>Candidate inputs are partial. Resolve tools, supporting materials, energy, recovery and compatibility before recipes become craftable.</x:v>
      </x:c>
      <x:c r="V673" s="4" t="str">
        <x:v>travel phagia concentrate drink; collection expansion; drink consumable</x:v>
      </x:c>
      <x:c r="W6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3" s="4" t="str">
        <x:v>Drink consumable</x:v>
      </x:c>
      <x:c r="Y673" s="4" t="str">
        <x:v>Finished item</x:v>
      </x:c>
      <x:c r="Z673" s="4" t="str">
        <x:v>Manufactured / unresolved</x:v>
      </x:c>
      <x:c r="AA673" s="4" t="str">
        <x:v>Hydration</x:v>
      </x:c>
      <x:c r="AB673" s="4" t="str">
        <x:v>Phagia preparation</x:v>
      </x:c>
      <x:c r="AC673" s="4" t="str">
        <x:v>Liquid</x:v>
      </x:c>
      <x:c r="AD673" s="4" t="str">
        <x:v>Proposal</x:v>
      </x:c>
      <x:c r="AE673" s="4" t="str">
        <x:f>LOWER(A673&amp;"; "&amp;B673&amp;"; "&amp;D673&amp;"; "&amp;E673&amp;"; "&amp;X673&amp;"; "&amp;Y673&amp;"; "&amp;Z673&amp;"; "&amp;AA673&amp;"; "&amp;AB673&amp;"; "&amp;AC673&amp;"; "&amp;AD673&amp;"; "&amp;V673&amp;"; "&amp;C673&amp;"; "&amp;AH673&amp;"; "&amp;AI673)</x:f>
        <x:v>proposal.collection.travel_phagia_concentrate_drink; travel phagia concentrate drink; consumables; drink consumable; drink consumable; finished item; manufactured / unresolved; hydration; phagia preparation; liquid; proposal; travel phagia concentrate drink; collection expansion; drink consumable; not applicable; t2; finished item</x:v>
      </x:c>
      <x:c r="AF673" s="4" t="str">
        <x:v>Collection expansion classification. Distinct type, use and material family; new item proposal unless author direction is marked.</x:v>
      </x:c>
      <x:c r="AG673" s="4" t="str">
        <x:v>Finished endpoint or currency. Material tier is separate from finished input tier.</x:v>
      </x:c>
      <x:c r="AH673" s="4" t="str">
        <x:v>T2</x:v>
      </x:c>
      <x:c r="AI673" s="4" t="str">
        <x:v>Finished item</x:v>
      </x:c>
      <x:c r="AJ673" s="4" t="n">
        <x:f>COUNTIFS('Material routes'!$D$6:$D$2205,A673,'Material routes'!$C$6:$C$2205,"Output")</x:f>
        <x:v>1</x:v>
      </x:c>
      <x:c r="AK673" s="4" t="n">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t="n">
        <x:f>COUNTIFS('Material routes'!$D$6:$D$2205,A673,'Material routes'!$C$6:$C$2205,"Tool candidate")</x:f>
        <x:v>0</x:v>
      </x:c>
      <x:c r="AM673" s="4" t="str">
        <x:f>IF(AJ673&gt;0,"Route listed; review status/completeness",IF(C673="T0","Raw entry feed; no production route","No production route listed"))</x:f>
        <x:v>Route listed; review status/completeness</x:v>
      </x:c>
      <x:c r="AN673" s="4" t="n">
        <x:f>IF(C673="T0",0,IF(C673="T1",1,IF(C673="T2",2,IF(C673="T3",3,IF(C673="T4",4,IF(C673="Unassigned",98,99))))))</x:f>
        <x:v>99</x:v>
      </x:c>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t="str">
        <x:v>proposal.collection.phagia_flake_suspension</x:v>
      </x:c>
      <x:c r="B674" s="4" t="str">
        <x:v>Phagia flake suspension</x:v>
      </x:c>
      <x:c r="C674" s="4" t="str">
        <x:v>Not applicable</x:v>
      </x:c>
      <x:c r="D674" s="4" t="str">
        <x:v>Consumables</x:v>
      </x:c>
      <x:c r="E674" s="4" t="str">
        <x:v>Drink consumable</x:v>
      </x:c>
      <x:c r="F674" s="4" t="str">
        <x:v>New proposal</x:v>
      </x:c>
      <x:c r="G674" s="4" t="str">
        <x:v>Chewable flake-and-liquid meal drink</x:v>
      </x:c>
      <x:c r="H674" s="4" t="str">
        <x:v>None</x:v>
      </x:c>
      <x:c r="I674" s="4" t="str">
        <x:v>Matched sealed vessel; compatibility and contamination unresolved</x:v>
      </x:c>
      <x:c r="J674" s="4"/>
      <x:c r="K674" s="4"/>
      <x:c r="L674" s="4" t="str">
        <x:v>Candidate preparation: design.collection.phagia_flake_suspension. Full inputs are in Crafting browser.</x:v>
      </x:c>
      <x:c r="M674" s="4" t="str">
        <x:v>Candidate workshop or contained preparation route; detailed tools, quantities and conditions unresolved</x:v>
      </x:c>
      <x:c r="N674" s="4" t="str">
        <x:v>Not implemented</x:v>
      </x:c>
      <x:c r="O674" s="4" t="str">
        <x:v>Culinary proposal. Select species/food-designated culture and validate edibility; industrial fractions are excluded. No nutritional, medical or preservation claim.</x:v>
      </x:c>
      <x:c r="P674" s="4"/>
      <x:c r="Q674" s="4"/>
      <x:c r="R674" s="4"/>
      <x:c r="S674" s="4"/>
      <x:c r="T674" s="4"/>
      <x:c r="U674" s="4" t="str">
        <x:v>Candidate inputs are partial. Resolve tools, supporting materials, energy, recovery and compatibility before recipes become craftable.</x:v>
      </x:c>
      <x:c r="V674" s="4" t="str">
        <x:v>phagia flake suspension; collection expansion; drink consumable</x:v>
      </x:c>
      <x:c r="W6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4" s="4" t="str">
        <x:v>Drink consumable</x:v>
      </x:c>
      <x:c r="Y674" s="4" t="str">
        <x:v>Finished item</x:v>
      </x:c>
      <x:c r="Z674" s="4" t="str">
        <x:v>Manufactured / unresolved</x:v>
      </x:c>
      <x:c r="AA674" s="4" t="str">
        <x:v>Hydration</x:v>
      </x:c>
      <x:c r="AB674" s="4" t="str">
        <x:v>Phagia preparation</x:v>
      </x:c>
      <x:c r="AC674" s="4" t="str">
        <x:v>Liquid</x:v>
      </x:c>
      <x:c r="AD674" s="4" t="str">
        <x:v>Proposal</x:v>
      </x:c>
      <x:c r="AE674" s="4" t="str">
        <x:f>LOWER(A674&amp;"; "&amp;B674&amp;"; "&amp;D674&amp;"; "&amp;E674&amp;"; "&amp;X674&amp;"; "&amp;Y674&amp;"; "&amp;Z674&amp;"; "&amp;AA674&amp;"; "&amp;AB674&amp;"; "&amp;AC674&amp;"; "&amp;AD674&amp;"; "&amp;V674&amp;"; "&amp;C674&amp;"; "&amp;AH674&amp;"; "&amp;AI674)</x:f>
        <x:v>proposal.collection.phagia_flake_suspension; phagia flake suspension; consumables; drink consumable; drink consumable; finished item; manufactured / unresolved; hydration; phagia preparation; liquid; proposal; phagia flake suspension; collection expansion; drink consumable; not applicable; t1; finished item</x:v>
      </x:c>
      <x:c r="AF674" s="4" t="str">
        <x:v>Collection expansion classification. Distinct type, use and material family; new item proposal unless author direction is marked.</x:v>
      </x:c>
      <x:c r="AG674" s="4" t="str">
        <x:v>Finished endpoint or currency. Material tier is separate from finished input tier.</x:v>
      </x:c>
      <x:c r="AH674" s="4" t="str">
        <x:v>T1</x:v>
      </x:c>
      <x:c r="AI674" s="4" t="str">
        <x:v>Finished item</x:v>
      </x:c>
      <x:c r="AJ674" s="4" t="n">
        <x:f>COUNTIFS('Material routes'!$D$6:$D$2205,A674,'Material routes'!$C$6:$C$2205,"Output")</x:f>
        <x:v>1</x:v>
      </x:c>
      <x:c r="AK674" s="4" t="n">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t="n">
        <x:f>COUNTIFS('Material routes'!$D$6:$D$2205,A674,'Material routes'!$C$6:$C$2205,"Tool candidate")</x:f>
        <x:v>0</x:v>
      </x:c>
      <x:c r="AM674" s="4" t="str">
        <x:f>IF(AJ674&gt;0,"Route listed; review status/completeness",IF(C674="T0","Raw entry feed; no production route","No production route listed"))</x:f>
        <x:v>Route listed; review status/completeness</x:v>
      </x:c>
      <x:c r="AN674" s="4" t="n">
        <x:f>IF(C674="T0",0,IF(C674="T1",1,IF(C674="T2",2,IF(C674="T3",3,IF(C674="T4",4,IF(C674="Unassigned",98,99))))))</x:f>
        <x:v>99</x:v>
      </x:c>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t="str">
        <x:v>proposal.collection.whipped_phagia_foam_cup</x:v>
      </x:c>
      <x:c r="B675" s="4" t="str">
        <x:v>Whipped Phagia foam cup</x:v>
      </x:c>
      <x:c r="C675" s="4" t="str">
        <x:v>Not applicable</x:v>
      </x:c>
      <x:c r="D675" s="4" t="str">
        <x:v>Consumables</x:v>
      </x:c>
      <x:c r="E675" s="4" t="str">
        <x:v>Drink consumable</x:v>
      </x:c>
      <x:c r="F675" s="4" t="str">
        <x:v>New proposal</x:v>
      </x:c>
      <x:c r="G675" s="4" t="str">
        <x:v>Textured aerated serving in a closed preparation process</x:v>
      </x:c>
      <x:c r="H675" s="4" t="str">
        <x:v>None</x:v>
      </x:c>
      <x:c r="I675" s="4" t="str">
        <x:v>Matched sealed vessel; compatibility and contamination unresolved</x:v>
      </x:c>
      <x:c r="J675" s="4"/>
      <x:c r="K675" s="4"/>
      <x:c r="L675" s="4" t="str">
        <x:v>Candidate preparation: design.collection.whipped_phagia_foam_cup. Full inputs are in Crafting browser.</x:v>
      </x:c>
      <x:c r="M675" s="4" t="str">
        <x:v>Candidate workshop or contained preparation route; detailed tools, quantities and conditions unresolved</x:v>
      </x:c>
      <x:c r="N675" s="4" t="str">
        <x:v>Not implemented</x:v>
      </x:c>
      <x:c r="O675" s="4" t="str">
        <x:v>Culinary proposal. Select species/food-designated culture and validate edibility; industrial fractions are excluded. No nutritional, medical or preservation claim.</x:v>
      </x:c>
      <x:c r="P675" s="4"/>
      <x:c r="Q675" s="4"/>
      <x:c r="R675" s="4"/>
      <x:c r="S675" s="4"/>
      <x:c r="T675" s="4"/>
      <x:c r="U675" s="4" t="str">
        <x:v>Candidate inputs are partial. Resolve tools, supporting materials, energy, recovery and compatibility before recipes become craftable.</x:v>
      </x:c>
      <x:c r="V675" s="4" t="str">
        <x:v>whipped phagia foam cup; collection expansion; drink consumable</x:v>
      </x:c>
      <x:c r="W6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5" s="4" t="str">
        <x:v>Drink consumable</x:v>
      </x:c>
      <x:c r="Y675" s="4" t="str">
        <x:v>Finished item</x:v>
      </x:c>
      <x:c r="Z675" s="4" t="str">
        <x:v>Manufactured / unresolved</x:v>
      </x:c>
      <x:c r="AA675" s="4" t="str">
        <x:v>Hydration</x:v>
      </x:c>
      <x:c r="AB675" s="4" t="str">
        <x:v>Phagia preparation</x:v>
      </x:c>
      <x:c r="AC675" s="4" t="str">
        <x:v>Liquid</x:v>
      </x:c>
      <x:c r="AD675" s="4" t="str">
        <x:v>Proposal</x:v>
      </x:c>
      <x:c r="AE675" s="4" t="str">
        <x:f>LOWER(A675&amp;"; "&amp;B675&amp;"; "&amp;D675&amp;"; "&amp;E675&amp;"; "&amp;X675&amp;"; "&amp;Y675&amp;"; "&amp;Z675&amp;"; "&amp;AA675&amp;"; "&amp;AB675&amp;"; "&amp;AC675&amp;"; "&amp;AD675&amp;"; "&amp;V675&amp;"; "&amp;C675&amp;"; "&amp;AH675&amp;"; "&amp;AI675)</x:f>
        <x:v>proposal.collection.whipped_phagia_foam_cup; whipped phagia foam cup; consumables; drink consumable; drink consumable; finished item; manufactured / unresolved; hydration; phagia preparation; liquid; proposal; whipped phagia foam cup; collection expansion; drink consumable; not applicable; t2; finished item</x:v>
      </x:c>
      <x:c r="AF675" s="4" t="str">
        <x:v>Collection expansion classification. Distinct type, use and material family; new item proposal unless author direction is marked.</x:v>
      </x:c>
      <x:c r="AG675" s="4" t="str">
        <x:v>Finished endpoint or currency. Material tier is separate from finished input tier.</x:v>
      </x:c>
      <x:c r="AH675" s="4" t="str">
        <x:v>T2</x:v>
      </x:c>
      <x:c r="AI675" s="4" t="str">
        <x:v>Finished item</x:v>
      </x:c>
      <x:c r="AJ675" s="4" t="n">
        <x:f>COUNTIFS('Material routes'!$D$6:$D$2205,A675,'Material routes'!$C$6:$C$2205,"Output")</x:f>
        <x:v>1</x:v>
      </x:c>
      <x:c r="AK675" s="4" t="n">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t="n">
        <x:f>COUNTIFS('Material routes'!$D$6:$D$2205,A675,'Material routes'!$C$6:$C$2205,"Tool candidate")</x:f>
        <x:v>0</x:v>
      </x:c>
      <x:c r="AM675" s="4" t="str">
        <x:f>IF(AJ675&gt;0,"Route listed; review status/completeness",IF(C675="T0","Raw entry feed; no production route","No production route listed"))</x:f>
        <x:v>Route listed; review status/completeness</x:v>
      </x:c>
      <x:c r="AN675" s="4" t="n">
        <x:f>IF(C675="T0",0,IF(C675="T1",1,IF(C675="T2",2,IF(C675="T3",3,IF(C675="T4",4,IF(C675="Unassigned",98,99))))))</x:f>
        <x:v>99</x:v>
      </x:c>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t="str">
        <x:v>proposal.collection.phagia_roe_celebration_drink</x:v>
      </x:c>
      <x:c r="B679" s="4" t="str">
        <x:v>Phagia roe celebration drink</x:v>
      </x:c>
      <x:c r="C679" s="4" t="str">
        <x:v>Not applicable</x:v>
      </x:c>
      <x:c r="D679" s="4" t="str">
        <x:v>Consumables</x:v>
      </x:c>
      <x:c r="E679" s="4" t="str">
        <x:v>Drink consumable</x:v>
      </x:c>
      <x:c r="F679" s="4" t="str">
        <x:v>New proposal</x:v>
      </x:c>
      <x:c r="G679" s="4" t="str">
        <x:v>Small celebratory suspension of selected edible roe</x:v>
      </x:c>
      <x:c r="H679" s="4" t="str">
        <x:v>None</x:v>
      </x:c>
      <x:c r="I679" s="4" t="str">
        <x:v>Matched sealed vessel; compatibility and contamination unresolved</x:v>
      </x:c>
      <x:c r="J679" s="4"/>
      <x:c r="K679" s="4"/>
      <x:c r="L679" s="4" t="str">
        <x:v>Candidate preparation: design.collection.phagia_roe_celebration_drink. Full inputs are in Crafting browser.</x:v>
      </x:c>
      <x:c r="M679" s="4" t="str">
        <x:v>Candidate workshop or contained preparation route; detailed tools, quantities and conditions unresolved</x:v>
      </x:c>
      <x:c r="N679" s="4" t="str">
        <x:v>Not implemented</x:v>
      </x:c>
      <x:c r="O679" s="4" t="str">
        <x:v>Culinary proposal. Select species/food-designated culture and validate edibility; industrial fractions are excluded. No nutritional, medical or preservation claim.</x:v>
      </x:c>
      <x:c r="P679" s="4"/>
      <x:c r="Q679" s="4"/>
      <x:c r="R679" s="4"/>
      <x:c r="S679" s="4"/>
      <x:c r="T679" s="4"/>
      <x:c r="U679" s="4" t="str">
        <x:v>Candidate inputs are partial. Resolve tools, supporting materials, energy, recovery and compatibility before recipes become craftable.</x:v>
      </x:c>
      <x:c r="V679" s="4" t="str">
        <x:v>phagia roe celebration drink; collection expansion; drink consumable</x:v>
      </x:c>
      <x:c r="W6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9" s="4" t="str">
        <x:v>Drink consumable</x:v>
      </x:c>
      <x:c r="Y679" s="4" t="str">
        <x:v>Finished item</x:v>
      </x:c>
      <x:c r="Z679" s="4" t="str">
        <x:v>Manufactured / unresolved</x:v>
      </x:c>
      <x:c r="AA679" s="4" t="str">
        <x:v>Hydration</x:v>
      </x:c>
      <x:c r="AB679" s="4" t="str">
        <x:v>Phagia and edible fauna</x:v>
      </x:c>
      <x:c r="AC679" s="4" t="str">
        <x:v>Liquid</x:v>
      </x:c>
      <x:c r="AD679" s="4" t="str">
        <x:v>Proposal</x:v>
      </x:c>
      <x:c r="AE679" s="4" t="str">
        <x:f>LOWER(A679&amp;"; "&amp;B679&amp;"; "&amp;D679&amp;"; "&amp;E679&amp;"; "&amp;X679&amp;"; "&amp;Y679&amp;"; "&amp;Z679&amp;"; "&amp;AA679&amp;"; "&amp;AB679&amp;"; "&amp;AC679&amp;"; "&amp;AD679&amp;"; "&amp;V679&amp;"; "&amp;C679&amp;"; "&amp;AH679&amp;"; "&amp;AI679)</x:f>
        <x:v>proposal.collection.phagia_roe_celebration_drink; phagia roe celebration drink; consumables; drink consumable; drink consumable; finished item; manufactured / unresolved; hydration; phagia and edible fauna; liquid; proposal; phagia roe celebration drink; collection expansion; drink consumable; not applicable; t1; finished item</x:v>
      </x:c>
      <x:c r="AF679" s="4" t="str">
        <x:v>Collection expansion classification. Distinct type, use and material family; new item proposal unless author direction is marked. October 15 audit: classification/handling clarified; item identity, design status and material tier preserved.</x:v>
      </x:c>
      <x:c r="AG679" s="4" t="str">
        <x:v>Finished endpoint or currency. Material tier is separate from finished input tier.</x:v>
      </x:c>
      <x:c r="AH679" s="4" t="str">
        <x:v>T1</x:v>
      </x:c>
      <x:c r="AI679" s="4" t="str">
        <x:v>Finished item</x:v>
      </x:c>
      <x:c r="AJ679" s="4" t="n">
        <x:f>COUNTIFS('Material routes'!$D$6:$D$2205,A679,'Material routes'!$C$6:$C$2205,"Output")</x:f>
        <x:v>1</x:v>
      </x:c>
      <x:c r="AK679" s="4" t="n">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t="n">
        <x:f>COUNTIFS('Material routes'!$D$6:$D$2205,A679,'Material routes'!$C$6:$C$2205,"Tool candidate")</x:f>
        <x:v>0</x:v>
      </x:c>
      <x:c r="AM679" s="4" t="str">
        <x:f>IF(AJ679&gt;0,"Route listed; review status/completeness",IF(C679="T0","Raw entry feed; no production route","No production route listed"))</x:f>
        <x:v>Route listed; review status/completeness</x:v>
      </x:c>
      <x:c r="AN679" s="4" t="n">
        <x:f>IF(C679="T0",0,IF(C679="T1",1,IF(C679="T2",2,IF(C679="T3",3,IF(C679="T4",4,IF(C679="Unassigned",98,99))))))</x:f>
        <x:v>99</x:v>
      </x:c>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preparation: design.collection.phagia_gel_sipping_portion. Full inputs are in Crafting browser.</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and edible fauna</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and edible fauna; liquid; proposal; phagia gel sipping portion; collection expansion; drink consumable; not applicable; t1; finished item</x:v>
      </x:c>
      <x:c r="AF683" s="4" t="str">
        <x:v>Collection expansion classification. Distinct type, use and material family; new item proposal unless author direction is marked. October 15 audit: classification/handling clarified; item identity, design status and material tier preserved.</x:v>
      </x:c>
      <x:c r="AG683" s="4" t="str">
        <x:v>Finished endpoint or currency. Material tier is separate from finished input tier.</x:v>
      </x:c>
      <x:c r="AH683" s="4" t="str">
        <x:v>T1</x:v>
      </x:c>
      <x:c r="AI683" s="4" t="str">
        <x:v>Finished item</x:v>
      </x:c>
      <x:c r="AJ683" s="4" t="n">
        <x:f>COUNTIFS('Material routes'!$D$6:$D$2205,A683,'Material routes'!$C$6:$C$2205,"Output")</x:f>
        <x:v>1</x:v>
      </x:c>
      <x:c r="AK683" s="4" t="n">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t="n">
        <x:f>COUNTIFS('Material routes'!$D$6:$D$2205,A683,'Material routes'!$C$6:$C$2205,"Tool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str">
        <x:v>Field supplies</x:v>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field supplies; service kit; service kit; finished item; manufactured / unresolved; equipment repair; mixed / unresolved; assembly; proposal; dirtboard running-gear kit; collection expansion; service kit; not applicable; t3; finished item</x:v>
      </x:c>
      <x:c r="AF707" s="4" t="str">
        <x:v>Collection expansion classification. Distinct type, use and material family; new item proposal unless author direction is marked.</x:v>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t="str">
        <x:v>proposal.collection.cable_grip_canyon_ascender</x:v>
      </x:c>
      <x:c r="B708" s="4" t="str">
        <x:v>Cable-grip canyon ascender</x:v>
      </x:c>
      <x:c r="C708" s="4" t="str">
        <x:v>Not applicable</x:v>
      </x:c>
      <x:c r="D708" s="4" t="inlineStr">
        <x:is>
          <x:t xml:space="preserve">Tools</x:t>
        </x:is>
      </x:c>
      <x:c r="E708" s="4" t="str">
        <x:v>Traversal device</x:v>
      </x:c>
      <x:c r="F708" s="4" t="str">
        <x:v>New proposal</x:v>
      </x:c>
      <x:c r="G708" s="4" t="str">
        <x:v>Manual cable-climbing aid with compatibility and anchoring unresolved</x:v>
      </x:c>
      <x:c r="H708" s="4" t="str">
        <x:v>None</x:v>
      </x:c>
      <x:c r="I708" s="4" t="str">
        <x:v>Physical inventory / cargo item; dimensions and packing unresolved</x:v>
      </x:c>
      <x:c r="J708" s="4"/>
      <x:c r="K708" s="4"/>
      <x:c r="L708" s="4" t="str">
        <x:v>Candidate preparation: design.collection.cable_grip_canyon_ascender. Full inputs are in Crafting browser.</x:v>
      </x:c>
      <x:c r="M708" s="4" t="str">
        <x:v>Candidate workshop or contained preparation route; detailed tools, quantities and conditions unresolved</x:v>
      </x:c>
      <x:c r="N708" s="4" t="str">
        <x:v>Not implemented</x:v>
      </x:c>
      <x:c r="O708" s="4" t="str">
        <x:v>Specific dimensions, yield, fit, performance and service conditions remain open.</x:v>
      </x:c>
      <x:c r="P708" s="4"/>
      <x:c r="Q708" s="4"/>
      <x:c r="R708" s="4"/>
      <x:c r="S708" s="4"/>
      <x:c r="T708" s="4"/>
      <x:c r="U708" s="4" t="str">
        <x:v>Candidate inputs are partial. Resolve tools, supporting materials, energy, recovery and compatibility before recipes become craftable.</x:v>
      </x:c>
      <x:c r="V708" s="4" t="str">
        <x:v>cable-grip canyon ascender; collection expansion; traversal device</x:v>
      </x:c>
      <x:c r="W708" s="4" t="str">
        <x:v>New item proposal, October 15, 2026. Setting reference (source proposal): https://github.com/sleepyseamonster/Arc-Dust/blob/f6f98515c005dc3c73cccd9cbc031691745740c6/02-Arc-Dust-Worldbuilding/world/materials/industrial-material-palette.md</x:v>
      </x:c>
      <x:c r="X708" s="4" t="str">
        <x:v>Traversal device</x:v>
      </x:c>
      <x:c r="Y708" s="4" t="str">
        <x:v>Finished item</x:v>
      </x:c>
      <x:c r="Z708" s="4" t="str">
        <x:v>Manufactured / unresolved</x:v>
      </x:c>
      <x:c r="AA708" s="4" t="str">
        <x:v>Traversal</x:v>
      </x:c>
      <x:c r="AB708" s="4" t="str">
        <x:v>Mixed / unresolved</x:v>
      </x:c>
      <x:c r="AC708" s="4" t="str">
        <x:v>Assembly</x:v>
      </x:c>
      <x:c r="AD708" s="4" t="str">
        <x:v>Proposal</x:v>
      </x:c>
      <x:c r="AE708" s="4" t="str">
        <x:f>LOWER(A708&amp;"; "&amp;B708&amp;"; "&amp;D708&amp;"; "&amp;E708&amp;"; "&amp;X708&amp;"; "&amp;Y708&amp;"; "&amp;Z708&amp;"; "&amp;AA708&amp;"; "&amp;AB708&amp;"; "&amp;AC708&amp;"; "&amp;AD708&amp;"; "&amp;V708&amp;"; "&amp;C708&amp;"; "&amp;AH708&amp;"; "&amp;AI708)</x:f>
        <x:v>proposal.collection.cable_grip_canyon_ascender; cable-grip canyon ascender; tools; traversal device; traversal device; finished item; manufactured / unresolved; traversal; mixed / unresolved; assembly; proposal; cable-grip canyon ascender; collection expansion; traversal device; not applicable; t4; finished item</x:v>
      </x:c>
      <x:c r="AF70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8" s="4" t="str">
        <x:v>Finished endpoint or currency. Material tier is separate from finished input tier.</x:v>
      </x:c>
      <x:c r="AH708" s="4" t="str">
        <x:v>T4</x:v>
      </x:c>
      <x:c r="AI708" s="4" t="str">
        <x:v>Finished item</x:v>
      </x:c>
      <x:c r="AJ708" s="4" t="n">
        <x:f>COUNTIFS('Material routes'!$D$6:$D$2205,A708,'Material routes'!$C$6:$C$2205,"Output")</x:f>
        <x:v>1</x:v>
      </x:c>
      <x:c r="AK708" s="4" t="n">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t="n">
        <x:f>COUNTIFS('Material routes'!$D$6:$D$2205,A708,'Material routes'!$C$6:$C$2205,"Tool candidate")</x:f>
        <x:v>0</x:v>
      </x:c>
      <x:c r="AM708" s="4" t="str">
        <x:f>IF(AJ708&gt;0,"Route listed; review status/completeness",IF(C708="T0","Raw entry feed; no production route","No production route listed"))</x:f>
        <x:v>Route listed; review status/completeness</x:v>
      </x:c>
      <x:c r="AN708" s="4" t="n">
        <x:f>IF(C708="T0",0,IF(C708="T1",1,IF(C708="T2",2,IF(C708="T3",3,IF(C708="T4",4,IF(C708="Unassigned",98,99))))))</x:f>
        <x:v>99</x:v>
      </x:c>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t="str">
        <x:v>proposal.collection.braked_canyon_descent_trolley</x:v>
      </x:c>
      <x:c r="B709" s="4" t="str">
        <x:v>Braked canyon descent trolley</x:v>
      </x:c>
      <x:c r="C709" s="4" t="str">
        <x:v>Not applicable</x:v>
      </x:c>
      <x:c r="D709" s="4" t="inlineStr">
        <x:is>
          <x:t xml:space="preserve">Tools</x:t>
        </x:is>
      </x:c>
      <x:c r="E709" s="4" t="str">
        <x:v>Traversal device</x:v>
      </x:c>
      <x:c r="F709" s="4" t="str">
        <x:v>New proposal</x:v>
      </x:c>
      <x:c r="G709" s="4" t="str">
        <x:v>Rides a suitable installed cable, route infrastructure required</x:v>
      </x:c>
      <x:c r="H709" s="4" t="str">
        <x:v>None</x:v>
      </x:c>
      <x:c r="I709" s="4" t="str">
        <x:v>Physical inventory / cargo item; dimensions and packing unresolved</x:v>
      </x:c>
      <x:c r="J709" s="4"/>
      <x:c r="K709" s="4"/>
      <x:c r="L709" s="4" t="str">
        <x:v>Candidate preparation: design.collection.braked_canyon_descent_trolley. Full inputs are in Crafting browser.</x:v>
      </x:c>
      <x:c r="M709" s="4" t="str">
        <x:v>Candidate workshop or contained preparation route; detailed tools, quantities and conditions unresolved</x:v>
      </x:c>
      <x:c r="N709" s="4" t="str">
        <x:v>Not implemented</x:v>
      </x:c>
      <x:c r="O709" s="4" t="str">
        <x:v>Specific dimensions, yield, fit, performance and service conditions remain open.</x:v>
      </x:c>
      <x:c r="P709" s="4"/>
      <x:c r="Q709" s="4"/>
      <x:c r="R709" s="4"/>
      <x:c r="S709" s="4"/>
      <x:c r="T709" s="4"/>
      <x:c r="U709" s="4" t="str">
        <x:v>Candidate inputs are partial. Resolve tools, supporting materials, energy, recovery and compatibility before recipes become craftable.</x:v>
      </x:c>
      <x:c r="V709" s="4" t="str">
        <x:v>braked canyon descent trolley; collection expansion; traversal device</x:v>
      </x:c>
      <x:c r="W709" s="4" t="str">
        <x:v>New item proposal, October 15, 2026. Setting reference (source proposal): https://github.com/sleepyseamonster/Arc-Dust/blob/f6f98515c005dc3c73cccd9cbc031691745740c6/02-Arc-Dust-Worldbuilding/world/materials/industrial-material-palette.md</x:v>
      </x:c>
      <x:c r="X709" s="4" t="str">
        <x:v>Traversal device</x:v>
      </x:c>
      <x:c r="Y709" s="4" t="str">
        <x:v>Finished item</x:v>
      </x:c>
      <x:c r="Z709" s="4" t="str">
        <x:v>Manufactured / unresolved</x:v>
      </x:c>
      <x:c r="AA709" s="4" t="str">
        <x:v>Traversal</x:v>
      </x:c>
      <x:c r="AB709" s="4" t="str">
        <x:v>Mixed / unresolved</x:v>
      </x:c>
      <x:c r="AC709" s="4" t="str">
        <x:v>Assembly</x:v>
      </x:c>
      <x:c r="AD709" s="4" t="str">
        <x:v>Proposal</x:v>
      </x:c>
      <x:c r="AE709" s="4" t="str">
        <x:f>LOWER(A709&amp;"; "&amp;B709&amp;"; "&amp;D709&amp;"; "&amp;E709&amp;"; "&amp;X709&amp;"; "&amp;Y709&amp;"; "&amp;Z709&amp;"; "&amp;AA709&amp;"; "&amp;AB709&amp;"; "&amp;AC709&amp;"; "&amp;AD709&amp;"; "&amp;V709&amp;"; "&amp;C709&amp;"; "&amp;AH709&amp;"; "&amp;AI709)</x:f>
        <x:v>proposal.collection.braked_canyon_descent_trolley; braked canyon descent trolley; tools; traversal device; traversal device; finished item; manufactured / unresolved; traversal; mixed / unresolved; assembly; proposal; braked canyon descent trolley; collection expansion; traversal device; not applicable; t4; finished item</x:v>
      </x:c>
      <x:c r="AF70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9" s="4" t="str">
        <x:v>Finished endpoint or currency. Material tier is separate from finished input tier.</x:v>
      </x:c>
      <x:c r="AH709" s="4" t="str">
        <x:v>T4</x:v>
      </x:c>
      <x:c r="AI709" s="4" t="str">
        <x:v>Finished item</x:v>
      </x:c>
      <x:c r="AJ709" s="4" t="n">
        <x:f>COUNTIFS('Material routes'!$D$6:$D$2205,A709,'Material routes'!$C$6:$C$2205,"Output")</x:f>
        <x:v>1</x:v>
      </x:c>
      <x:c r="AK709" s="4" t="n">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t="n">
        <x:f>COUNTIFS('Material routes'!$D$6:$D$2205,A709,'Material routes'!$C$6:$C$2205,"Tool candidate")</x:f>
        <x:v>0</x:v>
      </x:c>
      <x:c r="AM709" s="4" t="str">
        <x:f>IF(AJ709&gt;0,"Route listed; review status/completeness",IF(C709="T0","Raw entry feed; no production route","No production route listed"))</x:f>
        <x:v>Route listed; review status/completeness</x:v>
      </x:c>
      <x:c r="AN709" s="4" t="n">
        <x:f>IF(C709="T0",0,IF(C709="T1",1,IF(C709="T2",2,IF(C709="T3",3,IF(C709="T4",4,IF(C709="Unassigned",98,99))))))</x:f>
        <x:v>99</x:v>
      </x:c>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t="str">
        <x:v>proposal.collection.shell_rib_oval_shield</x:v>
      </x:c>
      <x:c r="B747" s="4" t="str">
        <x:v>Shell-rib oval shield</x:v>
      </x:c>
      <x:c r="C747" s="4" t="str">
        <x:v>Not applicable</x:v>
      </x:c>
      <x:c r="D747" s="4" t="inlineStr">
        <x:is>
          <x:t xml:space="preserve">Armor</x:t>
        </x:is>
      </x:c>
      <x:c r="E747" s="4" t="str">
        <x:v>Shield</x:v>
      </x:c>
      <x:c r="F747" s="4" t="str">
        <x:v>New proposal</x:v>
      </x:c>
      <x:c r="G747" s="4" t="str">
        <x:v>Shell plates supported by natural ribs</x:v>
      </x:c>
      <x:c r="H747" s="4" t="str">
        <x:v>None</x:v>
      </x:c>
      <x:c r="I747" s="4" t="str">
        <x:v>Physical inventory / cargo item; dimensions and packing unresolved</x:v>
      </x:c>
      <x:c r="J747" s="4"/>
      <x:c r="K747" s="4"/>
      <x:c r="L747" s="4" t="str">
        <x:v>Candidate preparation: design.collection.shell_rib_oval_shield. Full inputs are in Crafting browser.</x:v>
      </x:c>
      <x:c r="M747" s="4" t="str">
        <x:v>Candidate workshop or contained preparation route; detailed tools, quantities and conditions unresolved</x:v>
      </x:c>
      <x:c r="N747" s="4" t="str">
        <x:v>Not implemented</x:v>
      </x:c>
      <x:c r="O747" s="4" t="str">
        <x:v>Specific dimensions, yield, fit, performance and service conditions remain open.</x:v>
      </x:c>
      <x:c r="P747" s="4"/>
      <x:c r="Q747" s="4"/>
      <x:c r="R747" s="4"/>
      <x:c r="S747" s="4"/>
      <x:c r="T747" s="4"/>
      <x:c r="U747" s="4" t="str">
        <x:v>Candidate inputs are partial. Resolve tools, supporting materials, energy, recovery and compatibility before recipes become craftable.</x:v>
      </x:c>
      <x:c r="V747" s="4" t="str">
        <x:v>shell-rib oval shield; collection expansion; shield</x:v>
      </x:c>
      <x:c r="W747" s="4" t="str">
        <x:v>New item proposal, October 15, 2026. Setting reference (source proposal): https://github.com/sleepyseamonster/Arc-Dust/blob/f6f98515c005dc3c73cccd9cbc031691745740c6/02-Arc-Dust-Worldbuilding/world/materials/industrial-material-palette.md</x:v>
      </x:c>
      <x:c r="X747" s="4" t="str">
        <x:v>Shield</x:v>
      </x:c>
      <x:c r="Y747" s="4" t="str">
        <x:v>Finished item</x:v>
      </x:c>
      <x:c r="Z747" s="4" t="str">
        <x:v>Manufactured / unresolved</x:v>
      </x:c>
      <x:c r="AA747" s="4" t="str">
        <x:v>Defensive combat</x:v>
      </x:c>
      <x:c r="AB747" s="4" t="str">
        <x:v>Faunal fiber and shell</x:v>
      </x:c>
      <x:c r="AC747" s="4" t="str">
        <x:v>Assembly</x:v>
      </x:c>
      <x:c r="AD747" s="4" t="str">
        <x:v>Proposal</x:v>
      </x:c>
      <x:c r="AE747" s="4" t="str">
        <x:f>LOWER(A747&amp;"; "&amp;B747&amp;"; "&amp;D747&amp;"; "&amp;E747&amp;"; "&amp;X747&amp;"; "&amp;Y747&amp;"; "&amp;Z747&amp;"; "&amp;AA747&amp;"; "&amp;AB747&amp;"; "&amp;AC747&amp;"; "&amp;AD747&amp;"; "&amp;V747&amp;"; "&amp;C747&amp;"; "&amp;AH747&amp;"; "&amp;AI747)</x:f>
        <x:v>proposal.collection.shell_rib_oval_shield; shell-rib oval shield; armor; shield; shield; finished item; manufactured / unresolved; defensive combat; faunal fiber and shell; assembly; proposal; shell-rib oval shield; collection expansion; shield; not applicable; t1; finished item</x:v>
      </x:c>
      <x:c r="AF74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7" s="4" t="str">
        <x:v>Finished endpoint or currency. Material tier is separate from finished input tier.</x:v>
      </x:c>
      <x:c r="AH747" s="4" t="str">
        <x:v>T1</x:v>
      </x:c>
      <x:c r="AI747" s="4" t="str">
        <x:v>Finished item</x:v>
      </x:c>
      <x:c r="AJ747" s="4" t="n">
        <x:f>COUNTIFS('Material routes'!$D$6:$D$2205,A747,'Material routes'!$C$6:$C$2205,"Output")</x:f>
        <x:v>1</x:v>
      </x:c>
      <x:c r="AK747" s="4" t="n">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t="n">
        <x:f>COUNTIFS('Material routes'!$D$6:$D$2205,A747,'Material routes'!$C$6:$C$2205,"Tool candidate")</x:f>
        <x:v>0</x:v>
      </x:c>
      <x:c r="AM747" s="4" t="str">
        <x:f>IF(AJ747&gt;0,"Route listed; review status/completeness",IF(C747="T0","Raw entry feed; no production route","No production route listed"))</x:f>
        <x:v>Route listed; review status/completeness</x:v>
      </x:c>
      <x:c r="AN747" s="4" t="n">
        <x:f>IF(C747="T0",0,IF(C747="T1",1,IF(C747="T2",2,IF(C747="T3",3,IF(C747="T4",4,IF(C747="Unassigned",98,99))))))</x:f>
        <x:v>99</x:v>
      </x:c>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t="str">
        <x:v>proposal.collection.hook_edged_catch_shield</x:v>
      </x:c>
      <x:c r="B753" s="4" t="str">
        <x:v>Hook-edged catch shield</x:v>
      </x:c>
      <x:c r="C753" s="4" t="str">
        <x:v>Not applicable</x:v>
      </x:c>
      <x:c r="D753" s="4" t="inlineStr">
        <x:is>
          <x:t xml:space="preserve">Armor</x:t>
        </x:is>
      </x:c>
      <x:c r="E753" s="4" t="str">
        <x:v>Shield</x:v>
      </x:c>
      <x:c r="F753" s="4" t="str">
        <x:v>New proposal</x:v>
      </x:c>
      <x:c r="G753" s="4" t="str">
        <x:v>Shaped rim intended for catching equipment, function unresolved</x:v>
      </x:c>
      <x:c r="H753" s="4" t="str">
        <x:v>None</x:v>
      </x:c>
      <x:c r="I753" s="4" t="str">
        <x:v>Physical inventory / cargo item; dimensions and packing unresolved</x:v>
      </x:c>
      <x:c r="J753" s="4"/>
      <x:c r="K753" s="4"/>
      <x:c r="L753" s="4" t="str">
        <x:v>Candidate preparation: design.collection.hook_edged_catch_shield. Full inputs are in Crafting browser.</x:v>
      </x:c>
      <x:c r="M753" s="4" t="str">
        <x:v>Candidate workshop or contained preparation route; detailed tools, quantities and conditions unresolved</x:v>
      </x:c>
      <x:c r="N753" s="4" t="str">
        <x:v>Not implemented</x:v>
      </x:c>
      <x:c r="O753" s="4" t="str">
        <x:v>Specific dimensions, yield, fit, performance and service conditions remain open.</x:v>
      </x:c>
      <x:c r="P753" s="4"/>
      <x:c r="Q753" s="4"/>
      <x:c r="R753" s="4"/>
      <x:c r="S753" s="4"/>
      <x:c r="T753" s="4"/>
      <x:c r="U753" s="4" t="str">
        <x:v>Candidate inputs are partial. Resolve tools, supporting materials, energy, recovery and compatibility before recipes become craftable.</x:v>
      </x:c>
      <x:c r="V753" s="4" t="str">
        <x:v>hook-edged catch shield; collection expansion; shield</x:v>
      </x:c>
      <x:c r="W753" s="4" t="str">
        <x:v>New item proposal, October 15, 2026. Setting reference (source proposal): https://github.com/sleepyseamonster/Arc-Dust/blob/f6f98515c005dc3c73cccd9cbc031691745740c6/02-Arc-Dust-Worldbuilding/world/materials/industrial-material-palette.md</x:v>
      </x:c>
      <x:c r="X753" s="4" t="str">
        <x:v>Shield</x:v>
      </x:c>
      <x:c r="Y753" s="4" t="str">
        <x:v>Finished item</x:v>
      </x:c>
      <x:c r="Z753" s="4" t="str">
        <x:v>Manufactured / unresolved</x:v>
      </x:c>
      <x:c r="AA753" s="4" t="str">
        <x:v>Defensive combat</x:v>
      </x:c>
      <x:c r="AB753" s="4" t="str">
        <x:v>Metal</x:v>
      </x:c>
      <x:c r="AC753" s="4" t="str">
        <x:v>Assembly</x:v>
      </x:c>
      <x:c r="AD753" s="4" t="str">
        <x:v>Proposal</x:v>
      </x:c>
      <x:c r="AE753" s="4" t="str">
        <x:f>LOWER(A753&amp;"; "&amp;B753&amp;"; "&amp;D753&amp;"; "&amp;E753&amp;"; "&amp;X753&amp;"; "&amp;Y753&amp;"; "&amp;Z753&amp;"; "&amp;AA753&amp;"; "&amp;AB753&amp;"; "&amp;AC753&amp;"; "&amp;AD753&amp;"; "&amp;V753&amp;"; "&amp;C753&amp;"; "&amp;AH753&amp;"; "&amp;AI753)</x:f>
        <x:v>proposal.collection.hook_edged_catch_shield; hook-edged catch shield; armor; shield; shield; finished item; manufactured / unresolved; defensive combat; metal; assembly; proposal; hook-edged catch shield; collection expansion; shield; not applicable; t2; finished item</x:v>
      </x:c>
      <x:c r="AF753"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3" s="4" t="str">
        <x:v>Finished endpoint or currency. Material tier is separate from finished input tier.</x:v>
      </x:c>
      <x:c r="AH753" s="4" t="str">
        <x:v>T2</x:v>
      </x:c>
      <x:c r="AI753" s="4" t="str">
        <x:v>Finished item</x:v>
      </x:c>
      <x:c r="AJ753" s="4" t="n">
        <x:f>COUNTIFS('Material routes'!$D$6:$D$2205,A753,'Material routes'!$C$6:$C$2205,"Output")</x:f>
        <x:v>1</x:v>
      </x:c>
      <x:c r="AK753" s="4" t="n">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t="n">
        <x:f>COUNTIFS('Material routes'!$D$6:$D$2205,A753,'Material routes'!$C$6:$C$2205,"Tool candidate")</x:f>
        <x:v>0</x:v>
      </x:c>
      <x:c r="AM753" s="4" t="str">
        <x:f>IF(AJ753&gt;0,"Route listed; review status/completeness",IF(C753="T0","Raw entry feed; no production route","No production route listed"))</x:f>
        <x:v>Route listed; review status/completeness</x:v>
      </x:c>
      <x:c r="AN753" s="4" t="n">
        <x:f>IF(C753="T0",0,IF(C753="T1",1,IF(C753="T2",2,IF(C753="T3",3,IF(C753="T4",4,IF(C753="Unassigned",98,99))))))</x:f>
        <x:v>99</x:v>
      </x:c>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t="str">
        <x:v>proposal.collection.ceremonial_inlay_shield</x:v>
      </x:c>
      <x:c r="B760" s="4" t="str">
        <x:v>Ceremonial inlay shield</x:v>
      </x:c>
      <x:c r="C760" s="4" t="str">
        <x:v>Not applicable</x:v>
      </x:c>
      <x:c r="D760" s="4" t="inlineStr">
        <x:is>
          <x:t xml:space="preserve">Armor</x:t>
        </x:is>
      </x:c>
      <x:c r="E760" s="4" t="str">
        <x:v>Shield</x:v>
      </x:c>
      <x:c r="F760" s="4" t="str">
        <x:v>New proposal</x:v>
      </x:c>
      <x:c r="G760" s="4" t="str">
        <x:v>Rare display shield with expensive decorative work</x:v>
      </x:c>
      <x:c r="H760" s="4" t="str">
        <x:v>None</x:v>
      </x:c>
      <x:c r="I760" s="4" t="str">
        <x:v>Physical inventory / cargo item; dimensions and packing unresolved</x:v>
      </x:c>
      <x:c r="J760" s="4"/>
      <x:c r="K760" s="4"/>
      <x:c r="L760" s="4" t="str">
        <x:v>Candidate preparation: design.collection.ceremonial_inlay_shield. Full inputs are in Crafting browser.</x:v>
      </x:c>
      <x:c r="M760" s="4" t="str">
        <x:v>Candidate workshop or contained preparation route; detailed tools, quantities and conditions unresolved</x:v>
      </x:c>
      <x:c r="N760" s="4" t="str">
        <x:v>Not implemented</x:v>
      </x:c>
      <x:c r="O760" s="4" t="str">
        <x:v>Specific dimensions, yield, fit, performance and service conditions remain open.</x:v>
      </x:c>
      <x:c r="P760" s="4"/>
      <x:c r="Q760" s="4"/>
      <x:c r="R760" s="4"/>
      <x:c r="S760" s="4"/>
      <x:c r="T760" s="4"/>
      <x:c r="U760" s="4" t="str">
        <x:v>Candidate inputs are partial. Resolve tools, supporting materials, energy, recovery and compatibility before recipes become craftable.</x:v>
      </x:c>
      <x:c r="V760" s="4" t="str">
        <x:v>ceremonial inlay shield; collection expansion; shield</x:v>
      </x:c>
      <x:c r="W760" s="4" t="str">
        <x:v>New item proposal, October 15, 2026. Setting reference (source proposal): https://github.com/sleepyseamonster/Arc-Dust/blob/f6f98515c005dc3c73cccd9cbc031691745740c6/02-Arc-Dust-Worldbuilding/world/materials/industrial-material-palette.md</x:v>
      </x:c>
      <x:c r="X760" s="4" t="str">
        <x:v>Shield</x:v>
      </x:c>
      <x:c r="Y760" s="4" t="str">
        <x:v>Finished item</x:v>
      </x:c>
      <x:c r="Z760" s="4" t="str">
        <x:v>Manufactured / unresolved</x:v>
      </x:c>
      <x:c r="AA760" s="4" t="str">
        <x:v>Defensive combat</x:v>
      </x:c>
      <x:c r="AB760" s="4" t="str">
        <x:v>Mixed / unresolved</x:v>
      </x:c>
      <x:c r="AC760" s="4" t="str">
        <x:v>Assembly</x:v>
      </x:c>
      <x:c r="AD760" s="4" t="str">
        <x:v>Proposal</x:v>
      </x:c>
      <x:c r="AE760" s="4" t="str">
        <x:f>LOWER(A760&amp;"; "&amp;B760&amp;"; "&amp;D760&amp;"; "&amp;E760&amp;"; "&amp;X760&amp;"; "&amp;Y760&amp;"; "&amp;Z760&amp;"; "&amp;AA760&amp;"; "&amp;AB760&amp;"; "&amp;AC760&amp;"; "&amp;AD760&amp;"; "&amp;V760&amp;"; "&amp;C760&amp;"; "&amp;AH760&amp;"; "&amp;AI760)</x:f>
        <x:v>proposal.collection.ceremonial_inlay_shield; ceremonial inlay shield; armor; shield; shield; finished item; manufactured / unresolved; defensive combat; mixed / unresolved; assembly; proposal; ceremonial inlay shield; collection expansion; shield; not applicable; t4; finished item</x:v>
      </x:c>
      <x:c r="AF76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0" s="4" t="str">
        <x:v>Finished endpoint or currency. Material tier is separate from finished input tier.</x:v>
      </x:c>
      <x:c r="AH760" s="4" t="str">
        <x:v>T4</x:v>
      </x:c>
      <x:c r="AI760" s="4" t="str">
        <x:v>Finished item</x:v>
      </x:c>
      <x:c r="AJ760" s="4" t="n">
        <x:f>COUNTIFS('Material routes'!$D$6:$D$2205,A760,'Material routes'!$C$6:$C$2205,"Output")</x:f>
        <x:v>1</x:v>
      </x:c>
      <x:c r="AK760" s="4" t="n">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t="n">
        <x:f>COUNTIFS('Material routes'!$D$6:$D$2205,A760,'Material routes'!$C$6:$C$2205,"Tool candidate")</x:f>
        <x:v>0</x:v>
      </x:c>
      <x:c r="AM760" s="4" t="str">
        <x:f>IF(AJ760&gt;0,"Route listed; review status/completeness",IF(C760="T0","Raw entry feed; no production route","No production route listed"))</x:f>
        <x:v>Route listed; review status/completeness</x:v>
      </x:c>
      <x:c r="AN760" s="4" t="n">
        <x:f>IF(C760="T0",0,IF(C760="T1",1,IF(C760="T2",2,IF(C760="T3",3,IF(C760="T4",4,IF(C760="Unassigned",98,99))))))</x:f>
        <x:v>99</x:v>
      </x:c>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str">
        <x:v>Weapons</x:v>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weapons; trap; trap; finished item; manufactured / unresolved; area denial; metal; assembly; proposal; dirtboard lane snag bar; collection expansion; trap; not applicable; t2; finished item</x:v>
      </x:c>
      <x:c r="AF780" s="4" t="str">
        <x:v>Collection expansion classification. Distinct type, use and material family; new item proposal unless author direction is marked. October 15 audit: classification/handling clarified; item identity, design status and material tier preserved.</x:v>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str">
        <x:v>Biological resources</x:v>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biological resources; crafting audit support item; raw material; raw; fauna; food preparation; faunal tissue; solid piece; proposal; selected edible-fauna reproductive mass; crafting audit; t0; not applicable; material</x:v>
      </x:c>
      <x:c r="AF798" s="4" t="str">
        <x:v>New support/source proposal from item-chain audit; not accepted source canon.</x:v>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t="str">
        <x:v>proposal.audit.blown_glass_vessel_blank</x:v>
      </x:c>
      <x:c r="B810" s="4" t="str">
        <x:v>Blown glass vessel blank</x:v>
      </x:c>
      <x:c r="C810" s="4" t="str">
        <x:v>T2</x:v>
      </x:c>
      <x:c r="D810" s="4" t="str">
        <x:v>Crafting components</x:v>
      </x:c>
      <x:c r="E810" s="4" t="str">
        <x:v>Crafting audit support item</x:v>
      </x:c>
      <x:c r="F810" s="4" t="str">
        <x:v>New proposal</x:v>
      </x:c>
      <x:c r="G810" s="4" t="str">
        <x:v>Blown glass vessel blank</x:v>
      </x:c>
      <x:c r="H810" s="4" t="str">
        <x:v>None</x:v>
      </x:c>
      <x:c r="I810" s="4" t="str">
        <x:v>Physical item; installed or cargo fit unresolved</x:v>
      </x:c>
      <x:c r="J810" s="4"/>
      <x:c r="K810" s="4"/>
      <x:c r="L810" s="4" t="str">
        <x:v>Candidate preparation; see normalized crafting routes</x:v>
      </x:c>
      <x:c r="M810" s="4" t="str">
        <x:v>Partial design; tools, quantities, yield and qualification unresolved</x:v>
      </x:c>
      <x:c r="N810" s="4" t="str">
        <x:v>Not implemented</x:v>
      </x:c>
      <x:c r="O810" s="4" t="str">
        <x:v>No free environmental water, ordinary cloth, conventional-fat premise or ancient-material reproduction.</x:v>
      </x:c>
      <x:c r="P810" s="4"/>
      <x:c r="Q810" s="4"/>
      <x:c r="R810" s="4"/>
      <x:c r="S810" s="4"/>
      <x:c r="T810" s="4"/>
      <x:c r="U810" s="4" t="str">
        <x:v>Blown glass vessel blank</x:v>
      </x:c>
      <x:c r="V810" s="4" t="str">
        <x:v>blown glass vessel blank; crafting audit</x:v>
      </x:c>
      <x:c r="W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0" s="4" t="str">
        <x:v>Crafting component</x:v>
      </x:c>
      <x:c r="Y810" s="4" t="str">
        <x:v>Processed intermediate</x:v>
      </x:c>
      <x:c r="Z810" s="4" t="str">
        <x:v>Manufactured / unresolved</x:v>
      </x:c>
      <x:c r="AA810" s="4" t="str">
        <x:v>Liquid and bulk containment</x:v>
      </x:c>
      <x:c r="AB810" s="4" t="str">
        <x:v>Glass</x:v>
      </x:c>
      <x:c r="AC810" s="4" t="str">
        <x:v>Solid part</x:v>
      </x:c>
      <x:c r="AD810" s="4" t="str">
        <x:v>Proposal</x:v>
      </x:c>
      <x:c r="AE810" s="4" t="str">
        <x:f>LOWER(A810&amp;"; "&amp;B810&amp;"; "&amp;D810&amp;"; "&amp;E810&amp;"; "&amp;X810&amp;"; "&amp;Y810&amp;"; "&amp;Z810&amp;"; "&amp;AA810&amp;"; "&amp;AB810&amp;"; "&amp;AC810&amp;"; "&amp;AD810&amp;"; "&amp;V810&amp;"; "&amp;C810&amp;"; "&amp;AH810&amp;"; "&amp;AI810)</x:f>
        <x:v>proposal.audit.blown_glass_vessel_blank; blown glass vessel blank; crafting components; crafting audit support item; crafting component; processed intermediate; manufactured / unresolved; liquid and bulk containment; glass; solid part; proposal; blown glass vessel blank; crafting audit; t2; not applicable; component</x:v>
      </x:c>
      <x:c r="AF810" s="4" t="str">
        <x:v>New support/source proposal from item-chain audit; not accepted source canon.</x:v>
      </x:c>
      <x:c r="AG810" s="4" t="str">
        <x:v>Selected partial route; processing depth is independent of rarity.</x:v>
      </x:c>
      <x:c r="AH810" s="4" t="str">
        <x:v>Not applicable</x:v>
      </x:c>
      <x:c r="AI810" s="4" t="str">
        <x:v>Component</x:v>
      </x:c>
      <x:c r="AJ810" s="4" t="n">
        <x:f>COUNTIFS('Material routes'!$D$6:$D$2205,A810,'Material routes'!$C$6:$C$2205,"Output")</x:f>
        <x:v>1</x:v>
      </x:c>
      <x:c r="AK810" s="4" t="n">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6</x:v>
      </x:c>
      <x:c r="AL810" s="4" t="n">
        <x:f>COUNTIFS('Material routes'!$D$6:$D$2205,A810,'Material routes'!$C$6:$C$2205,"Tool candidate")</x:f>
        <x:v>0</x:v>
      </x:c>
      <x:c r="AM810" s="4" t="str">
        <x:f>IF(AJ810&gt;0,"Route listed; review status/completeness",IF(C810="T0","Raw entry feed; no production route","No production route listed"))</x:f>
        <x:v>Route listed; review status/completeness</x:v>
      </x:c>
      <x:c r="AN810" s="4" t="n">
        <x:f>IF(C810="T0",0,IF(C810="T1",1,IF(C810="T2",2,IF(C810="T3",3,IF(C810="T4",4,IF(C810="Unassigned",98,99))))))</x:f>
        <x:v>2</x:v>
      </x:c>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str">
        <x:v>Field supplies</x:v>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field supplies;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Tools</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tools;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Tools</x:t>
        </x:is>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tools; crafting audit support item; tool; finished item; manufactured / unresolved; food preparation; faunal fiber and shell; assembly; proposal; food preparation screen; crafting audit;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A836" s="4" t="inlineStr">
        <x:is>
          <x:t xml:space="preserve">proposal.camp.divided_warming_pot</x:t>
        </x:is>
      </x:c>
      <x:c r="B836" s="4" t="inlineStr">
        <x:is>
          <x:t xml:space="preserve">Divided meal-warming pot</x:t>
        </x:is>
      </x:c>
      <x:c r="C836" s="4" t="inlineStr">
        <x:is>
          <x:t xml:space="preserve">T2</x:t>
        </x:is>
      </x:c>
      <x:c r="D836" s="4" t="inlineStr">
        <x:is>
          <x:t xml:space="preserve">Everyday objects</x:t>
        </x:is>
      </x:c>
      <x:c r="E836" s="4" t="inlineStr">
        <x:is>
          <x:t xml:space="preserve">Camp household</x:t>
        </x:is>
      </x:c>
      <x:c r="F836" s="4" t="inlineStr">
        <x:is>
          <x:t xml:space="preserve">New proposal</x:t>
        </x:is>
      </x:c>
      <x:c r="G836"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36" s="4" t="inlineStr">
        <x:is>
          <x:t xml:space="preserve">None</x:t>
        </x:is>
      </x:c>
      <x:c r="I836" s="4" t="inlineStr">
        <x:is>
          <x:t xml:space="preserve">Physical inventory / cargo item; dimensions and packing unresolved</x:t>
        </x:is>
      </x:c>
      <x:c r="J836" s="4"/>
      <x:c r="K836"/>
      <x:c r="L836" t="inlineStr">
        <x:is>
          <x:t xml:space="preserve">Proposed contemporary fabrication or trade; availability and manufacturing details remain open.</x:t>
        </x:is>
      </x:c>
      <x:c r="M836" s="4" t="inlineStr">
        <x:is>
          <x:t xml:space="preserve">Candidate finished object using qualified T1 stock; no quantities, recipe, production time or yield authored.</x:t>
        </x:is>
      </x:c>
      <x:c r="N836" s="4" t="inlineStr">
        <x:is>
          <x:t xml:space="preserve">Not implemented</x:t>
        </x:is>
      </x:c>
      <x:c r="O836" s="4" t="inlineStr">
        <x:is>
          <x:t xml:space="preserve">Dimensions, material grade, safe operating limits and compatibility remain design work. Food-heating concepts require a setting-compatible managed heat source; no free-water cooking, wooden parts or cloth assumed.</x:t>
        </x:is>
      </x:c>
      <x:c r="P836" s="4"/>
      <x:c r="Q836" s="4"/>
      <x:c r="R836"/>
      <x:c r="S836"/>
      <x:c r="T836"/>
      <x:c r="U836" t="inlineStr">
        <x:is>
          <x:t xml:space="preserve">Artwork direction: An oval metal cradle holding two round ceramic inserts, one lid tipped aside. Fit, safe use and manufacturing details remain proposals.</x:t>
        </x:is>
      </x:c>
      <x:c r="V836" s="4" t="inlineStr">
        <x:is>
          <x:t xml:space="preserve">divided meal-warming pot; camp life; everyday object</x:t>
        </x:is>
      </x:c>
      <x:c r="W836" s="4" t="inlineStr">
        <x:is>
          <x:t xml:space="preserve">Author requested seven more everyday camp-life objects, October 15, 2026. Specific designs remain brainstorming proposals. Setting constraints: Docs/WORLD_BASIS.md#material-culture.</x:t>
        </x:is>
      </x:c>
      <x:c r="X836" s="4" t="inlineStr">
        <x:is>
          <x:t xml:space="preserve">Household utensil</x:t>
        </x:is>
      </x:c>
      <x:c r="Y836" s="4" t="inlineStr">
        <x:is>
          <x:t xml:space="preserve">Finished item</x:t>
        </x:is>
      </x:c>
      <x:c r="Z836" s="4" t="inlineStr">
        <x:is>
          <x:t xml:space="preserve">Manufactured / unresolved</x:t>
        </x:is>
      </x:c>
      <x:c r="AA836" s="4" t="inlineStr">
        <x:is>
          <x:t xml:space="preserve">Cooking</x:t>
        </x:is>
      </x:c>
      <x:c r="AB836" s="4" t="inlineStr">
        <x:is>
          <x:t xml:space="preserve">Ceramic and metal</x:t>
        </x:is>
      </x:c>
      <x:c r="AC836" s="4" t="inlineStr">
        <x:is>
          <x:t xml:space="preserve">Assembly</x:t>
        </x:is>
      </x:c>
      <x:c r="AD836" s="4" t="inlineStr">
        <x:is>
          <x:t xml:space="preserve">Proposal</x:t>
        </x:is>
      </x:c>
      <x:c r="AE836" s="4" t="str">
        <x:f>LOWER(A836&amp;"; "&amp;B836&amp;"; "&amp;D836&amp;"; "&amp;E836&amp;"; "&amp;X836&amp;"; "&amp;Y836&amp;"; "&amp;Z836&amp;"; "&amp;AA836&amp;"; "&amp;AB836&amp;"; "&amp;AC836&amp;"; "&amp;AD836&amp;"; "&amp;V836&amp;"; "&amp;C836&amp;"; "&amp;AH836&amp;"; "&amp;AI836)</x:f>
        <x:v>proposal.camp.divided_warming_pot; divided meal-warming pot; everyday objects; camp household; household utensil; finished item; manufactured / unresolved; cooking; ceramic and metal; assembly; proposal; divided meal-warming pot; camp life; everyday object; t2; t1; finished item</x:v>
      </x:c>
      <x:c r="AF836" s="4" t="inlineStr">
        <x:is>
          <x:t xml:space="preserve">Author-requested everyday camp-life expansion; organization and intended use are proposals, not implemented actions.</x:t>
        </x:is>
      </x:c>
      <x:c r="AG836" s="4" t="inlineStr">
        <x:is>
          <x:t xml:space="preserve">Proposed T2 finished object using qualified T1 stock. A planning tier does not establish an executable recipe, material quantities, performance or availability.</x:t>
        </x:is>
      </x:c>
      <x:c r="AH836" s="4" t="inlineStr">
        <x:is>
          <x:t xml:space="preserve">T1</x:t>
        </x:is>
      </x:c>
      <x:c r="AI836" s="4" t="inlineStr">
        <x:is>
          <x:t xml:space="preserve">Finished item</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No production route listed</x:v>
      </x:c>
      <x:c r="AN836" s="4">
        <x:f>IF(C836="T0",0,IF(C836="T1",1,IF(C836="T2",2,IF(C836="T3",3,IF(C836="T4",4,IF(C836="Unassigned",98,99))))))</x:f>
        <x:v>2</x:v>
      </x:c>
    </x:row>
    <x:row r="837">
      <x:c r="A837" s="4" t="inlineStr">
        <x:is>
          <x:t xml:space="preserve">proposal.camp.pot_lid_rest</x:t>
        </x:is>
      </x:c>
      <x:c r="B837" s="4" t="inlineStr">
        <x:is>
          <x:t xml:space="preserve">Folding pot-lid rest</x:t>
        </x:is>
      </x:c>
      <x:c r="C837" s="4" t="inlineStr">
        <x:is>
          <x:t xml:space="preserve">T2</x:t>
        </x:is>
      </x:c>
      <x:c r="D837" s="4" t="inlineStr">
        <x:is>
          <x:t xml:space="preserve">Everyday objects</x:t>
        </x:is>
      </x:c>
      <x:c r="E837" s="4" t="inlineStr">
        <x:is>
          <x:t xml:space="preserve">Camp household</x:t>
        </x:is>
      </x:c>
      <x:c r="F837" s="4" t="inlineStr">
        <x:is>
          <x:t xml:space="preserve">New proposal</x:t>
        </x:is>
      </x:c>
      <x:c r="G837" s="4" t="inlineStr">
        <x:is>
          <x:t xml:space="preserve">A low folding metal stand holds a removed cooking lid upright, keeping its inner surface away from ground grit. Fit and hot-contact stability need design.</x:t>
        </x:is>
      </x:c>
      <x:c r="H837" s="4" t="inlineStr">
        <x:is>
          <x:t xml:space="preserve">None</x:t>
        </x:is>
      </x:c>
      <x:c r="I837" s="4" t="inlineStr">
        <x:is>
          <x:t xml:space="preserve">Physical inventory / cargo item; dimensions and packing unresolved</x:t>
        </x:is>
      </x:c>
      <x:c r="J837" s="4"/>
      <x:c r="K837"/>
      <x:c r="L837" t="inlineStr">
        <x:is>
          <x:t xml:space="preserve">Proposed contemporary fabrication or trade; availability and manufacturing details remain open.</x:t>
        </x:is>
      </x:c>
      <x:c r="M837" s="4" t="inlineStr">
        <x:is>
          <x:t xml:space="preserve">Candidate finished object using qualified T1 stock; no quantities, recipe, production time or yield authored.</x:t>
        </x:is>
      </x:c>
      <x:c r="N837" s="4" t="inlineStr">
        <x:is>
          <x:t xml:space="preserve">Not implemented</x:t>
        </x:is>
      </x:c>
      <x:c r="O837" s="4" t="inlineStr">
        <x:is>
          <x:t xml:space="preserve">Dimensions, material grade, safe operating limits and compatibility remain design work. Food-heating concepts require a setting-compatible managed heat source; no free-water cooking, wooden parts or cloth assumed.</x:t>
        </x:is>
      </x:c>
      <x:c r="P837" s="4"/>
      <x:c r="Q837" s="4"/>
      <x:c r="R837"/>
      <x:c r="S837"/>
      <x:c r="T837"/>
      <x:c r="U837" t="inlineStr">
        <x:is>
          <x:t xml:space="preserve">Artwork direction: A small crossed metal stand with two raised hooks supporting a round lid edge. Fit, safe use and manufacturing details remain proposals.</x:t>
        </x:is>
      </x:c>
      <x:c r="V837" s="4" t="inlineStr">
        <x:is>
          <x:t xml:space="preserve">folding pot-lid rest; camp life; everyday object</x:t>
        </x:is>
      </x:c>
      <x:c r="W837" s="4" t="inlineStr">
        <x:is>
          <x:t xml:space="preserve">Author requested seven more everyday camp-life objects, October 15, 2026. Specific designs remain brainstorming proposals. Setting constraints: Docs/WORLD_BASIS.md#material-culture.</x:t>
        </x:is>
      </x:c>
      <x:c r="X837" s="4" t="inlineStr">
        <x:is>
          <x:t xml:space="preserve">Household utensil</x:t>
        </x:is>
      </x:c>
      <x:c r="Y837" s="4" t="inlineStr">
        <x:is>
          <x:t xml:space="preserve">Finished item</x:t>
        </x:is>
      </x:c>
      <x:c r="Z837" s="4" t="inlineStr">
        <x:is>
          <x:t xml:space="preserve">Manufactured / unresolved</x:t>
        </x:is>
      </x:c>
      <x:c r="AA837" s="4" t="inlineStr">
        <x:is>
          <x:t xml:space="preserve">Food preparation</x:t>
        </x:is>
      </x:c>
      <x:c r="AB837" s="4" t="inlineStr">
        <x:is>
          <x:t xml:space="preserve">Metal</x:t>
        </x:is>
      </x:c>
      <x:c r="AC837" s="4" t="inlineStr">
        <x:is>
          <x:t xml:space="preserve">Assembly</x:t>
        </x:is>
      </x:c>
      <x:c r="AD837" s="4" t="inlineStr">
        <x:is>
          <x:t xml:space="preserve">Proposal</x:t>
        </x:is>
      </x:c>
      <x:c r="AE837" s="4" t="str">
        <x:f>LOWER(A837&amp;"; "&amp;B837&amp;"; "&amp;D837&amp;"; "&amp;E837&amp;"; "&amp;X837&amp;"; "&amp;Y837&amp;"; "&amp;Z837&amp;"; "&amp;AA837&amp;"; "&amp;AB837&amp;"; "&amp;AC837&amp;"; "&amp;AD837&amp;"; "&amp;V837&amp;"; "&amp;C837&amp;"; "&amp;AH837&amp;"; "&amp;AI837)</x:f>
        <x:v>proposal.camp.pot_lid_rest; folding pot-lid rest; everyday objects; camp household; household utensil; finished item; manufactured / unresolved; food preparation; metal; assembly; proposal; folding pot-lid rest; camp life; everyday object; t2; t1; finished item</x:v>
      </x:c>
      <x:c r="AF837" s="4" t="inlineStr">
        <x:is>
          <x:t xml:space="preserve">Author-requested everyday camp-life expansion; organization and intended use are proposals, not implemented actions.</x:t>
        </x:is>
      </x:c>
      <x:c r="AG837" s="4" t="inlineStr">
        <x:is>
          <x:t xml:space="preserve">Proposed T2 finished object using qualified T1 stock. A planning tier does not establish an executable recipe, material quantities, performance or availability.</x:t>
        </x:is>
      </x:c>
      <x:c r="AH837" s="4" t="inlineStr">
        <x:is>
          <x:t xml:space="preserve">T1</x:t>
        </x:is>
      </x:c>
      <x:c r="AI837" s="4" t="inlineStr">
        <x:is>
          <x:t xml:space="preserve">Finished item</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No production route listed</x:v>
      </x:c>
      <x:c r="AN837" s="4">
        <x:f>IF(C837="T0",0,IF(C837="T1",1,IF(C837="T2",2,IF(C837="T3",3,IF(C837="T4",4,IF(C837="Unassigned",98,99))))))</x:f>
        <x:v>2</x:v>
      </x:c>
    </x:row>
    <x:row r="838">
      <x:c r="A838" s="4" t="inlineStr">
        <x:is>
          <x:t xml:space="preserve">proposal.camp.cam_tie_down_buckle</x:t>
        </x:is>
      </x:c>
      <x:c r="B838" s="4" t="inlineStr">
        <x:is>
          <x:t xml:space="preserve">Cam-lever tie-down buckle</x:t>
        </x:is>
      </x:c>
      <x:c r="C838" s="4" t="inlineStr">
        <x:is>
          <x:t xml:space="preserve">T2</x:t>
        </x:is>
      </x:c>
      <x:c r="D838" s="4" t="inlineStr">
        <x:is>
          <x:t xml:space="preserve">Everyday objects</x:t>
        </x:is>
      </x:c>
      <x:c r="E838" s="4" t="inlineStr">
        <x:is>
          <x:t xml:space="preserve">Camp household</x:t>
        </x:is>
      </x:c>
      <x:c r="F838" s="4" t="inlineStr">
        <x:is>
          <x:t xml:space="preserve">New proposal</x:t>
        </x:is>
      </x:c>
      <x:c r="G838" s="4" t="inlineStr">
        <x:is>
          <x:t xml:space="preserve">A broad metal cam lever grips a compatible existing camp binding to secure bundled gear or a shelter edge. It supplies a fastener, not extra line; holding force and binding compatibility remain undefined.</x:t>
        </x:is>
      </x:c>
      <x:c r="H838" s="4" t="inlineStr">
        <x:is>
          <x:t xml:space="preserve">None</x:t>
        </x:is>
      </x:c>
      <x:c r="I838" s="4" t="inlineStr">
        <x:is>
          <x:t xml:space="preserve">Physical inventory / cargo item; dimensions and packing unresolved</x:t>
        </x:is>
      </x:c>
      <x:c r="J838" s="4"/>
      <x:c r="K838"/>
      <x:c r="L838" t="inlineStr">
        <x:is>
          <x:t xml:space="preserve">Proposed contemporary fabrication or trade; availability and manufacturing details remain open.</x:t>
        </x:is>
      </x:c>
      <x:c r="M838" s="4" t="inlineStr">
        <x:is>
          <x:t xml:space="preserve">Candidate finished object using qualified T1 stock; no quantities, recipe, production time or yield authored.</x:t>
        </x:is>
      </x:c>
      <x:c r="N838" s="4" t="inlineStr">
        <x:is>
          <x:t xml:space="preserve">Not implemented</x:t>
        </x:is>
      </x:c>
      <x:c r="O838" s="4" t="inlineStr">
        <x:is>
          <x:t xml:space="preserve">Dimensions, material grade, safe operating limits and compatibility remain design work. Food-heating concepts require a setting-compatible managed heat source; no free-water cooking, wooden parts or cloth assumed.</x:t>
        </x:is>
      </x:c>
      <x:c r="P838" s="4"/>
      <x:c r="Q838" s="4"/>
      <x:c r="R838"/>
      <x:c r="S838"/>
      <x:c r="T838"/>
      <x:c r="U838" t="inlineStr">
        <x:is>
          <x:t xml:space="preserve">Artwork direction: A flattened oval buckle with a lifted ribbed lever and two open binding slots. Fit, safe use and manufacturing details remain proposals.</x:t>
        </x:is>
      </x:c>
      <x:c r="V838" s="4" t="inlineStr">
        <x:is>
          <x:t xml:space="preserve">cam-lever tie-down buckle; camp life; everyday object</x:t>
        </x:is>
      </x:c>
      <x:c r="W838" s="4" t="inlineStr">
        <x:is>
          <x:t xml:space="preserve">Author requested seven more everyday camp-life objects, October 15, 2026. Specific designs remain brainstorming proposals. Setting constraints: Docs/WORLD_BASIS.md#material-culture.</x:t>
        </x:is>
      </x:c>
      <x:c r="X838" s="4" t="inlineStr">
        <x:is>
          <x:t xml:space="preserve">Shelter item</x:t>
        </x:is>
      </x:c>
      <x:c r="Y838" s="4" t="inlineStr">
        <x:is>
          <x:t xml:space="preserve">Finished item</x:t>
        </x:is>
      </x:c>
      <x:c r="Z838" s="4" t="inlineStr">
        <x:is>
          <x:t xml:space="preserve">Manufactured / unresolved</x:t>
        </x:is>
      </x:c>
      <x:c r="AA838" s="4" t="inlineStr">
        <x:is>
          <x:t xml:space="preserve">Binding and construction</x:t>
        </x:is>
      </x:c>
      <x:c r="AB838" s="4" t="inlineStr">
        <x:is>
          <x:t xml:space="preserve">Metal</x:t>
        </x:is>
      </x:c>
      <x:c r="AC838" s="4" t="inlineStr">
        <x:is>
          <x:t xml:space="preserve">Assembly</x:t>
        </x:is>
      </x:c>
      <x:c r="AD838" s="4" t="inlineStr">
        <x:is>
          <x:t xml:space="preserve">Proposal</x:t>
        </x:is>
      </x:c>
      <x:c r="AE838" s="4" t="str">
        <x:f>LOWER(A838&amp;"; "&amp;B838&amp;"; "&amp;D838&amp;"; "&amp;E838&amp;"; "&amp;X838&amp;"; "&amp;Y838&amp;"; "&amp;Z838&amp;"; "&amp;AA838&amp;"; "&amp;AB838&amp;"; "&amp;AC838&amp;"; "&amp;AD838&amp;"; "&amp;V838&amp;"; "&amp;C838&amp;"; "&amp;AH838&amp;"; "&amp;AI838)</x:f>
        <x:v>proposal.camp.cam_tie_down_buckle; cam-lever tie-down buckle; everyday objects; camp household; shelter item; finished item; manufactured / unresolved; binding and construction; metal; assembly; proposal; cam-lever tie-down buckle; camp life; everyday object; t2; t1; finished item</x:v>
      </x:c>
      <x:c r="AF838" s="4" t="inlineStr">
        <x:is>
          <x:t xml:space="preserve">Author-requested everyday camp-life expansion; organization and intended use are proposals, not implemented actions.</x:t>
        </x:is>
      </x:c>
      <x:c r="AG838" s="4" t="inlineStr">
        <x:is>
          <x:t xml:space="preserve">Proposed T2 finished object using qualified T1 stock. A planning tier does not establish an executable recipe, material quantities, performance or availability.</x:t>
        </x:is>
      </x:c>
      <x:c r="AH838" s="4" t="inlineStr">
        <x:is>
          <x:t xml:space="preserve">T1</x:t>
        </x:is>
      </x:c>
      <x:c r="AI838" s="4" t="inlineStr">
        <x:is>
          <x:t xml:space="preserve">Finished item</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No production route listed</x:v>
      </x:c>
      <x:c r="AN838" s="4">
        <x:f>IF(C838="T0",0,IF(C838="T1",1,IF(C838="T2",2,IF(C838="T3",3,IF(C838="T4",4,IF(C838="Unassigned",98,99))))))</x:f>
        <x:v>2</x:v>
      </x:c>
    </x:row>
    <x:row r="839">
      <x:c r="A839" s="4" t="inlineStr">
        <x:is>
          <x:t xml:space="preserve">proposal.camp.guyline_tensioner</x:t>
        </x:is>
      </x:c>
      <x:c r="B839" s="4" t="inlineStr">
        <x:is>
          <x:t xml:space="preserve">Three-hole guyline tensioner</x:t>
        </x:is>
      </x:c>
      <x:c r="C839" s="4" t="inlineStr">
        <x:is>
          <x:t xml:space="preserve">T2</x:t>
        </x:is>
      </x:c>
      <x:c r="D839" s="4" t="inlineStr">
        <x:is>
          <x:t xml:space="preserve">Everyday objects</x:t>
        </x:is>
      </x:c>
      <x:c r="E839" s="4" t="inlineStr">
        <x:is>
          <x:t xml:space="preserve">Camp household</x:t>
        </x:is>
      </x:c>
      <x:c r="F839" s="4" t="inlineStr">
        <x:is>
          <x:t xml:space="preserve">New proposal</x:t>
        </x:is>
      </x:c>
      <x:c r="G839" s="4" t="inlineStr">
        <x:is>
          <x:t xml:space="preserve">A small perforated metal plate adjusts the working length of a compatible existing shelter line. Complements the existing guyline bundle and ground stakes; it is neither a new line supply nor a ground anchor.</x:t>
        </x:is>
      </x:c>
      <x:c r="H839" s="4" t="inlineStr">
        <x:is>
          <x:t xml:space="preserve">None</x:t>
        </x:is>
      </x:c>
      <x:c r="I839" s="4" t="inlineStr">
        <x:is>
          <x:t xml:space="preserve">Physical inventory / cargo item; dimensions and packing unresolved</x:t>
        </x:is>
      </x:c>
      <x:c r="J839" s="4"/>
      <x:c r="K839"/>
      <x:c r="L839" t="inlineStr">
        <x:is>
          <x:t xml:space="preserve">Proposed contemporary fabrication or trade; availability and manufacturing details remain open.</x:t>
        </x:is>
      </x:c>
      <x:c r="M839" s="4" t="inlineStr">
        <x:is>
          <x:t xml:space="preserve">Candidate finished object using qualified T1 stock; no quantities, recipe, production time or yield authored.</x:t>
        </x:is>
      </x:c>
      <x:c r="N839" s="4" t="inlineStr">
        <x:is>
          <x:t xml:space="preserve">Not implemented</x:t>
        </x:is>
      </x:c>
      <x:c r="O839" s="4" t="inlineStr">
        <x:is>
          <x:t xml:space="preserve">Dimensions, material grade, safe operating limits and compatibility remain design work. Food-heating concepts require a setting-compatible managed heat source; no free-water cooking, wooden parts or cloth assumed.</x:t>
        </x:is>
      </x:c>
      <x:c r="P839" s="4"/>
      <x:c r="Q839" s="4"/>
      <x:c r="R839"/>
      <x:c r="S839"/>
      <x:c r="T839"/>
      <x:c r="U839" t="inlineStr">
        <x:is>
          <x:t xml:space="preserve">Artwork direction: A rounded triangular metal plate with three differently spaced holes and worn edges. Fit, safe use and manufacturing details remain proposals.</x:t>
        </x:is>
      </x:c>
      <x:c r="V839" s="4" t="inlineStr">
        <x:is>
          <x:t xml:space="preserve">three-hole guyline tensioner; camp life; everyday object</x:t>
        </x:is>
      </x:c>
      <x:c r="W839" s="4" t="inlineStr">
        <x:is>
          <x:t xml:space="preserve">Author requested seven more everyday camp-life objects, October 15, 2026. Specific designs remain brainstorming proposals. Setting constraints: Docs/WORLD_BASIS.md#material-culture.</x:t>
        </x:is>
      </x:c>
      <x:c r="X839" s="4" t="inlineStr">
        <x:is>
          <x:t xml:space="preserve">Shelter item</x:t>
        </x:is>
      </x:c>
      <x:c r="Y839" s="4" t="inlineStr">
        <x:is>
          <x:t xml:space="preserve">Finished item</x:t>
        </x:is>
      </x:c>
      <x:c r="Z839" s="4" t="inlineStr">
        <x:is>
          <x:t xml:space="preserve">Manufactured / unresolved</x:t>
        </x:is>
      </x:c>
      <x:c r="AA839" s="4" t="inlineStr">
        <x:is>
          <x:t xml:space="preserve">Binding and construction</x:t>
        </x:is>
      </x:c>
      <x:c r="AB839" s="4" t="inlineStr">
        <x:is>
          <x:t xml:space="preserve">Metal</x:t>
        </x:is>
      </x:c>
      <x:c r="AC839" s="4" t="inlineStr">
        <x:is>
          <x:t xml:space="preserve">Solid part</x:t>
        </x:is>
      </x:c>
      <x:c r="AD839" s="4" t="inlineStr">
        <x:is>
          <x:t xml:space="preserve">Proposal</x:t>
        </x:is>
      </x:c>
      <x:c r="AE839" s="4" t="str">
        <x:f>LOWER(A839&amp;"; "&amp;B839&amp;"; "&amp;D839&amp;"; "&amp;E839&amp;"; "&amp;X839&amp;"; "&amp;Y839&amp;"; "&amp;Z839&amp;"; "&amp;AA839&amp;"; "&amp;AB839&amp;"; "&amp;AC839&amp;"; "&amp;AD839&amp;"; "&amp;V839&amp;"; "&amp;C839&amp;"; "&amp;AH839&amp;"; "&amp;AI839)</x:f>
        <x:v>proposal.camp.guyline_tensioner; three-hole guyline tensioner; everyday objects; camp household; shelter item; finished item; manufactured / unresolved; binding and construction; metal; solid part; proposal; three-hole guyline tensioner; camp life; everyday object; t2; t1; finished item</x:v>
      </x:c>
      <x:c r="AF839" s="4" t="inlineStr">
        <x:is>
          <x:t xml:space="preserve">Author-requested everyday camp-life expansion; organization and intended use are proposals, not implemented actions.</x:t>
        </x:is>
      </x:c>
      <x:c r="AG839" s="4" t="inlineStr">
        <x:is>
          <x:t xml:space="preserve">Proposed T2 finished object using qualified T1 stock. A planning tier does not establish an executable recipe, material quantities, performance or availability.</x:t>
        </x:is>
      </x:c>
      <x:c r="AH839" s="4" t="inlineStr">
        <x:is>
          <x:t xml:space="preserve">T1</x:t>
        </x:is>
      </x:c>
      <x:c r="AI839" s="4" t="inlineStr">
        <x:is>
          <x:t xml:space="preserve">Finished item</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No production route listed</x:v>
      </x:c>
      <x:c r="AN839" s="4">
        <x:f>IF(C839="T0",0,IF(C839="T1",1,IF(C839="T2",2,IF(C839="T3",3,IF(C839="T4",4,IF(C839="Unassigned",98,99))))))</x:f>
        <x:v>2</x:v>
      </x:c>
    </x:row>
    <x:row r="840">
      <x:c r="A840" s="4" t="inlineStr">
        <x:is>
          <x:t xml:space="preserve">proposal.camp.split_ring_hanging_hook</x:t>
        </x:is>
      </x:c>
      <x:c r="B840" s="4" t="inlineStr">
        <x:is>
          <x:t xml:space="preserve">Split-ring hanging hook</x:t>
        </x:is>
      </x:c>
      <x:c r="C840" s="4" t="inlineStr">
        <x:is>
          <x:t xml:space="preserve">T2</x:t>
        </x:is>
      </x:c>
      <x:c r="D840" s="4" t="inlineStr">
        <x:is>
          <x:t xml:space="preserve">Everyday objects</x:t>
        </x:is>
      </x:c>
      <x:c r="E840" s="4" t="inlineStr">
        <x:is>
          <x:t xml:space="preserve">Camp household</x:t>
        </x:is>
      </x:c>
      <x:c r="F840" s="4" t="inlineStr">
        <x:is>
          <x:t xml:space="preserve">New proposal</x:t>
        </x:is>
      </x:c>
      <x:c r="G840" s="4" t="inlineStr">
        <x:is>
          <x:t xml:space="preserve">A split metal ring and short hanging hook suspend a compatible utensil or small camp object from an existing rail or eye. This is domestic mounting hardware, separate from the grappling hook; it has no climbing rating.</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 heavy open ring joined to a compact downward hook with a flattened stop. Fit, safe use and manufacturing details remain proposals.</x:t>
        </x:is>
      </x:c>
      <x:c r="V840" s="4" t="inlineStr">
        <x:is>
          <x:t xml:space="preserve">split-ring hanging hook; camp life; everyday object</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Shelter item</x:t>
        </x:is>
      </x:c>
      <x:c r="Y840" s="4" t="inlineStr">
        <x:is>
          <x:t xml:space="preserve">Finished item</x:t>
        </x:is>
      </x:c>
      <x:c r="Z840" s="4" t="inlineStr">
        <x:is>
          <x:t xml:space="preserve">Manufactured / unresolved</x:t>
        </x:is>
      </x:c>
      <x:c r="AA840" s="4" t="inlineStr">
        <x:is>
          <x:t xml:space="preserve">Equipment mounting</x:t>
        </x:is>
      </x:c>
      <x:c r="AB840" s="4" t="inlineStr">
        <x:is>
          <x:t xml:space="preserve">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proposal.camp.split_ring_hanging_hook; split-ring hanging hook; everyday objects; camp household; shelter item; finished item; manufactured / unresolved; equipment mounting; metal; assembly; proposal; split-ring hanging hook; camp life; everyday object; t2; t1; finished item</x:v>
      </x:c>
      <x:c r="AF840" s="4" t="inlineStr">
        <x:is>
          <x:t xml:space="preserve">Author-requested everyday camp-life expansion; organization and intended use are proposals, not implemented actions.</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proposal.camp.hinged_utensil_case</x:t>
        </x:is>
      </x:c>
      <x:c r="B841" s="4" t="inlineStr">
        <x:is>
          <x:t xml:space="preserve">Hinged camp utensil case</x:t>
        </x:is>
      </x:c>
      <x:c r="C841" s="4" t="inlineStr">
        <x:is>
          <x:t xml:space="preserve">T2</x:t>
        </x:is>
      </x:c>
      <x:c r="D841" s="4" t="inlineStr">
        <x:is>
          <x:t xml:space="preserve">Everyday objects</x:t>
        </x:is>
      </x:c>
      <x:c r="E841" s="4" t="inlineStr">
        <x:is>
          <x:t xml:space="preserve">Camp household</x:t>
        </x:is>
      </x:c>
      <x:c r="F841" s="4" t="inlineStr">
        <x:is>
          <x:t xml:space="preserve">New proposal</x:t>
        </x:is>
      </x:c>
      <x:c r="G841" s="4" t="inlineStr">
        <x:is>
          <x:t xml:space="preserve">A narrow metal case with internal dividers keeps eating tools together and separates their working ends from loose cargo grit. Closure details remain open; the case is not an airtight or sterile container.</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long shallow metal case opened to reveal three narrow utensil channels. Fit, safe use and manufacturing details remain proposals.</x:t>
        </x:is>
      </x:c>
      <x:c r="V841" s="4" t="inlineStr">
        <x:is>
          <x:t xml:space="preserve">hinged camp utensil case; camp life; everyday object</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Cargo organization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proposal.camp.hinged_utensil_case; hinged camp utensil case; everyday objects; camp household; household utensil; finished item; manufactured / unresolved; cargo organization; metal; assembly; proposal; hinged camp utensil case; camp life; everyday object; t2; t1; finished item</x:v>
      </x:c>
      <x:c r="AF841" s="4" t="inlineStr">
        <x:is>
          <x:t xml:space="preserve">Author-requested everyday camp-life expansion; organization and intended use are proposals, not implemented actions.</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proposal.camp.folding_grit_pan</x:t>
        </x:is>
      </x:c>
      <x:c r="B842" s="4" t="inlineStr">
        <x:is>
          <x:t xml:space="preserve">Folding grit pan</x:t>
        </x:is>
      </x:c>
      <x:c r="C842" s="4" t="inlineStr">
        <x:is>
          <x:t xml:space="preserve">T2</x:t>
        </x:is>
      </x:c>
      <x:c r="D842" s="4" t="inlineStr">
        <x:is>
          <x:t xml:space="preserve">Everyday objects</x:t>
        </x:is>
      </x:c>
      <x:c r="E842" s="4" t="inlineStr">
        <x:is>
          <x:t xml:space="preserve">Camp household</x:t>
        </x:is>
      </x:c>
      <x:c r="F842" s="4" t="inlineStr">
        <x:is>
          <x:t xml:space="preserve">New proposal</x:t>
        </x:is>
      </x:c>
      <x:c r="G842" s="4" t="inlineStr">
        <x:is>
          <x:t xml:space="preserve">A shallow metal pan collects grit swept from camp surfaces with the existing dust brush. Its short hinged handle folds flat for packing; the pan is dedicated to cleaning rather than food service.</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broad shallow scoop with a straight lip and a short handle folded across its back. Fit, safe use and manufacturing details remain proposals.</x:t>
        </x:is>
      </x:c>
      <x:c r="V842" s="4" t="inlineStr">
        <x:is>
          <x:t xml:space="preserve">folding grit pan; camp life; everyday object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Household utensil</x:t>
        </x:is>
      </x:c>
      <x:c r="Y842" s="4" t="inlineStr">
        <x:is>
          <x:t xml:space="preserve">Finished item</x:t>
        </x:is>
      </x:c>
      <x:c r="Z842" s="4" t="inlineStr">
        <x:is>
          <x:t xml:space="preserve">Manufactured / unresolved</x:t>
        </x:is>
      </x:c>
      <x:c r="AA842" s="4" t="inlineStr">
        <x:is>
          <x:t xml:space="preserve">Cleaning</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proposal.camp.folding_grit_pan; folding grit pan; everyday objects; camp household; household utensil; finished item; manufactured / unresolved; cleaning; metal; assembly; proposal; folding grit pan; camp life; everyday object; t2; t1; finished item</x:v>
      </x:c>
      <x:c r="AF842" s="4" t="inlineStr">
        <x:is>
          <x:t xml:space="preserve">Author-requested everyday camp-life expansion; organization and intended use are proposals, not implemented actions.</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9" t="inlineStr">
        <x:is>
          <x:t xml:space="preserve">proposal.legger.articulated_joint_guards</x:t>
        </x:is>
      </x:c>
      <x:c r="B843" s="9" t="inlineStr">
        <x:is>
          <x:t xml:space="preserve">Articulated joint guards</x:t>
        </x:is>
      </x:c>
      <x:c r="C843" s="4" t="inlineStr">
        <x:is>
          <x:t xml:space="preserve">Not applicable</x:t>
        </x:is>
      </x:c>
      <x:c r="D843" s="9" t="inlineStr">
        <x:is>
          <x:t xml:space="preserve">Legger armor</x:t>
        </x:is>
      </x:c>
      <x:c r="E843" s="9" t="inlineStr">
        <x:is>
          <x:t xml:space="preserve">Legger armor</x:t>
        </x:is>
      </x:c>
      <x:c r="F843" s="9" t="inlineStr">
        <x:is>
          <x:t xml:space="preserve">New proposal</x:t>
        </x:is>
      </x:c>
      <x:c r="G843"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3" s="9" t="inlineStr">
        <x:is>
          <x:t xml:space="preserve">Legger fitment unresolved</x:t>
        </x:is>
      </x:c>
      <x:c r="I843" s="9" t="inlineStr">
        <x:is>
          <x:t xml:space="preserve">Legger attachment / replacement intended; physical cargo policy unchanged</x:t>
        </x:is>
      </x:c>
      <x:c r="J843" s="13"/>
      <x:c r="K843"/>
      <x:c r="L843" t="inlineStr">
        <x:is>
          <x:t xml:space="preserve">Proposed contemporary fabrication or specialist trade; availability unresolved.</x:t>
        </x:is>
      </x:c>
      <x:c r="M843" s="9" t="inlineStr">
        <x:is>
          <x:t xml:space="preserve">Candidate finished armor using existing material families. No recipe, input quantities, production time or yield authored.</x:t>
        </x:is>
      </x:c>
      <x:c r="N843" s="9" t="inlineStr">
        <x:is>
          <x:t xml:space="preserve">Not implemented</x:t>
        </x:is>
      </x:c>
      <x:c r="O843" s="9" t="inlineStr">
        <x:is>
          <x:t xml:space="preserve">The overlap can trap grit or bind if fitted poorly. Joint travel, cleaning access, attachment points and added moving mass need qualification; no damage reduction or immunity established.</x:t>
        </x:is>
      </x:c>
      <x:c r="P843" s="17"/>
      <x:c r="Q843"/>
      <x:c r="R843"/>
      <x:c r="S843"/>
      <x:c r="T843"/>
      <x:c r="U843" t="inlineStr">
        <x:is>
          <x:t xml:space="preserve">Artwork direction: Three overlapping crescent-shaped metal scales around an open circular joint, with two visible hinge pins. Fit, mass, fastening, removal, repair and performance remain proposals.</x:t>
        </x:is>
      </x:c>
      <x:c r="V843" s="11" t="inlineStr">
        <x:is>
          <x:t xml:space="preserve">legger; leger; joint armor; articulated scales; leg joint guards</x:t>
        </x:is>
      </x:c>
      <x:c r="W843" s="9" t="inlineStr">
        <x:is>
          <x:t xml:space="preserve">Author requested three more Legger armor items, October 15, 2026. New local brainstorming proposals grounded in Docs/WORLD_BASIS.md#the-legger and #material-culture.</x:t>
        </x:is>
      </x:c>
      <x:c r="X843" s="4" t="inlineStr">
        <x:is>
          <x:t xml:space="preserve">Armor</x:t>
        </x:is>
      </x:c>
      <x:c r="Y843" s="4" t="inlineStr">
        <x:is>
          <x:t xml:space="preserve">Finished item</x:t>
        </x:is>
      </x:c>
      <x:c r="Z843" s="4" t="inlineStr">
        <x:is>
          <x:t xml:space="preserve">Manufactured / unresolved</x:t>
        </x:is>
      </x:c>
      <x:c r="AA843" s="4" t="inlineStr">
        <x:is>
          <x:t xml:space="preserve">Protection</x:t>
        </x:is>
      </x:c>
      <x:c r="AB843" s="4" t="inlineStr">
        <x:is>
          <x:t xml:space="preserve">Metal</x:t>
        </x:is>
      </x:c>
      <x:c r="AC843" s="4" t="inlineStr">
        <x:is>
          <x:t xml:space="preserve">Assembly</x:t>
        </x:is>
      </x:c>
      <x:c r="AD843" s="4" t="inlineStr">
        <x:is>
          <x:t xml:space="preserve">Proposal</x:t>
        </x:is>
      </x:c>
      <x:c r="AE843" s="4" t="str">
        <x:f>LOWER(A843&amp;"; "&amp;B843&amp;"; "&amp;D843&amp;"; "&amp;E843&amp;"; "&amp;X843&amp;"; "&amp;Y843&amp;"; "&amp;Z843&amp;"; "&amp;AA843&amp;"; "&amp;AB843&amp;"; "&amp;AC843&amp;"; "&amp;AD843&amp;"; "&amp;V843&amp;"; "&amp;C843&amp;"; "&amp;AH843&amp;"; "&amp;AI843)</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3" s="4" t="inlineStr">
        <x:is>
          <x:t xml:space="preserve">Author-requested Legger armor expansion. Intended coverage only; does not establish a working equipment slot or protection behavior.</x:t>
        </x:is>
      </x:c>
      <x:c r="AG843" s="4" t="inlineStr">
        <x:is>
          <x:t xml:space="preserve">Finished endpoint; material tier is not applicable. Input tiers require an authored recipe.</x:t>
        </x:is>
      </x:c>
      <x:c r="AH843" s="4" t="inlineStr">
        <x:is>
          <x:t xml:space="preserve">Unassigned</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14">
        <x:f>IF(C843="T0",0,IF(C843="T1",1,IF(C843="T2",2,IF(C843="T3",3,IF(C843="T4",4,IF(C843="Unassigned",98,99))))))</x:f>
        <x:v>99</x:v>
      </x:c>
    </x:row>
    <x:row r="844">
      <x:c r="A844" s="9" t="inlineStr">
        <x:is>
          <x:t xml:space="preserve">proposal.legger.cargo_flank_screens</x:t>
        </x:is>
      </x:c>
      <x:c r="B844" s="9" t="inlineStr">
        <x:is>
          <x:t xml:space="preserve">Cargo flank screens</x:t>
        </x:is>
      </x:c>
      <x:c r="C844" s="4" t="inlineStr">
        <x:is>
          <x:t xml:space="preserve">Not applicable</x:t>
        </x:is>
      </x:c>
      <x:c r="D844" s="9" t="inlineStr">
        <x:is>
          <x:t xml:space="preserve">Legger armor</x:t>
        </x:is>
      </x:c>
      <x:c r="E844" s="9" t="inlineStr">
        <x:is>
          <x:t xml:space="preserve">Legger armor</x:t>
        </x:is>
      </x:c>
      <x:c r="F844" s="9" t="inlineStr">
        <x:is>
          <x:t xml:space="preserve">New proposal</x:t>
        </x:is>
      </x:c>
      <x:c r="G844"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4" s="9" t="inlineStr">
        <x:is>
          <x:t xml:space="preserve">Legger fitment unresolved</x:t>
        </x:is>
      </x:c>
      <x:c r="I844" s="9" t="inlineStr">
        <x:is>
          <x:t xml:space="preserve">Legger attachment / replacement intended; physical cargo policy unchanged</x:t>
        </x:is>
      </x:c>
      <x:c r="J844" s="13"/>
      <x:c r="K844"/>
      <x:c r="L844" t="inlineStr">
        <x:is>
          <x:t xml:space="preserve">Proposed contemporary fabrication or specialist trade; availability unresolved.</x:t>
        </x:is>
      </x:c>
      <x:c r="M844" s="9" t="inlineStr">
        <x:is>
          <x:t xml:space="preserve">Candidate finished armor using existing material families. No recipe, input quantities, production time or yield authored.</x:t>
        </x:is>
      </x:c>
      <x:c r="N844" s="9" t="inlineStr">
        <x:is>
          <x:t xml:space="preserve">Not implemented</x:t>
        </x:is>
      </x:c>
      <x:c r="O844"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4" s="17"/>
      <x:c r="Q844"/>
      <x:c r="R844"/>
      <x:c r="S844"/>
      <x:c r="T844"/>
      <x:c r="U844" t="inlineStr">
        <x:is>
          <x:t xml:space="preserve">Artwork direction: A matched pair of outward-bowed rib guards, each with three narrow vertical bars and a short upper mounting rail. Fit, mass, fastening, removal, repair and performance remain proposals.</x:t>
        </x:is>
      </x:c>
      <x:c r="V844" s="11" t="inlineStr">
        <x:is>
          <x:t xml:space="preserve">legger; leger; cargo armor; flank screens; side guards; canister protection</x:t>
        </x:is>
      </x:c>
      <x:c r="W844" s="9" t="inlineStr">
        <x:is>
          <x:t xml:space="preserve">Author requested three more Legger armor items, October 15, 2026. New local brainstorming proposals grounded in Docs/WORLD_BASIS.md#the-legger and #material-culture.</x:t>
        </x:is>
      </x:c>
      <x:c r="X844" s="4" t="inlineStr">
        <x:is>
          <x:t xml:space="preserve">Armor</x:t>
        </x:is>
      </x:c>
      <x:c r="Y844" s="4" t="inlineStr">
        <x:is>
          <x:t xml:space="preserve">Finished item</x:t>
        </x:is>
      </x:c>
      <x:c r="Z844" s="4" t="inlineStr">
        <x:is>
          <x:t xml:space="preserve">Manufactured / unresolved</x:t>
        </x:is>
      </x:c>
      <x:c r="AA844" s="4" t="inlineStr">
        <x:is>
          <x:t xml:space="preserve">Protection</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4" s="4" t="inlineStr">
        <x:is>
          <x:t xml:space="preserve">Author-requested Legger armor expansion. Intended coverage only; does not establish a working equipment slot or protection behavior.</x:t>
        </x:is>
      </x:c>
      <x:c r="AG844" s="4" t="inlineStr">
        <x:is>
          <x:t xml:space="preserve">Finished endpoint; material tier is not applicable. Input tiers require an authored recipe.</x:t>
        </x:is>
      </x:c>
      <x:c r="AH844" s="4" t="inlineStr">
        <x:is>
          <x:t xml:space="preserve">Unassigned</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14">
        <x:f>IF(C844="T0",0,IF(C844="T1",1,IF(C844="T2",2,IF(C844="T3",3,IF(C844="T4",4,IF(C844="Unassigned",98,99))))))</x:f>
        <x:v>99</x:v>
      </x:c>
    </x:row>
    <x:row r="845">
      <x:c r="A845" s="9" t="inlineStr">
        <x:is>
          <x:t xml:space="preserve">proposal.legger.dorsal_shingle_carapace</x:t>
        </x:is>
      </x:c>
      <x:c r="B845" s="9" t="inlineStr">
        <x:is>
          <x:t xml:space="preserve">Dorsal shingle carapace</x:t>
        </x:is>
      </x:c>
      <x:c r="C845" s="4" t="inlineStr">
        <x:is>
          <x:t xml:space="preserve">Not applicable</x:t>
        </x:is>
      </x:c>
      <x:c r="D845" s="9" t="inlineStr">
        <x:is>
          <x:t xml:space="preserve">Legger armor</x:t>
        </x:is>
      </x:c>
      <x:c r="E845" s="9" t="inlineStr">
        <x:is>
          <x:t xml:space="preserve">Legger armor</x:t>
        </x:is>
      </x:c>
      <x:c r="F845" s="9" t="inlineStr">
        <x:is>
          <x:t xml:space="preserve">New proposal</x:t>
        </x:is>
      </x:c>
      <x:c r="G845"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5" s="9" t="inlineStr">
        <x:is>
          <x:t xml:space="preserve">Legger fitment unresolved</x:t>
        </x:is>
      </x:c>
      <x:c r="I845" s="9" t="inlineStr">
        <x:is>
          <x:t xml:space="preserve">Legger attachment / replacement intended; physical cargo policy unchanged</x:t>
        </x:is>
      </x:c>
      <x:c r="J845" s="13"/>
      <x:c r="K845"/>
      <x:c r="L845" t="inlineStr">
        <x:is>
          <x:t xml:space="preserve">Proposed contemporary fabrication or specialist trade; availability unresolved.</x:t>
        </x:is>
      </x:c>
      <x:c r="M845" s="9" t="inlineStr">
        <x:is>
          <x:t xml:space="preserve">Candidate finished armor using existing material families. No recipe, input quantities, production time or yield authored.</x:t>
        </x:is>
      </x:c>
      <x:c r="N845" s="9" t="inlineStr">
        <x:is>
          <x:t xml:space="preserve">Not implemented</x:t>
        </x:is>
      </x:c>
      <x:c r="O845"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5" s="17"/>
      <x:c r="Q845"/>
      <x:c r="R845"/>
      <x:c r="S845"/>
      <x:c r="T845"/>
      <x:c r="U845" t="inlineStr">
        <x:is>
          <x:t xml:space="preserve">Artwork direction: Five broad overlapping shell shingles forming a shallow peaked ridge, with a narrow central seam and small metal fasteners. Fit, mass, fastening, removal, repair and performance remain proposals.</x:t>
        </x:is>
      </x:c>
      <x:c r="V845" s="11" t="inlineStr">
        <x:is>
          <x:t xml:space="preserve">legger; leger; dorsal armor; shell shingles; upper chassis; carapace</x:t>
        </x:is>
      </x:c>
      <x:c r="W845" s="9" t="inlineStr">
        <x:is>
          <x:t xml:space="preserve">Author requested three more Legger armor items, October 15, 2026. New local brainstorming proposals grounded in Docs/WORLD_BASIS.md#the-legger and #material-culture.</x:t>
        </x:is>
      </x:c>
      <x:c r="X845" s="4" t="inlineStr">
        <x:is>
          <x:t xml:space="preserve">Armor</x:t>
        </x:is>
      </x:c>
      <x:c r="Y845" s="4" t="inlineStr">
        <x:is>
          <x:t xml:space="preserve">Finished item</x:t>
        </x:is>
      </x:c>
      <x:c r="Z845" s="4" t="inlineStr">
        <x:is>
          <x:t xml:space="preserve">Manufactured / unresolved</x:t>
        </x:is>
      </x:c>
      <x:c r="AA845" s="4" t="inlineStr">
        <x:is>
          <x:t xml:space="preserve">Protection</x:t>
        </x:is>
      </x:c>
      <x:c r="AB845" s="4" t="inlineStr">
        <x:is>
          <x:t xml:space="preserve">Shell / chitin</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5" s="4" t="inlineStr">
        <x:is>
          <x:t xml:space="preserve">Author-requested Legger armor expansion. Intended coverage only; does not establish a working equipment slot or protection behavior.</x:t>
        </x:is>
      </x:c>
      <x:c r="AG845" s="4" t="inlineStr">
        <x:is>
          <x:t xml:space="preserve">Finished endpoint; material tier is not applicable. Input tiers require an authored recipe.</x:t>
        </x:is>
      </x:c>
      <x:c r="AH845" s="4" t="inlineStr">
        <x:is>
          <x:t xml:space="preserve">Unassigned</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14">
        <x:f>IF(C845="T0",0,IF(C845="T1",1,IF(C845="T2",2,IF(C845="T3",3,IF(C845="T4",4,IF(C845="Unassigned",98,99))))))</x:f>
        <x:v>99</x:v>
      </x:c>
    </x:row>
    <x:row r="846">
      <x:c r="A846" s="4" t="inlineStr">
        <x:is>
          <x:t xml:space="preserve">proposal.salvage.expedition_cookpot</x:t>
        </x:is>
      </x:c>
      <x:c r="B846" s="4" t="inlineStr">
        <x:is>
          <x:t xml:space="preserve">Dented expedition cookpot</x:t>
        </x:is>
      </x:c>
      <x:c r="C846" s="4" t="inlineStr">
        <x:is>
          <x:t xml:space="preserve">T0</x:t>
        </x:is>
      </x:c>
      <x:c r="D846" s="4" t="inlineStr">
        <x:is>
          <x:t xml:space="preserve">Salvage</x:t>
        </x:is>
      </x:c>
      <x:c r="E846" s="4" t="inlineStr">
        <x:is>
          <x:t xml:space="preserve">Expedition recovery</x:t>
        </x:is>
      </x:c>
      <x:c r="F846" s="4" t="inlineStr">
        <x:is>
          <x:t xml:space="preserve">New proposal</x:t>
        </x:is>
      </x:c>
      <x:c r="G846"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46" s="4" t="inlineStr">
        <x:is>
          <x:t xml:space="preserve">None</x:t>
        </x:is>
      </x:c>
      <x:c r="I846" s="4" t="inlineStr">
        <x:is>
          <x:t xml:space="preserve">Physical inventory / cargo item; dimensions and packing unresolved</x:t>
        </x:is>
      </x:c>
      <x:c r="J846" s="4"/>
      <x:c r="K846"/>
      <x:c r="L846" t="inlineStr">
        <x:is>
          <x:t xml:space="preserve">Search abandoned camps, failed expedition sites, scattered gear and discarded settler or Booter equipment. Specific sites and drop rules remain proposals.</x:t>
        </x:is>
      </x:c>
      <x:c r="M846" s="4" t="inlineStr">
        <x:is>
          <x:t xml:space="preserve">Recover and inspect the physical item before reuse, repair or material recovery. No recipe, salvage yield or automatic conversion into usable gear is authored.</x:t>
        </x:is>
      </x:c>
      <x:c r="N846" s="4" t="inlineStr">
        <x:is>
          <x:t xml:space="preserve">Not implemented</x:t>
        </x:is>
      </x:c>
      <x:c r="O846" s="4" t="inlineStr">
        <x:is>
          <x:t xml:space="preserve">As-found condition does not establish safe operation or compatible fit. Contents, stored energy and usable parts are not granted by finding the outer item.</x:t>
        </x:is>
      </x:c>
      <x:c r="P846" s="4" t="inlineStr">
        <x:is>
          <x:t xml:space="preserve">Common</x:t>
        </x:is>
      </x:c>
      <x:c r="Q846" s="4"/>
      <x:c r="R846"/>
      <x:c r="S846"/>
      <x:c r="T846"/>
      <x:c r="U846" t="inlineStr">
        <x:is>
          <x:t xml:space="preserve">Artwork direction: A squat dented pot with one bent loop handle and a badly fitting lid. Fit, safe use and manufacturing details remain proposals.</x:t>
        </x:is>
      </x:c>
      <x:c r="V846" s="4" t="inlineStr">
        <x:is>
          <x:t xml:space="preserve">dented expedition cookpot; camp life; everyday object</x:t>
        </x:is>
      </x:c>
      <x:c r="W84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46" s="4" t="inlineStr">
        <x:is>
          <x:t xml:space="preserve">Household utensil</x:t>
        </x:is>
      </x:c>
      <x:c r="Y846" s="4" t="inlineStr">
        <x:is>
          <x:t xml:space="preserve">Recovered part</x:t>
        </x:is>
      </x:c>
      <x:c r="Z846" s="4" t="inlineStr">
        <x:is>
          <x:t xml:space="preserve">Industrial salvage</x:t>
        </x:is>
      </x:c>
      <x:c r="AA846" s="4" t="inlineStr">
        <x:is>
          <x:t xml:space="preserve">Cooking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proposal.salvage.expedition_cookpot; dented expedition cookpot; salvage; expedition recovery; household utensil; recovered part; industrial salvage; cooking; metal; assembly; proposal; dented expedition cookpot; camp life; everyday object; t0; t0; component</x:v>
      </x:c>
      <x:c r="AF846" s="4" t="inlineStr">
        <x:is>
          <x:t xml:space="preserve">Author-requested expedition salvage concept. Recovery category records where and in what condition it is found; qualification for reuse remains unresolved.</x:t>
        </x:is>
      </x:c>
      <x:c r="AG846" s="4" t="inlineStr">
        <x:is>
          <x:t xml:space="preserve">T0 is the as-found recovery stage, independent of original manufacturing complexity or rarity. A qualified reusable form requires a separate readiness record; no repair recipe or free replacement item is implied.</x:t>
        </x:is>
      </x:c>
      <x:c r="AH846" s="4" t="inlineStr">
        <x:is>
          <x:t xml:space="preserve">T0</x:t>
        </x:is>
      </x:c>
      <x:c r="AI846" s="4" t="inlineStr">
        <x:is>
          <x:t xml:space="preserve">Component</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Raw entry feed; no production route</x:v>
      </x:c>
      <x:c r="AN846" s="4">
        <x:f>IF(C846="T0",0,IF(C846="T1",1,IF(C846="T2",2,IF(C846="T3",3,IF(C846="T4",4,IF(C846="Unassigned",98,99))))))</x:f>
        <x:v>0</x:v>
      </x:c>
    </x:row>
    <x:row r="847">
      <x:c r="A847" s="4" t="inlineStr">
        <x:is>
          <x:t xml:space="preserve">proposal.salvage.buckled_pack_frame</x:t>
        </x:is>
      </x:c>
      <x:c r="B847" s="4" t="inlineStr">
        <x:is>
          <x:t xml:space="preserve">Buckled pack frame</x:t>
        </x:is>
      </x:c>
      <x:c r="C847" s="4" t="inlineStr">
        <x:is>
          <x:t xml:space="preserve">T0</x:t>
        </x:is>
      </x:c>
      <x:c r="D847" s="4" t="inlineStr">
        <x:is>
          <x:t xml:space="preserve">Salvage</x:t>
        </x:is>
      </x:c>
      <x:c r="E847" s="4" t="inlineStr">
        <x:is>
          <x:t xml:space="preserve">Expedition recovery</x:t>
        </x:is>
      </x:c>
      <x:c r="F847" s="4" t="inlineStr">
        <x:is>
          <x:t xml:space="preserve">New proposal</x:t>
        </x:is>
      </x:c>
      <x:c r="G847" s="4" t="inlineStr">
        <x:is>
          <x:t xml:space="preserve">An exposed metal carrying frame with a bent crossbar and missing bindings. It may supply matching brackets or become a repair candidate for an existing pack; recovering it does not produce a complete backpack.</x:t>
        </x:is>
      </x:c>
      <x:c r="H847" s="4" t="inlineStr">
        <x:is>
          <x:t xml:space="preserve">None</x:t>
        </x:is>
      </x:c>
      <x:c r="I847" s="4" t="inlineStr">
        <x:is>
          <x:t xml:space="preserve">Physical inventory / cargo item; dimensions and packing unresolved</x:t>
        </x:is>
      </x:c>
      <x:c r="J847" s="4"/>
      <x:c r="K847"/>
      <x:c r="L847" t="inlineStr">
        <x:is>
          <x:t xml:space="preserve">Search abandoned camps, failed expedition sites, scattered gear and discarded settler or Booter equipment. Specific sites and drop rules remain proposals.</x:t>
        </x:is>
      </x:c>
      <x:c r="M847" s="4" t="inlineStr">
        <x:is>
          <x:t xml:space="preserve">Recover and inspect the physical item before reuse, repair or material recovery. No recipe, salvage yield or automatic conversion into usable gear is authored.</x:t>
        </x:is>
      </x:c>
      <x:c r="N847" s="4" t="inlineStr">
        <x:is>
          <x:t xml:space="preserve">Not implemented</x:t>
        </x:is>
      </x:c>
      <x:c r="O847" s="4" t="inlineStr">
        <x:is>
          <x:t xml:space="preserve">As-found condition does not establish safe operation or compatible fit. Contents, stored energy and usable parts are not granted by finding the outer item.</x:t>
        </x:is>
      </x:c>
      <x:c r="P847" s="4" t="inlineStr">
        <x:is>
          <x:t xml:space="preserve">Common</x:t>
        </x:is>
      </x:c>
      <x:c r="Q847" s="4"/>
      <x:c r="R847"/>
      <x:c r="S847"/>
      <x:c r="T847"/>
      <x:c r="U847" t="inlineStr">
        <x:is>
          <x:t xml:space="preserve">Artwork direction: A narrow ladder-like frame with a skewed crossbar and two bare attachment eyes. Fit, safe use and manufacturing details remain proposals.</x:t>
        </x:is>
      </x:c>
      <x:c r="V847" s="4" t="inlineStr">
        <x:is>
          <x:t xml:space="preserve">buckled pack frame; camp life; everyday object</x:t>
        </x:is>
      </x:c>
      <x:c r="W84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47" s="4" t="inlineStr">
        <x:is>
          <x:t xml:space="preserve">Carrier</x:t>
        </x:is>
      </x:c>
      <x:c r="Y847" s="4" t="inlineStr">
        <x:is>
          <x:t xml:space="preserve">Recovered part</x:t>
        </x:is>
      </x:c>
      <x:c r="Z847" s="4" t="inlineStr">
        <x:is>
          <x:t xml:space="preserve">Industrial salvage</x:t>
        </x:is>
      </x:c>
      <x:c r="AA847" s="4" t="inlineStr">
        <x:is>
          <x:t xml:space="preserve">Cargo organization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proposal.salvage.buckled_pack_frame; buckled pack frame; salvage; expedition recovery; carrier; recovered part; industrial salvage; cargo organization; metal; assembly; proposal; buckled pack frame; camp life; everyday object; t0; t0; component</x:v>
      </x:c>
      <x:c r="AF847" s="4" t="inlineStr">
        <x:is>
          <x:t xml:space="preserve">Author-requested expedition salvage concept. Recovery category records where and in what condition it is found; qualification for reuse remains unresolved.</x:t>
        </x:is>
      </x:c>
      <x:c r="AG847" s="4" t="inlineStr">
        <x:is>
          <x:t xml:space="preserve">T0 is the as-found recovery stage, independent of original manufacturing complexity or rarity. A qualified reusable form requires a separate readiness record; no repair recipe or free replacement item is implied.</x:t>
        </x:is>
      </x:c>
      <x:c r="AH847" s="4" t="inlineStr">
        <x:is>
          <x:t xml:space="preserve">T0</x:t>
        </x:is>
      </x:c>
      <x:c r="AI847" s="4" t="inlineStr">
        <x:is>
          <x:t xml:space="preserve">Component</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Raw entry feed; no production route</x:v>
      </x:c>
      <x:c r="AN847" s="4">
        <x:f>IF(C847="T0",0,IF(C847="T1",1,IF(C847="T2",2,IF(C847="T3",3,IF(C847="T4",4,IF(C847="Unassigned",98,99))))))</x:f>
        <x:v>0</x:v>
      </x:c>
    </x:row>
    <x:row r="848">
      <x:c r="A848" s="4" t="inlineStr">
        <x:is>
          <x:t xml:space="preserve">proposal.salvage.mixed_field_fasteners</x:t>
        </x:is>
      </x:c>
      <x:c r="B848" s="4" t="inlineStr">
        <x:is>
          <x:t xml:space="preserve">Mixed field-repair fasteners</x:t>
        </x:is>
      </x:c>
      <x:c r="C848" s="4" t="inlineStr">
        <x:is>
          <x:t xml:space="preserve">T0</x:t>
        </x:is>
      </x:c>
      <x:c r="D848" s="4" t="inlineStr">
        <x:is>
          <x:t xml:space="preserve">Salvage</x:t>
        </x:is>
      </x:c>
      <x:c r="E848" s="4" t="inlineStr">
        <x:is>
          <x:t xml:space="preserve">Expedition recovery</x:t>
        </x:is>
      </x:c>
      <x:c r="F848" s="4" t="inlineStr">
        <x:is>
          <x:t xml:space="preserve">New proposal</x:t>
        </x:is>
      </x:c>
      <x:c r="G848" s="4" t="inlineStr">
        <x:is>
          <x:t xml:space="preserve">A recovered handful of pins, rivets, retainers and short bolts from an abandoned repair pouch or tray. Sorting and fit checks could recover useful replacements; this differs from bent nails/rivets intended mainly as refining feed.</x:t>
        </x:is>
      </x:c>
      <x:c r="H848" s="4" t="inlineStr">
        <x:is>
          <x:t xml:space="preserve">None</x:t>
        </x:is>
      </x:c>
      <x:c r="I848" s="4" t="inlineStr">
        <x:is>
          <x:t xml:space="preserve">Physical inventory / cargo item; dimensions and packing unresolved</x:t>
        </x:is>
      </x:c>
      <x:c r="J848" s="4"/>
      <x:c r="K848"/>
      <x:c r="L848" t="inlineStr">
        <x:is>
          <x:t xml:space="preserve">Search abandoned camps, failed expedition sites, scattered gear and discarded settler or Booter equipment. Specific sites and drop rules remain proposals.</x:t>
        </x:is>
      </x:c>
      <x:c r="M848" s="4" t="inlineStr">
        <x:is>
          <x:t xml:space="preserve">Recover and inspect the physical item before reuse, repair or material recovery. No recipe, salvage yield or automatic conversion into usable gear is authored.</x:t>
        </x:is>
      </x:c>
      <x:c r="N848" s="4" t="inlineStr">
        <x:is>
          <x:t xml:space="preserve">Not implemented</x:t>
        </x:is>
      </x:c>
      <x:c r="O848" s="4" t="inlineStr">
        <x:is>
          <x:t xml:space="preserve">As-found condition does not establish safe operation or compatible fit. Contents, stored energy and usable parts are not granted by finding the outer item.</x:t>
        </x:is>
      </x:c>
      <x:c r="P848" s="4" t="inlineStr">
        <x:is>
          <x:t xml:space="preserve">Common</x:t>
        </x:is>
      </x:c>
      <x:c r="Q848" s="4"/>
      <x:c r="R848"/>
      <x:c r="S848"/>
      <x:c r="T848"/>
      <x:c r="U848" t="inlineStr">
        <x:is>
          <x:t xml:space="preserve">Artwork direction: A shallow folded metal tray holding mismatched pins, a split retainer and short bolts. Fit, safe use and manufacturing details remain proposals.</x:t>
        </x:is>
      </x:c>
      <x:c r="V848" s="4" t="inlineStr">
        <x:is>
          <x:t xml:space="preserve">mixed field-repair fasteners; camp life; everyday object</x:t>
        </x:is>
      </x:c>
      <x:c r="W84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48" s="4" t="inlineStr">
        <x:is>
          <x:t xml:space="preserve">Crafting component</x:t>
        </x:is>
      </x:c>
      <x:c r="Y848" s="4" t="inlineStr">
        <x:is>
          <x:t xml:space="preserve">Recovered part</x:t>
        </x:is>
      </x:c>
      <x:c r="Z848" s="4" t="inlineStr">
        <x:is>
          <x:t xml:space="preserve">Industrial salvage</x:t>
        </x:is>
      </x:c>
      <x:c r="AA848" s="4" t="inlineStr">
        <x:is>
          <x:t xml:space="preserve">Equipment repair</x:t>
        </x:is>
      </x:c>
      <x:c r="AB848" s="4" t="inlineStr">
        <x:is>
          <x:t xml:space="preserve">Metal</x:t>
        </x:is>
      </x:c>
      <x:c r="AC848" s="4" t="inlineStr">
        <x:is>
          <x:t xml:space="preserve">Bundle</x:t>
        </x:is>
      </x:c>
      <x:c r="AD848" s="4" t="inlineStr">
        <x:is>
          <x:t xml:space="preserve">Proposal</x:t>
        </x:is>
      </x:c>
      <x:c r="AE848" s="4" t="str">
        <x:f>LOWER(A848&amp;"; "&amp;B848&amp;"; "&amp;D848&amp;"; "&amp;E848&amp;"; "&amp;X848&amp;"; "&amp;Y848&amp;"; "&amp;Z848&amp;"; "&amp;AA848&amp;"; "&amp;AB848&amp;"; "&amp;AC848&amp;"; "&amp;AD848&amp;"; "&amp;V848&amp;"; "&amp;C848&amp;"; "&amp;AH848&amp;"; "&amp;AI848)</x:f>
        <x:v>proposal.salvage.mixed_field_fasteners; mixed field-repair fasteners; salvage; expedition recovery; crafting component; recovered part; industrial salvage; equipment repair; metal; bundle; proposal; mixed field-repair fasteners; camp life; everyday object; t0; t0; component</x:v>
      </x:c>
      <x:c r="AF848" s="4" t="inlineStr">
        <x:is>
          <x:t xml:space="preserve">Author-requested expedition salvage concept. Recovery category records where and in what condition it is found; qualification for reuse remains unresolved.</x:t>
        </x:is>
      </x:c>
      <x:c r="AG848" s="4" t="inlineStr">
        <x:is>
          <x:t xml:space="preserve">T0 is the as-found recovery stage, independent of original manufacturing complexity or rarity. A qualified reusable form requires a separate readiness record; no repair recipe or free replacement item is implied.</x:t>
        </x:is>
      </x:c>
      <x:c r="AH848" s="4" t="inlineStr">
        <x:is>
          <x:t xml:space="preserve">T0</x:t>
        </x:is>
      </x:c>
      <x:c r="AI848" s="4" t="inlineStr">
        <x:is>
          <x:t xml:space="preserve">Component</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Raw entry feed; no production route</x:v>
      </x:c>
      <x:c r="AN848" s="4">
        <x:f>IF(C848="T0",0,IF(C848="T1",1,IF(C848="T2",2,IF(C848="T3",3,IF(C848="T4",4,IF(C848="Unassigned",98,99))))))</x:f>
        <x:v>0</x:v>
      </x:c>
    </x:row>
    <x:row r="849">
      <x:c r="A849" s="4" t="inlineStr">
        <x:is>
          <x:t xml:space="preserve">proposal.salvage.cracked_haul_canister</x:t>
        </x:is>
      </x:c>
      <x:c r="B849" s="4" t="inlineStr">
        <x:is>
          <x:t xml:space="preserve">Cracked empty haul canister</x:t>
        </x:is>
      </x:c>
      <x:c r="C849" s="4" t="inlineStr">
        <x:is>
          <x:t xml:space="preserve">T0</x:t>
        </x:is>
      </x:c>
      <x:c r="D849" s="4" t="inlineStr">
        <x:is>
          <x:t xml:space="preserve">Salvage</x:t>
        </x:is>
      </x:c>
      <x:c r="E849" s="4" t="inlineStr">
        <x:is>
          <x:t xml:space="preserve">Expedition recovery</x:t>
        </x:is>
      </x:c>
      <x:c r="F849" s="4" t="inlineStr">
        <x:is>
          <x:t xml:space="preserve">New proposal</x:t>
        </x:is>
      </x:c>
      <x:c r="G849"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49" s="4" t="inlineStr">
        <x:is>
          <x:t xml:space="preserve">None</x:t>
        </x:is>
      </x:c>
      <x:c r="I849" s="4" t="inlineStr">
        <x:is>
          <x:t xml:space="preserve">Physical inventory / cargo item; dimensions and packing unresolved</x:t>
        </x:is>
      </x:c>
      <x:c r="J849" s="4"/>
      <x:c r="K849"/>
      <x:c r="L849" t="inlineStr">
        <x:is>
          <x:t xml:space="preserve">Search abandoned camps, failed expedition sites, scattered gear and discarded settler or Booter equipment. Specific sites and drop rules remain proposals.</x:t>
        </x:is>
      </x:c>
      <x:c r="M849" s="4" t="inlineStr">
        <x:is>
          <x:t xml:space="preserve">Recover and inspect the physical item before reuse, repair or material recovery. No recipe, salvage yield or automatic conversion into usable gear is authored.</x:t>
        </x:is>
      </x:c>
      <x:c r="N849" s="4" t="inlineStr">
        <x:is>
          <x:t xml:space="preserve">Not implemented</x:t>
        </x:is>
      </x:c>
      <x:c r="O849" s="4" t="inlineStr">
        <x:is>
          <x:t xml:space="preserve">As-found condition does not establish safe operation or compatible fit. Contents, stored energy and usable parts are not granted by finding the outer item.</x:t>
        </x:is>
      </x:c>
      <x:c r="P849" s="4" t="inlineStr">
        <x:is>
          <x:t xml:space="preserve">Common</x:t>
        </x:is>
      </x:c>
      <x:c r="Q849" s="4"/>
      <x:c r="R849"/>
      <x:c r="S849"/>
      <x:c r="T849"/>
      <x:c r="U849" t="inlineStr">
        <x:is>
          <x:t xml:space="preserve">Artwork direction: A short cylindrical canister with an exposed mouth, split side seam and uneven base. Fit, safe use and manufacturing details remain proposals.</x:t>
        </x:is>
      </x:c>
      <x:c r="V849" s="4" t="inlineStr">
        <x:is>
          <x:t xml:space="preserve">cracked empty haul canister; camp life; everyday object</x:t>
        </x:is>
      </x:c>
      <x:c r="W84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49" s="4" t="inlineStr">
        <x:is>
          <x:t xml:space="preserve">Container</x:t>
        </x:is>
      </x:c>
      <x:c r="Y849" s="4" t="inlineStr">
        <x:is>
          <x:t xml:space="preserve">Recovered part</x:t>
        </x:is>
      </x:c>
      <x:c r="Z849" s="4" t="inlineStr">
        <x:is>
          <x:t xml:space="preserve">Industrial salvage</x:t>
        </x:is>
      </x:c>
      <x:c r="AA849" s="4" t="inlineStr">
        <x:is>
          <x:t xml:space="preserve">Liquid and bulk containment</x:t>
        </x:is>
      </x:c>
      <x:c r="AB849" s="4" t="inlineStr">
        <x:is>
          <x:t xml:space="preserve">Metal</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proposal.salvage.cracked_haul_canister; cracked empty haul canister; salvage; expedition recovery; container; recovered part; industrial salvage; liquid and bulk containment; metal; assembly; proposal; cracked empty haul canister; camp life; everyday object; t0; t0; component</x:v>
      </x:c>
      <x:c r="AF849" s="4" t="inlineStr">
        <x:is>
          <x:t xml:space="preserve">Author-requested expedition salvage concept. Recovery category records where and in what condition it is found; qualification for reuse remains unresolved.</x:t>
        </x:is>
      </x:c>
      <x:c r="AG849" s="4" t="inlineStr">
        <x:is>
          <x:t xml:space="preserve">T0 is the as-found recovery stage, independent of original manufacturing complexity or rarity. A qualified reusable form requires a separate readiness record; no repair recipe or free replacement item is implied.</x:t>
        </x:is>
      </x:c>
      <x:c r="AH849" s="4" t="inlineStr">
        <x:is>
          <x:t xml:space="preserve">T0</x:t>
        </x:is>
      </x:c>
      <x:c r="AI849" s="4" t="inlineStr">
        <x:is>
          <x:t xml:space="preserve">Component</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Raw entry feed; no production route</x:v>
      </x:c>
      <x:c r="AN849" s="4">
        <x:f>IF(C849="T0",0,IF(C849="T1",1,IF(C849="T2",2,IF(C849="T3",3,IF(C849="T4",4,IF(C849="Unassigned",98,99))))))</x:f>
        <x:v>0</x:v>
      </x:c>
    </x:row>
    <x:row r="850">
      <x:c r="A850" s="4" t="inlineStr">
        <x:is>
          <x:t xml:space="preserve">proposal.salvage.worn_boot_sole_plates</x:t>
        </x:is>
      </x:c>
      <x:c r="B850" s="4" t="inlineStr">
        <x:is>
          <x:t xml:space="preserve">Worn boot sole plates</x:t>
        </x:is>
      </x:c>
      <x:c r="C850" s="4" t="inlineStr">
        <x:is>
          <x:t xml:space="preserve">T0</x:t>
        </x:is>
      </x:c>
      <x:c r="D850" s="4" t="inlineStr">
        <x:is>
          <x:t xml:space="preserve">Salvage</x:t>
        </x:is>
      </x:c>
      <x:c r="E850" s="4" t="inlineStr">
        <x:is>
          <x:t xml:space="preserve">Expedition recovery</x:t>
        </x:is>
      </x:c>
      <x:c r="F850" s="4" t="inlineStr">
        <x:is>
          <x:t xml:space="preserve">New proposal</x:t>
        </x:is>
      </x:c>
      <x:c r="G850" s="4" t="inlineStr">
        <x:is>
          <x:t xml:space="preserve">A mismatched pair of worn metal sole pieces found among discarded travel gear. Surviving tread and fixing holes may be repair references or donor parts, without granting a complete wearable pair of boots.</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Two uneven foot-shaped metal plates, one deeply worn and missing its heel edge. Fit, safe use and manufacturing details remain proposals.</x:t>
        </x:is>
      </x:c>
      <x:c r="V850" s="4" t="inlineStr">
        <x:is>
          <x:t xml:space="preserve">worn boot sole plates; camp life; everyday object</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Crafting component</x:t>
        </x:is>
      </x:c>
      <x:c r="Y850" s="4" t="inlineStr">
        <x:is>
          <x:t xml:space="preserve">Recovered part</x:t>
        </x:is>
      </x:c>
      <x:c r="Z850" s="4" t="inlineStr">
        <x:is>
          <x:t xml:space="preserve">Industrial salvage</x:t>
        </x:is>
      </x:c>
      <x:c r="AA850" s="4" t="inlineStr">
        <x:is>
          <x:t xml:space="preserve">Equipment repair</x:t>
        </x:is>
      </x:c>
      <x:c r="AB850" s="4" t="inlineStr">
        <x:is>
          <x:t xml:space="preserve">Metal</x:t>
        </x:is>
      </x:c>
      <x:c r="AC850" s="4" t="inlineStr">
        <x:is>
          <x:t xml:space="preserve">Bundle</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proposal.salvage.worn_boot_sole_plates; worn boot sole plates; salvage; expedition recovery; crafting component; recovered part; industrial salvage; equipment repair; metal; bundle; proposal; worn boot sole plates; camp life; everyday object; t0; t0; component</x:v>
      </x:c>
      <x:c r="AF850" s="4" t="inlineStr">
        <x:is>
          <x:t xml:space="preserve">Author-requested expedition salvage concept. Recovery category records where and in what condition it is found; qualification for reuse remains unresolved.</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proposal.salvage.weathered_route_plates</x:t>
        </x:is>
      </x:c>
      <x:c r="B851" s="4" t="inlineStr">
        <x:is>
          <x:t xml:space="preserve">Weathered expedition route plates</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Three overlapping rectangular plates with scratched lines and a broken hanging hole. Fit, safe use and manufacturing details remain proposals.</x:t>
        </x:is>
      </x:c>
      <x:c r="V851" s="4" t="inlineStr">
        <x:is>
          <x:t xml:space="preserve">weathered expedition route plates;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Document</x:t>
        </x:is>
      </x:c>
      <x:c r="Y851" s="4" t="inlineStr">
        <x:is>
          <x:t xml:space="preserve">Recovered part</x:t>
        </x:is>
      </x:c>
      <x:c r="Z851" s="4" t="inlineStr">
        <x:is>
          <x:t xml:space="preserve">Industrial salvage</x:t>
        </x:is>
      </x:c>
      <x:c r="AA851" s="4" t="inlineStr">
        <x:is>
          <x:t xml:space="preserve">Writing and records</x:t>
        </x:is>
      </x:c>
      <x:c r="AB851" s="4" t="inlineStr">
        <x:is>
          <x:t xml:space="preserve">Metal</x:t>
        </x:is>
      </x:c>
      <x:c r="AC851" s="4" t="inlineStr">
        <x:is>
          <x:t xml:space="preserve">Bundle</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proposal.salvage.weathered_route_plates; weathered expedition route plates; salvage; expedition recovery; document; recovered part; industrial salvage; writing and records; metal; bundle; proposal; weathered expedition route plates;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proposal.salvage.damaged_sail_hinge</x:t>
        </x:is>
      </x:c>
      <x:c r="B852" s="4" t="inlineStr">
        <x:is>
          <x:t xml:space="preserve">Damaged folding-sail hinge</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seized hinge and stop from an abandoned Booter's sail frame. Matching pins or bearing surfaces could be repair donors after inspection. No wing membrane, complete sail or universal compatibility is supplied.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Uncommon</x:t>
        </x:is>
      </x:c>
      <x:c r="Q852" s="4"/>
      <x:c r="R852"/>
      <x:c r="S852"/>
      <x:c r="T852"/>
      <x:c r="U852" t="inlineStr">
        <x:is>
          <x:t xml:space="preserve">Artwork direction: Two folded metal hinge arms around an offset pivot, with one broken stop tooth. Fit, safe use and manufacturing details remain proposals.</x:t>
        </x:is>
      </x:c>
      <x:c r="V852" s="4" t="inlineStr">
        <x:is>
          <x:t xml:space="preserve">damaged folding-sail hinge;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Machine part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Assembly</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proposal.salvage.damaged_sail_hinge; damaged folding-sail hinge; salvage; expedition recovery; machine part; recovered part; industrial salvage; equipment repair; metal; assembly; proposal; damaged folding-sail hinge;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proposal.salvage.seized_hand_drill</x:t>
        </x:is>
      </x:c>
      <x:c r="B853" s="4" t="inlineStr">
        <x:is>
          <x:t xml:space="preserve">Seized hand-crank drill</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Uncommon</x:t>
        </x:is>
      </x:c>
      <x:c r="Q853" s="4"/>
      <x:c r="R853"/>
      <x:c r="S853"/>
      <x:c r="T853"/>
      <x:c r="U853" t="inlineStr">
        <x:is>
          <x:t xml:space="preserve">Artwork direction: A compact crank drill with exposed rusty gears, a crooked grip and an empty chuck. Fit, safe use and manufacturing details remain proposals.</x:t>
        </x:is>
      </x:c>
      <x:c r="V853" s="4" t="inlineStr">
        <x:is>
          <x:t xml:space="preserve">seized hand-crank drill;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Tool</x:t>
        </x:is>
      </x:c>
      <x:c r="Y853" s="4" t="inlineStr">
        <x:is>
          <x:t xml:space="preserve">Recovered part</x:t>
        </x:is>
      </x:c>
      <x:c r="Z853" s="4" t="inlineStr">
        <x:is>
          <x:t xml:space="preserve">Industrial salvage</x:t>
        </x:is>
      </x:c>
      <x:c r="AA853" s="4" t="inlineStr">
        <x:is>
          <x:t xml:space="preserve">Fabrication</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proposal.salvage.seized_hand_drill; seized hand-crank drill; salvage; expedition recovery; tool; recovered part; industrial salvage; fabrication; metal; assembly; proposal; seized hand-crank drill;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proposal.salvage.cracked_expedition_spectacles</x:t>
        </x:is>
      </x:c>
      <x:c r="B854" s="4" t="inlineStr">
        <x:is>
          <x:t xml:space="preserve">Cracked expedition spectacles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Rare</x:t>
        </x:is>
      </x:c>
      <x:c r="Q854" s="4"/>
      <x:c r="R854"/>
      <x:c r="S854"/>
      <x:c r="T854"/>
      <x:c r="U854" t="inlineStr">
        <x:is>
          <x:t xml:space="preserve">Artwork direction: A folded metal spectacle frame with one intact lens, one radiating crack and a bent arm. Fit, safe use and manufacturing details remain proposals.</x:t>
        </x:is>
      </x:c>
      <x:c r="V854" s="4" t="inlineStr">
        <x:is>
          <x:t xml:space="preserve">cracked expedition spectacles;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Wearable</x:t>
        </x:is>
      </x:c>
      <x:c r="Y854" s="4" t="inlineStr">
        <x:is>
          <x:t xml:space="preserve">Recovered part</x:t>
        </x:is>
      </x:c>
      <x:c r="Z854" s="4" t="inlineStr">
        <x:is>
          <x:t xml:space="preserve">Industrial salvage</x:t>
        </x:is>
      </x:c>
      <x:c r="AA854" s="4" t="inlineStr">
        <x:is>
          <x:t xml:space="preserve">Vision</x:t>
        </x:is>
      </x:c>
      <x:c r="AB854" s="4" t="inlineStr">
        <x:is>
          <x:t xml:space="preserve">Glass and metal</x:t>
        </x:is>
      </x:c>
      <x:c r="AC854" s="4" t="inlineStr">
        <x:is>
          <x:t xml:space="preserve">Assembly</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proposal.salvage.cracked_expedition_spectacles; cracked expedition spectacles; salvage; expedition recovery; wearable; recovered part; industrial salvage; vision; glass and metal; assembly; proposal; cracked expedition spectacles;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proposal.salvage.recovered_survey_clinometer</x:t>
        </x:is>
      </x:c>
      <x:c r="B855" s="4" t="inlineStr">
        <x:is>
          <x:t xml:space="preserve">Recovered survey clinometer</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Rare</x:t>
        </x:is>
      </x:c>
      <x:c r="Q855" s="4"/>
      <x:c r="R855"/>
      <x:c r="S855"/>
      <x:c r="T855"/>
      <x:c r="U855" t="inlineStr">
        <x:is>
          <x:t xml:space="preserve">Artwork direction: A thick semicircular metal instrument with a recessed glass face and an off-center pointer. Fit, safe use and manufacturing details remain proposals.</x:t>
        </x:is>
      </x:c>
      <x:c r="V855" s="4" t="inlineStr">
        <x:is>
          <x:t xml:space="preserve">recovered survey clinometer;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Tool</x:t>
        </x:is>
      </x:c>
      <x:c r="Y855" s="4" t="inlineStr">
        <x:is>
          <x:t xml:space="preserve">Recovered part</x:t>
        </x:is>
      </x:c>
      <x:c r="Z855" s="4" t="inlineStr">
        <x:is>
          <x:t xml:space="preserve">Industrial salvage</x:t>
        </x:is>
      </x:c>
      <x:c r="AA855" s="4" t="inlineStr">
        <x:is>
          <x:t xml:space="preserve">Inspection</x:t>
        </x:is>
      </x:c>
      <x:c r="AB855" s="4" t="inlineStr">
        <x:is>
          <x:t xml:space="preserve">Glass and metal</x:t>
        </x:is>
      </x:c>
      <x:c r="AC855" s="4" t="inlineStr">
        <x:is>
          <x:t xml:space="preserve">Assembly</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proposal.salvage.recovered_survey_clinometer; recovered survey clinometer; salvage; expedition recovery; tool; recovered part; industrial salvage; inspection; glass and metal; assembly; proposal; recovered survey clinometer;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C856"/>
      <x:c r="D856"/>
      <x:c r="E856"/>
      <x:c r="F856"/>
      <x:c r="G856"/>
      <x:c r="H856"/>
      <x:c r="I856"/>
      <x:c r="J856"/>
      <x:c r="K856"/>
      <x:c r="L856"/>
      <x:c r="M856"/>
      <x:c r="N856"/>
      <x:c r="O856"/>
      <x:c r="P856"/>
      <x:c r="Q856"/>
      <x:c r="R856"/>
      <x:c r="S856"/>
      <x:c r="T856"/>
      <x:c r="U856"/>
      <x:c r="V856"/>
      <x:c r="W856"/>
      <x:c r="X856"/>
      <x:c r="Y856"/>
      <x:c r="Z856"/>
      <x:c r="AA856"/>
      <x:c r="AB856"/>
      <x:c r="AC856"/>
      <x:c r="AD856"/>
      <x:c r="AE856"/>
      <x:c r="AF856"/>
      <x:c r="AZ856"/>
      <x:c r="BA856"/>
      <x:c r="BB856"/>
      <x:c r="BC856"/>
      <x:c r="BD856"/>
      <x:c r="BE856"/>
      <x:c r="BF856"/>
      <x:c r="BG856"/>
      <x:c r="BH856"/>
      <x:c r="BI856"/>
      <x:c r="BJ856"/>
      <x:c r="BK856"/>
      <x:c r="BL856"/>
      <x:c r="BM856"/>
      <x:c r="BN856"/>
      <x:c r="BO856"/>
      <x:c r="BP856"/>
      <x:c r="BQ856"/>
      <x:c r="BR856"/>
      <x:c r="BS856"/>
      <x:c r="BT856"/>
      <x:c r="BU856"/>
      <x:c r="BV856"/>
      <x:c r="BW856"/>
      <x:c r="BX856"/>
      <x:c r="BY856"/>
      <x:c r="BZ856"/>
      <x:c r="CA856"/>
      <x:c r="CB856"/>
      <x:c r="CC856"/>
    </x:row>
    <x:row r="857">
      <x:c r="C857"/>
      <x:c r="D857"/>
      <x:c r="E857"/>
      <x:c r="F857"/>
      <x:c r="G857"/>
      <x:c r="H857"/>
      <x:c r="I857"/>
      <x:c r="J857"/>
      <x:c r="K857"/>
      <x:c r="L857"/>
      <x:c r="M857"/>
      <x:c r="N857"/>
      <x:c r="O857"/>
      <x:c r="P857"/>
      <x:c r="Q857"/>
      <x:c r="R857"/>
      <x:c r="S857"/>
      <x:c r="T857"/>
      <x:c r="U857"/>
      <x:c r="V857"/>
      <x:c r="W857"/>
      <x:c r="X857"/>
      <x:c r="Y857"/>
      <x:c r="Z857"/>
      <x:c r="AA857"/>
      <x:c r="AB857"/>
      <x:c r="AC857"/>
      <x:c r="AD857"/>
      <x:c r="AE857"/>
      <x:c r="AF857"/>
      <x:c r="AZ857"/>
      <x:c r="BA857"/>
      <x:c r="BB857"/>
      <x:c r="BC857"/>
      <x:c r="BD857"/>
      <x:c r="BE857"/>
      <x:c r="BF857"/>
      <x:c r="BG857"/>
      <x:c r="BH857"/>
      <x:c r="BI857"/>
      <x:c r="BJ857"/>
      <x:c r="BK857"/>
      <x:c r="BL857"/>
      <x:c r="BM857"/>
      <x:c r="BN857"/>
      <x:c r="BO857"/>
      <x:c r="BP857"/>
      <x:c r="BQ857"/>
      <x:c r="BR857"/>
      <x:c r="BS857"/>
      <x:c r="BT857"/>
      <x:c r="BU857"/>
      <x:c r="BV857"/>
      <x:c r="BW857"/>
      <x:c r="BX857"/>
      <x:c r="BY857"/>
      <x:c r="BZ857"/>
      <x:c r="CA857"/>
      <x:c r="CB857"/>
      <x:c r="CC857"/>
    </x:row>
    <x:row r="858">
      <x:c r="C858"/>
      <x:c r="D858"/>
      <x:c r="E858"/>
      <x:c r="F858"/>
      <x:c r="G858"/>
      <x:c r="H858"/>
      <x:c r="I858"/>
      <x:c r="J858"/>
      <x:c r="K858"/>
      <x:c r="L858"/>
      <x:c r="M858"/>
      <x:c r="N858"/>
      <x:c r="O858"/>
      <x:c r="P858"/>
      <x:c r="Q858"/>
      <x:c r="R858"/>
      <x:c r="S858"/>
      <x:c r="T858"/>
      <x:c r="U858"/>
      <x:c r="V858"/>
      <x:c r="W858"/>
      <x:c r="X858"/>
      <x:c r="Y858"/>
      <x:c r="Z858"/>
      <x:c r="AA858"/>
      <x:c r="AB858"/>
      <x:c r="AC858"/>
      <x:c r="AD858"/>
      <x:c r="AE858"/>
      <x:c r="AF858"/>
      <x:c r="AZ858"/>
      <x:c r="BA858"/>
      <x:c r="BB858"/>
      <x:c r="BC858"/>
      <x:c r="BD858"/>
      <x:c r="BE858"/>
      <x:c r="BF858"/>
      <x:c r="BG858"/>
      <x:c r="BH858"/>
      <x:c r="BI858"/>
      <x:c r="BJ858"/>
      <x:c r="BK858"/>
      <x:c r="BL858"/>
      <x:c r="BM858"/>
      <x:c r="BN858"/>
      <x:c r="BO858"/>
      <x:c r="BP858"/>
      <x:c r="BQ858"/>
      <x:c r="BR858"/>
      <x:c r="BS858"/>
      <x:c r="BT858"/>
      <x:c r="BU858"/>
      <x:c r="BV858"/>
      <x:c r="BW858"/>
      <x:c r="BX858"/>
      <x:c r="BY858"/>
      <x:c r="BZ858"/>
      <x:c r="CA858"/>
      <x:c r="CB858"/>
      <x:c r="CC858"/>
    </x:row>
    <x:row r="859">
      <x:c r="C859"/>
      <x:c r="D859"/>
      <x:c r="E859"/>
      <x:c r="F859"/>
      <x:c r="G859"/>
      <x:c r="H859"/>
      <x:c r="I859"/>
      <x:c r="J859"/>
      <x:c r="K859"/>
      <x:c r="L859"/>
      <x:c r="M859"/>
      <x:c r="N859"/>
      <x:c r="O859"/>
      <x:c r="P859"/>
      <x:c r="Q859"/>
      <x:c r="R859"/>
      <x:c r="S859"/>
      <x:c r="T859"/>
      <x:c r="U859"/>
      <x:c r="V859"/>
      <x:c r="W859"/>
      <x:c r="X859"/>
      <x:c r="Y859"/>
      <x:c r="Z859"/>
      <x:c r="AA859"/>
      <x:c r="AB859"/>
      <x:c r="AC859"/>
      <x:c r="AD859"/>
      <x:c r="AE859"/>
      <x:c r="AF859"/>
      <x:c r="AZ859"/>
      <x:c r="BA859"/>
      <x:c r="BB859"/>
      <x:c r="BC859"/>
      <x:c r="BD859"/>
      <x:c r="BE859"/>
      <x:c r="BF859"/>
      <x:c r="BG859"/>
      <x:c r="BH859"/>
      <x:c r="BI859"/>
      <x:c r="BJ859"/>
      <x:c r="BK859"/>
      <x:c r="BL859"/>
      <x:c r="BM859"/>
      <x:c r="BN859"/>
      <x:c r="BO859"/>
      <x:c r="BP859"/>
      <x:c r="BQ859"/>
      <x:c r="BR859"/>
      <x:c r="BS859"/>
      <x:c r="BT859"/>
      <x:c r="BU859"/>
      <x:c r="BV859"/>
      <x:c r="BW859"/>
      <x:c r="BX859"/>
      <x:c r="BY859"/>
      <x:c r="BZ859"/>
      <x:c r="CA859"/>
      <x:c r="CB859"/>
      <x:c r="CC859"/>
    </x:row>
    <x:row r="860">
      <x:c r="C860"/>
      <x:c r="D860"/>
      <x:c r="E860"/>
      <x:c r="F860"/>
      <x:c r="G860"/>
      <x:c r="H860"/>
      <x:c r="I860"/>
      <x:c r="J860"/>
      <x:c r="K860"/>
      <x:c r="L860"/>
      <x:c r="M860"/>
      <x:c r="N860"/>
      <x:c r="O860"/>
      <x:c r="P860"/>
      <x:c r="Q860"/>
      <x:c r="R860"/>
      <x:c r="S860"/>
      <x:c r="T860"/>
      <x:c r="U860"/>
      <x:c r="V860"/>
      <x:c r="W860"/>
      <x:c r="X860"/>
      <x:c r="Y860"/>
      <x:c r="Z860"/>
      <x:c r="AA860"/>
      <x:c r="AB860"/>
      <x:c r="AC860"/>
      <x:c r="AD860"/>
      <x:c r="AE860"/>
      <x:c r="AF860"/>
      <x:c r="AZ860"/>
      <x:c r="BA860"/>
      <x:c r="BB860"/>
      <x:c r="BC860"/>
      <x:c r="BD860"/>
      <x:c r="BE860"/>
      <x:c r="BF860"/>
      <x:c r="BG860"/>
      <x:c r="BH860"/>
      <x:c r="BI860"/>
      <x:c r="BJ860"/>
      <x:c r="BK860"/>
      <x:c r="BL860"/>
      <x:c r="BM860"/>
      <x:c r="BN860"/>
      <x:c r="BO860"/>
      <x:c r="BP860"/>
      <x:c r="BQ860"/>
      <x:c r="BR860"/>
      <x:c r="BS860"/>
      <x:c r="BT860"/>
      <x:c r="BU860"/>
      <x:c r="BV860"/>
      <x:c r="BW860"/>
      <x:c r="BX860"/>
      <x:c r="BY860"/>
      <x:c r="BZ860"/>
      <x:c r="CA860"/>
      <x:c r="CB860"/>
      <x:c r="CC860"/>
    </x:row>
    <x:row r="861">
      <x:c r="C861"/>
      <x:c r="D861"/>
      <x:c r="E861"/>
      <x:c r="F861"/>
      <x:c r="G861"/>
      <x:c r="H861"/>
      <x:c r="I861"/>
      <x:c r="J861"/>
      <x:c r="K861"/>
      <x:c r="L861"/>
      <x:c r="M861"/>
      <x:c r="N861"/>
      <x:c r="O861"/>
      <x:c r="P861"/>
      <x:c r="Q861"/>
      <x:c r="R861"/>
      <x:c r="S861"/>
      <x:c r="T861"/>
      <x:c r="U861"/>
      <x:c r="V861"/>
      <x:c r="W861"/>
      <x:c r="X861"/>
      <x:c r="Y861"/>
      <x:c r="Z861"/>
      <x:c r="AA861"/>
      <x:c r="AB861"/>
      <x:c r="AC861"/>
      <x:c r="AD861"/>
      <x:c r="AE861"/>
      <x:c r="AF861"/>
      <x:c r="AZ861"/>
      <x:c r="BA861"/>
      <x:c r="BB861"/>
      <x:c r="BC861"/>
      <x:c r="BD861"/>
      <x:c r="BE861"/>
      <x:c r="BF861"/>
      <x:c r="BG861"/>
      <x:c r="BH861"/>
      <x:c r="BI861"/>
      <x:c r="BJ861"/>
      <x:c r="BK861"/>
      <x:c r="BL861"/>
      <x:c r="BM861"/>
      <x:c r="BN861"/>
      <x:c r="BO861"/>
      <x:c r="BP861"/>
      <x:c r="BQ861"/>
      <x:c r="BR861"/>
      <x:c r="BS861"/>
      <x:c r="BT861"/>
      <x:c r="BU861"/>
      <x:c r="BV861"/>
      <x:c r="BW861"/>
      <x:c r="BX861"/>
      <x:c r="BY861"/>
      <x:c r="BZ861"/>
      <x:c r="CA861"/>
      <x:c r="CB861"/>
      <x:c r="CC861"/>
    </x:row>
    <x:row r="862">
      <x:c r="C862"/>
      <x:c r="D862"/>
      <x:c r="E862"/>
      <x:c r="F862"/>
      <x:c r="G862"/>
      <x:c r="H862"/>
      <x:c r="I862"/>
      <x:c r="J862"/>
      <x:c r="K862"/>
      <x:c r="L862"/>
      <x:c r="M862"/>
      <x:c r="N862"/>
      <x:c r="O862"/>
      <x:c r="P862"/>
      <x:c r="Q862"/>
      <x:c r="R862"/>
      <x:c r="S862"/>
      <x:c r="T862"/>
      <x:c r="U862"/>
      <x:c r="V862"/>
      <x:c r="W862"/>
      <x:c r="X862"/>
      <x:c r="Y862"/>
      <x:c r="Z862"/>
      <x:c r="AA862"/>
      <x:c r="AB862"/>
      <x:c r="AC862"/>
      <x:c r="AD862"/>
      <x:c r="AE862"/>
      <x:c r="AF862"/>
      <x:c r="AZ862"/>
      <x:c r="BA862"/>
      <x:c r="BB862"/>
      <x:c r="BC862"/>
      <x:c r="BD862"/>
      <x:c r="BE862"/>
      <x:c r="BF862"/>
      <x:c r="BG862"/>
      <x:c r="BH862"/>
      <x:c r="BI862"/>
      <x:c r="BJ862"/>
      <x:c r="BK862"/>
      <x:c r="BL862"/>
      <x:c r="BM862"/>
      <x:c r="BN862"/>
      <x:c r="BO862"/>
      <x:c r="BP862"/>
      <x:c r="BQ862"/>
      <x:c r="BR862"/>
      <x:c r="BS862"/>
      <x:c r="BT862"/>
      <x:c r="BU862"/>
      <x:c r="BV862"/>
      <x:c r="BW862"/>
      <x:c r="BX862"/>
      <x:c r="BY862"/>
      <x:c r="BZ862"/>
      <x:c r="CA862"/>
      <x:c r="CB862"/>
      <x:c r="CC862"/>
    </x:row>
    <x:row r="863">
      <x:c r="C863"/>
      <x:c r="D863"/>
      <x:c r="E863"/>
      <x:c r="F863"/>
      <x:c r="G863"/>
      <x:c r="H863"/>
      <x:c r="I863"/>
      <x:c r="J863"/>
      <x:c r="K863"/>
      <x:c r="L863"/>
      <x:c r="M863"/>
      <x:c r="N863"/>
      <x:c r="O863"/>
      <x:c r="P863"/>
      <x:c r="Q863"/>
      <x:c r="R863"/>
      <x:c r="S863"/>
      <x:c r="T863"/>
      <x:c r="U863"/>
      <x:c r="V863"/>
      <x:c r="W863"/>
      <x:c r="X863"/>
      <x:c r="Y863"/>
      <x:c r="Z863"/>
      <x:c r="AA863"/>
      <x:c r="AB863"/>
      <x:c r="AC863"/>
      <x:c r="AD863"/>
      <x:c r="AE863"/>
      <x:c r="AF863"/>
      <x:c r="AZ863"/>
      <x:c r="BA863"/>
      <x:c r="BB863"/>
      <x:c r="BC863"/>
      <x:c r="BD863"/>
      <x:c r="BE863"/>
      <x:c r="BF863"/>
      <x:c r="BG863"/>
      <x:c r="BH863"/>
      <x:c r="BI863"/>
      <x:c r="BJ863"/>
      <x:c r="BK863"/>
      <x:c r="BL863"/>
      <x:c r="BM863"/>
      <x:c r="BN863"/>
      <x:c r="BO863"/>
      <x:c r="BP863"/>
      <x:c r="BQ863"/>
      <x:c r="BR863"/>
      <x:c r="BS863"/>
      <x:c r="BT863"/>
      <x:c r="BU863"/>
      <x:c r="BV863"/>
      <x:c r="BW863"/>
      <x:c r="BX863"/>
      <x:c r="BY863"/>
      <x:c r="BZ863"/>
      <x:c r="CA863"/>
      <x:c r="CB863"/>
      <x:c r="CC863"/>
    </x:row>
    <x:row r="864">
      <x:c r="C864"/>
      <x:c r="D864"/>
      <x:c r="E864"/>
      <x:c r="F864"/>
      <x:c r="G864"/>
      <x:c r="H864"/>
      <x:c r="I864"/>
      <x:c r="J864"/>
      <x:c r="K864"/>
      <x:c r="L864"/>
      <x:c r="M864"/>
      <x:c r="N864"/>
      <x:c r="O864"/>
      <x:c r="P864"/>
      <x:c r="Q864"/>
      <x:c r="R864"/>
      <x:c r="S864"/>
      <x:c r="T864"/>
      <x:c r="U864"/>
      <x:c r="V864"/>
      <x:c r="W864"/>
      <x:c r="X864"/>
      <x:c r="Y864"/>
      <x:c r="Z864"/>
      <x:c r="AA864"/>
      <x:c r="AB864"/>
      <x:c r="AC864"/>
      <x:c r="AD864"/>
      <x:c r="AE864"/>
      <x:c r="AF864"/>
      <x:c r="AZ864"/>
      <x:c r="BA864"/>
      <x:c r="BB864"/>
      <x:c r="BC864"/>
      <x:c r="BD864"/>
      <x:c r="BE864"/>
      <x:c r="BF864"/>
      <x:c r="BG864"/>
      <x:c r="BH864"/>
      <x:c r="BI864"/>
      <x:c r="BJ864"/>
      <x:c r="BK864"/>
      <x:c r="BL864"/>
      <x:c r="BM864"/>
      <x:c r="BN864"/>
      <x:c r="BO864"/>
      <x:c r="BP864"/>
      <x:c r="BQ864"/>
      <x:c r="BR864"/>
      <x:c r="BS864"/>
      <x:c r="BT864"/>
      <x:c r="BU864"/>
      <x:c r="BV864"/>
      <x:c r="BW864"/>
      <x:c r="BX864"/>
      <x:c r="BY864"/>
      <x:c r="BZ864"/>
      <x:c r="CA864"/>
      <x:c r="CB864"/>
      <x:c r="CC864"/>
    </x:row>
    <x:row r="865">
      <x:c r="C865"/>
      <x:c r="D865"/>
      <x:c r="E865"/>
      <x:c r="F865"/>
      <x:c r="G865"/>
      <x:c r="H865"/>
      <x:c r="I865"/>
      <x:c r="J865"/>
      <x:c r="K865"/>
      <x:c r="L865"/>
      <x:c r="M865"/>
      <x:c r="N865"/>
      <x:c r="O865"/>
      <x:c r="P865"/>
      <x:c r="Q865"/>
      <x:c r="R865"/>
      <x:c r="S865"/>
      <x:c r="T865"/>
      <x:c r="U865"/>
      <x:c r="V865"/>
      <x:c r="W865"/>
      <x:c r="X865"/>
      <x:c r="Y865"/>
      <x:c r="Z865"/>
      <x:c r="AA865"/>
      <x:c r="AB865"/>
      <x:c r="AC865"/>
      <x:c r="AD865"/>
      <x:c r="AE865"/>
      <x:c r="AF865"/>
      <x:c r="AZ865"/>
      <x:c r="BA865"/>
      <x:c r="BB865"/>
      <x:c r="BC865"/>
      <x:c r="BD865"/>
      <x:c r="BE865"/>
      <x:c r="BF865"/>
      <x:c r="BG865"/>
      <x:c r="BH865"/>
      <x:c r="BI865"/>
      <x:c r="BJ865"/>
      <x:c r="BK865"/>
      <x:c r="BL865"/>
      <x:c r="BM865"/>
      <x:c r="BN865"/>
      <x:c r="BO865"/>
      <x:c r="BP865"/>
      <x:c r="BQ865"/>
      <x:c r="BR865"/>
      <x:c r="BS865"/>
      <x:c r="BT865"/>
      <x:c r="BU865"/>
      <x:c r="BV865"/>
      <x:c r="BW865"/>
      <x:c r="BX865"/>
      <x:c r="BY865"/>
      <x:c r="BZ865"/>
      <x:c r="CA865"/>
      <x:c r="CB865"/>
      <x:c r="CC865"/>
    </x:row>
    <x:row r="866">
      <x:c r="C866"/>
      <x:c r="D866"/>
      <x:c r="E866"/>
      <x:c r="F866"/>
      <x:c r="G866"/>
      <x:c r="H866"/>
      <x:c r="I866"/>
      <x:c r="J866"/>
      <x:c r="K866"/>
      <x:c r="L866"/>
      <x:c r="M866"/>
      <x:c r="N866"/>
      <x:c r="O866"/>
      <x:c r="P866"/>
      <x:c r="Q866"/>
      <x:c r="R866"/>
      <x:c r="S866"/>
      <x:c r="T866"/>
      <x:c r="U866"/>
      <x:c r="V866"/>
      <x:c r="W866"/>
      <x:c r="X866"/>
      <x:c r="Y866"/>
      <x:c r="Z866"/>
      <x:c r="AA866"/>
      <x:c r="AB866"/>
      <x:c r="AC866"/>
      <x:c r="AD866"/>
      <x:c r="AE866"/>
      <x:c r="AF866"/>
      <x:c r="AZ866"/>
      <x:c r="BA866"/>
      <x:c r="BB866"/>
      <x:c r="BC866"/>
      <x:c r="BD866"/>
      <x:c r="BE866"/>
      <x:c r="BF866"/>
      <x:c r="BG866"/>
      <x:c r="BH866"/>
      <x:c r="BI866"/>
      <x:c r="BJ866"/>
      <x:c r="BK866"/>
      <x:c r="BL866"/>
      <x:c r="BM866"/>
      <x:c r="BN866"/>
      <x:c r="BO866"/>
      <x:c r="BP866"/>
      <x:c r="BQ866"/>
      <x:c r="BR866"/>
      <x:c r="BS866"/>
      <x:c r="BT866"/>
      <x:c r="BU866"/>
      <x:c r="BV866"/>
      <x:c r="BW866"/>
      <x:c r="BX866"/>
      <x:c r="BY866"/>
      <x:c r="BZ866"/>
      <x:c r="CA866"/>
      <x:c r="CB866"/>
      <x:c r="CC866"/>
    </x:row>
    <x:row r="867">
      <x:c r="C867"/>
      <x:c r="D867"/>
      <x:c r="E867"/>
      <x:c r="F867"/>
      <x:c r="G867"/>
      <x:c r="H867"/>
      <x:c r="I867"/>
      <x:c r="J867"/>
      <x:c r="K867"/>
      <x:c r="L867"/>
      <x:c r="M867"/>
      <x:c r="N867"/>
      <x:c r="O867"/>
      <x:c r="P867"/>
      <x:c r="Q867"/>
      <x:c r="R867"/>
      <x:c r="S867"/>
      <x:c r="T867"/>
      <x:c r="U867"/>
      <x:c r="V867"/>
      <x:c r="W867"/>
      <x:c r="X867"/>
      <x:c r="Y867"/>
      <x:c r="Z867"/>
      <x:c r="AA867"/>
      <x:c r="AB867"/>
      <x:c r="AC867"/>
      <x:c r="AD867"/>
      <x:c r="AE867"/>
      <x:c r="AF867"/>
      <x:c r="AZ867"/>
      <x:c r="BA867"/>
      <x:c r="BB867"/>
      <x:c r="BC867"/>
      <x:c r="BD867"/>
      <x:c r="BE867"/>
      <x:c r="BF867"/>
      <x:c r="BG867"/>
      <x:c r="BH867"/>
      <x:c r="BI867"/>
      <x:c r="BJ867"/>
      <x:c r="BK867"/>
      <x:c r="BL867"/>
      <x:c r="BM867"/>
      <x:c r="BN867"/>
      <x:c r="BO867"/>
      <x:c r="BP867"/>
      <x:c r="BQ867"/>
      <x:c r="BR867"/>
      <x:c r="BS867"/>
      <x:c r="BT867"/>
      <x:c r="BU867"/>
      <x:c r="BV867"/>
      <x:c r="BW867"/>
      <x:c r="BX867"/>
      <x:c r="BY867"/>
      <x:c r="BZ867"/>
      <x:c r="CA867"/>
      <x:c r="CB867"/>
      <x:c r="CC867"/>
    </x:row>
    <x:row r="868">
      <x:c r="C868"/>
      <x:c r="D868"/>
      <x:c r="E868"/>
      <x:c r="F868"/>
      <x:c r="G868"/>
      <x:c r="H868"/>
      <x:c r="I868"/>
      <x:c r="J868"/>
      <x:c r="K868"/>
      <x:c r="L868"/>
      <x:c r="M868"/>
      <x:c r="N868"/>
      <x:c r="O868"/>
      <x:c r="P868"/>
      <x:c r="Q868"/>
      <x:c r="R868"/>
      <x:c r="S868"/>
      <x:c r="T868"/>
      <x:c r="U868"/>
      <x:c r="V868"/>
      <x:c r="W868"/>
      <x:c r="X868"/>
      <x:c r="Y868"/>
      <x:c r="Z868"/>
      <x:c r="AA868"/>
      <x:c r="AB868"/>
      <x:c r="AC868"/>
      <x:c r="AD868"/>
      <x:c r="AE868"/>
      <x:c r="AF868"/>
      <x:c r="AZ868"/>
      <x:c r="BA868"/>
      <x:c r="BB868"/>
      <x:c r="BC868"/>
      <x:c r="BD868"/>
      <x:c r="BE868"/>
      <x:c r="BF868"/>
      <x:c r="BG868"/>
      <x:c r="BH868"/>
      <x:c r="BI868"/>
      <x:c r="BJ868"/>
      <x:c r="BK868"/>
      <x:c r="BL868"/>
      <x:c r="BM868"/>
      <x:c r="BN868"/>
      <x:c r="BO868"/>
      <x:c r="BP868"/>
      <x:c r="BQ868"/>
      <x:c r="BR868"/>
      <x:c r="BS868"/>
      <x:c r="BT868"/>
      <x:c r="BU868"/>
      <x:c r="BV868"/>
      <x:c r="BW868"/>
      <x:c r="BX868"/>
      <x:c r="BY868"/>
      <x:c r="BZ868"/>
      <x:c r="CA868"/>
      <x:c r="CB868"/>
      <x:c r="CC868"/>
    </x:row>
    <x:row r="869">
      <x:c r="C869"/>
      <x:c r="D869"/>
      <x:c r="E869"/>
      <x:c r="F869"/>
      <x:c r="G869"/>
      <x:c r="H869"/>
      <x:c r="I869"/>
      <x:c r="J869"/>
      <x:c r="K869"/>
      <x:c r="L869"/>
      <x:c r="M869"/>
      <x:c r="N869"/>
      <x:c r="O869"/>
      <x:c r="P869"/>
      <x:c r="Q869"/>
      <x:c r="R869"/>
      <x:c r="S869"/>
      <x:c r="T869"/>
      <x:c r="U869"/>
      <x:c r="V869"/>
      <x:c r="W869"/>
      <x:c r="X869"/>
      <x:c r="Y869"/>
      <x:c r="Z869"/>
      <x:c r="AA869"/>
      <x:c r="AB869"/>
      <x:c r="AC869"/>
      <x:c r="AD869"/>
      <x:c r="AE869"/>
      <x:c r="AF869"/>
      <x:c r="AZ869"/>
      <x:c r="BA869"/>
      <x:c r="BB869"/>
      <x:c r="BC869"/>
      <x:c r="BD869"/>
      <x:c r="BE869"/>
      <x:c r="BF869"/>
      <x:c r="BG869"/>
      <x:c r="BH869"/>
      <x:c r="BI869"/>
      <x:c r="BJ869"/>
      <x:c r="BK869"/>
      <x:c r="BL869"/>
      <x:c r="BM869"/>
      <x:c r="BN869"/>
      <x:c r="BO869"/>
      <x:c r="BP869"/>
      <x:c r="BQ869"/>
      <x:c r="BR869"/>
      <x:c r="BS869"/>
      <x:c r="BT869"/>
      <x:c r="BU869"/>
      <x:c r="BV869"/>
      <x:c r="BW869"/>
      <x:c r="BX869"/>
      <x:c r="BY869"/>
      <x:c r="BZ869"/>
      <x:c r="CA869"/>
      <x:c r="CB869"/>
      <x:c r="CC869"/>
    </x:row>
    <x:row r="870">
      <x:c r="C870"/>
      <x:c r="D870"/>
      <x:c r="E870"/>
      <x:c r="F870"/>
      <x:c r="G870"/>
      <x:c r="H870"/>
      <x:c r="I870"/>
      <x:c r="J870"/>
      <x:c r="K870"/>
      <x:c r="L870"/>
      <x:c r="M870"/>
      <x:c r="N870"/>
      <x:c r="O870"/>
      <x:c r="P870"/>
      <x:c r="Q870"/>
      <x:c r="R870"/>
      <x:c r="S870"/>
      <x:c r="T870"/>
      <x:c r="U870"/>
      <x:c r="V870"/>
      <x:c r="W870"/>
      <x:c r="X870"/>
      <x:c r="Y870"/>
      <x:c r="Z870"/>
      <x:c r="AA870"/>
      <x:c r="AB870"/>
      <x:c r="AC870"/>
      <x:c r="AD870"/>
      <x:c r="AE870"/>
      <x:c r="AF870"/>
      <x:c r="AZ870"/>
      <x:c r="BA870"/>
      <x:c r="BB870"/>
      <x:c r="BC870"/>
      <x:c r="BD870"/>
      <x:c r="BE870"/>
      <x:c r="BF870"/>
      <x:c r="BG870"/>
      <x:c r="BH870"/>
      <x:c r="BI870"/>
      <x:c r="BJ870"/>
      <x:c r="BK870"/>
      <x:c r="BL870"/>
      <x:c r="BM870"/>
      <x:c r="BN870"/>
      <x:c r="BO870"/>
      <x:c r="BP870"/>
      <x:c r="BQ870"/>
      <x:c r="BR870"/>
      <x:c r="BS870"/>
      <x:c r="BT870"/>
      <x:c r="BU870"/>
      <x:c r="BV870"/>
      <x:c r="BW870"/>
      <x:c r="BX870"/>
      <x:c r="BY870"/>
      <x:c r="BZ870"/>
      <x:c r="CA870"/>
      <x:c r="CB870"/>
      <x:c r="CC870"/>
    </x:row>
    <x:row r="871">
      <x:c r="C871"/>
      <x:c r="D871"/>
      <x:c r="E871"/>
      <x:c r="F871"/>
      <x:c r="G871"/>
      <x:c r="H871"/>
      <x:c r="I871"/>
      <x:c r="J871"/>
      <x:c r="K871"/>
      <x:c r="L871"/>
      <x:c r="M871"/>
      <x:c r="N871"/>
      <x:c r="O871"/>
      <x:c r="P871"/>
      <x:c r="Q871"/>
      <x:c r="R871"/>
      <x:c r="S871"/>
      <x:c r="T871"/>
      <x:c r="U871"/>
      <x:c r="V871"/>
      <x:c r="W871"/>
      <x:c r="X871"/>
      <x:c r="Y871"/>
      <x:c r="Z871"/>
      <x:c r="AA871"/>
      <x:c r="AB871"/>
      <x:c r="AC871"/>
      <x:c r="AD871"/>
      <x:c r="AE871"/>
      <x:c r="AF871"/>
      <x:c r="AZ871"/>
      <x:c r="BA871"/>
      <x:c r="BB871"/>
      <x:c r="BC871"/>
      <x:c r="BD871"/>
      <x:c r="BE871"/>
      <x:c r="BF871"/>
      <x:c r="BG871"/>
      <x:c r="BH871"/>
      <x:c r="BI871"/>
      <x:c r="BJ871"/>
      <x:c r="BK871"/>
      <x:c r="BL871"/>
      <x:c r="BM871"/>
      <x:c r="BN871"/>
      <x:c r="BO871"/>
      <x:c r="BP871"/>
      <x:c r="BQ871"/>
      <x:c r="BR871"/>
      <x:c r="BS871"/>
      <x:c r="BT871"/>
      <x:c r="BU871"/>
      <x:c r="BV871"/>
      <x:c r="BW871"/>
      <x:c r="BX871"/>
      <x:c r="BY871"/>
      <x:c r="BZ871"/>
      <x:c r="CA871"/>
      <x:c r="CB871"/>
      <x:c r="CC871"/>
    </x:row>
    <x:row r="872">
      <x:c r="C872"/>
      <x:c r="D872"/>
      <x:c r="E872"/>
      <x:c r="F872"/>
      <x:c r="G872"/>
      <x:c r="H872"/>
      <x:c r="I872"/>
      <x:c r="J872"/>
      <x:c r="K872"/>
      <x:c r="L872"/>
      <x:c r="M872"/>
      <x:c r="N872"/>
      <x:c r="O872"/>
      <x:c r="P872"/>
      <x:c r="Q872"/>
      <x:c r="R872"/>
      <x:c r="S872"/>
      <x:c r="T872"/>
      <x:c r="U872"/>
      <x:c r="V872"/>
      <x:c r="W872"/>
      <x:c r="X872"/>
      <x:c r="Y872"/>
      <x:c r="Z872"/>
      <x:c r="AA872"/>
      <x:c r="AB872"/>
      <x:c r="AC872"/>
      <x:c r="AD872"/>
      <x:c r="AE872"/>
      <x:c r="AF872"/>
      <x:c r="AZ872"/>
      <x:c r="BA872"/>
      <x:c r="BB872"/>
      <x:c r="BC872"/>
      <x:c r="BD872"/>
      <x:c r="BE872"/>
      <x:c r="BF872"/>
      <x:c r="BG872"/>
      <x:c r="BH872"/>
      <x:c r="BI872"/>
      <x:c r="BJ872"/>
      <x:c r="BK872"/>
      <x:c r="BL872"/>
      <x:c r="BM872"/>
      <x:c r="BN872"/>
      <x:c r="BO872"/>
      <x:c r="BP872"/>
      <x:c r="BQ872"/>
      <x:c r="BR872"/>
      <x:c r="BS872"/>
      <x:c r="BT872"/>
      <x:c r="BU872"/>
      <x:c r="BV872"/>
      <x:c r="BW872"/>
      <x:c r="BX872"/>
      <x:c r="BY872"/>
      <x:c r="BZ872"/>
      <x:c r="CA872"/>
      <x:c r="CB872"/>
      <x:c r="CC872"/>
    </x:row>
    <x:row r="873">
      <x:c r="C873"/>
      <x:c r="D873"/>
      <x:c r="E873"/>
      <x:c r="F873"/>
      <x:c r="G873"/>
      <x:c r="H873"/>
      <x:c r="I873"/>
      <x:c r="J873"/>
      <x:c r="K873"/>
      <x:c r="L873"/>
      <x:c r="M873"/>
      <x:c r="N873"/>
      <x:c r="O873"/>
      <x:c r="P873"/>
      <x:c r="Q873"/>
      <x:c r="R873"/>
      <x:c r="S873"/>
      <x:c r="T873"/>
      <x:c r="U873"/>
      <x:c r="V873"/>
      <x:c r="W873"/>
      <x:c r="X873"/>
      <x:c r="Y873"/>
      <x:c r="Z873"/>
      <x:c r="AA873"/>
      <x:c r="AB873"/>
      <x:c r="AC873"/>
      <x:c r="AD873"/>
      <x:c r="AE873"/>
      <x:c r="AF873"/>
      <x:c r="AZ873"/>
      <x:c r="BA873"/>
      <x:c r="BB873"/>
      <x:c r="BC873"/>
      <x:c r="BD873"/>
      <x:c r="BE873"/>
      <x:c r="BF873"/>
      <x:c r="BG873"/>
      <x:c r="BH873"/>
      <x:c r="BI873"/>
      <x:c r="BJ873"/>
      <x:c r="BK873"/>
      <x:c r="BL873"/>
      <x:c r="BM873"/>
      <x:c r="BN873"/>
      <x:c r="BO873"/>
      <x:c r="BP873"/>
      <x:c r="BQ873"/>
      <x:c r="BR873"/>
      <x:c r="BS873"/>
      <x:c r="BT873"/>
      <x:c r="BU873"/>
      <x:c r="BV873"/>
      <x:c r="BW873"/>
      <x:c r="BX873"/>
      <x:c r="BY873"/>
      <x:c r="BZ873"/>
      <x:c r="CA873"/>
      <x:c r="CB873"/>
      <x:c r="CC873"/>
    </x:row>
    <x:row r="874">
      <x:c r="C874"/>
      <x:c r="D874"/>
      <x:c r="E874"/>
      <x:c r="F874"/>
      <x:c r="G874"/>
      <x:c r="H874"/>
      <x:c r="I874"/>
      <x:c r="J874"/>
      <x:c r="K874"/>
      <x:c r="L874"/>
      <x:c r="M874"/>
      <x:c r="N874"/>
      <x:c r="O874"/>
      <x:c r="P874"/>
      <x:c r="Q874"/>
      <x:c r="R874"/>
      <x:c r="S874"/>
      <x:c r="T874"/>
      <x:c r="U874"/>
      <x:c r="V874"/>
      <x:c r="W874"/>
      <x:c r="X874"/>
      <x:c r="Y874"/>
      <x:c r="Z874"/>
      <x:c r="AA874"/>
      <x:c r="AB874"/>
      <x:c r="AC874"/>
      <x:c r="AD874"/>
      <x:c r="AE874"/>
      <x:c r="AF874"/>
      <x:c r="AZ874"/>
      <x:c r="BA874"/>
      <x:c r="BB874"/>
      <x:c r="BC874"/>
      <x:c r="BD874"/>
      <x:c r="BE874"/>
      <x:c r="BF874"/>
      <x:c r="BG874"/>
      <x:c r="BH874"/>
      <x:c r="BI874"/>
      <x:c r="BJ874"/>
      <x:c r="BK874"/>
      <x:c r="BL874"/>
      <x:c r="BM874"/>
      <x:c r="BN874"/>
      <x:c r="BO874"/>
      <x:c r="BP874"/>
      <x:c r="BQ874"/>
      <x:c r="BR874"/>
      <x:c r="BS874"/>
      <x:c r="BT874"/>
      <x:c r="BU874"/>
      <x:c r="BV874"/>
      <x:c r="BW874"/>
      <x:c r="BX874"/>
      <x:c r="BY874"/>
      <x:c r="BZ874"/>
      <x:c r="CA874"/>
      <x:c r="CB874"/>
      <x:c r="CC874"/>
    </x:row>
    <x:row r="875">
      <x:c r="C875"/>
      <x:c r="D875"/>
      <x:c r="E875"/>
      <x:c r="F875"/>
      <x:c r="G875"/>
      <x:c r="H875"/>
      <x:c r="I875"/>
      <x:c r="J875"/>
      <x:c r="K875"/>
      <x:c r="L875"/>
      <x:c r="M875"/>
      <x:c r="N875"/>
      <x:c r="O875"/>
      <x:c r="P875"/>
      <x:c r="Q875"/>
      <x:c r="R875"/>
      <x:c r="S875"/>
      <x:c r="T875"/>
      <x:c r="U875"/>
      <x:c r="V875"/>
      <x:c r="W875"/>
      <x:c r="X875"/>
      <x:c r="Y875"/>
      <x:c r="Z875"/>
      <x:c r="AA875"/>
      <x:c r="AB875"/>
      <x:c r="AC875"/>
      <x:c r="AD875"/>
      <x:c r="AE875"/>
      <x:c r="AF875"/>
      <x:c r="AZ875"/>
      <x:c r="BA875"/>
      <x:c r="BB875"/>
      <x:c r="BC875"/>
      <x:c r="BD875"/>
      <x:c r="BE875"/>
      <x:c r="BF875"/>
      <x:c r="BG875"/>
      <x:c r="BH875"/>
      <x:c r="BI875"/>
      <x:c r="BJ875"/>
      <x:c r="BK875"/>
      <x:c r="BL875"/>
      <x:c r="BM875"/>
      <x:c r="BN875"/>
      <x:c r="BO875"/>
      <x:c r="BP875"/>
      <x:c r="BQ875"/>
      <x:c r="BR875"/>
      <x:c r="BS875"/>
      <x:c r="BT875"/>
      <x:c r="BU875"/>
      <x:c r="BV875"/>
      <x:c r="BW875"/>
      <x:c r="BX875"/>
      <x:c r="BY875"/>
      <x:c r="BZ875"/>
      <x:c r="CA875"/>
      <x:c r="CB875"/>
      <x:c r="CC875"/>
    </x:row>
    <x:row r="876">
      <x:c r="C876"/>
      <x:c r="D876"/>
      <x:c r="E876"/>
      <x:c r="F876"/>
      <x:c r="G876"/>
      <x:c r="H876"/>
      <x:c r="I876"/>
      <x:c r="J876"/>
      <x:c r="K876"/>
      <x:c r="L876"/>
      <x:c r="M876"/>
      <x:c r="N876"/>
      <x:c r="O876"/>
      <x:c r="P876"/>
      <x:c r="Q876"/>
      <x:c r="R876"/>
      <x:c r="S876"/>
      <x:c r="T876"/>
      <x:c r="U876"/>
      <x:c r="V876"/>
      <x:c r="W876"/>
      <x:c r="X876"/>
      <x:c r="Y876"/>
      <x:c r="Z876"/>
      <x:c r="AA876"/>
      <x:c r="AB876"/>
      <x:c r="AC876"/>
      <x:c r="AD876"/>
      <x:c r="AE876"/>
      <x:c r="AF876"/>
      <x:c r="AZ876"/>
      <x:c r="BA876"/>
      <x:c r="BB876"/>
      <x:c r="BC876"/>
      <x:c r="BD876"/>
      <x:c r="BE876"/>
      <x:c r="BF876"/>
      <x:c r="BG876"/>
      <x:c r="BH876"/>
      <x:c r="BI876"/>
      <x:c r="BJ876"/>
      <x:c r="BK876"/>
      <x:c r="BL876"/>
      <x:c r="BM876"/>
      <x:c r="BN876"/>
      <x:c r="BO876"/>
      <x:c r="BP876"/>
      <x:c r="BQ876"/>
      <x:c r="BR876"/>
      <x:c r="BS876"/>
      <x:c r="BT876"/>
      <x:c r="BU876"/>
      <x:c r="BV876"/>
      <x:c r="BW876"/>
      <x:c r="BX876"/>
      <x:c r="BY876"/>
      <x:c r="BZ876"/>
      <x:c r="CA876"/>
      <x:c r="CB876"/>
      <x:c r="CC876"/>
    </x:row>
    <x:row r="877">
      <x:c r="C877"/>
      <x:c r="D877"/>
      <x:c r="E877"/>
      <x:c r="F877"/>
      <x:c r="G877"/>
      <x:c r="H877"/>
      <x:c r="I877"/>
      <x:c r="J877"/>
      <x:c r="K877"/>
      <x:c r="L877"/>
      <x:c r="M877"/>
      <x:c r="N877"/>
      <x:c r="O877"/>
      <x:c r="P877"/>
      <x:c r="Q877"/>
      <x:c r="R877"/>
      <x:c r="S877"/>
      <x:c r="T877"/>
      <x:c r="U877"/>
      <x:c r="V877"/>
      <x:c r="W877"/>
      <x:c r="X877"/>
      <x:c r="Y877"/>
      <x:c r="Z877"/>
      <x:c r="AA877"/>
      <x:c r="AB877"/>
      <x:c r="AC877"/>
      <x:c r="AD877"/>
      <x:c r="AE877"/>
      <x:c r="AF877"/>
      <x:c r="AZ877"/>
      <x:c r="BA877"/>
      <x:c r="BB877"/>
      <x:c r="BC877"/>
      <x:c r="BD877"/>
      <x:c r="BE877"/>
      <x:c r="BF877"/>
      <x:c r="BG877"/>
      <x:c r="BH877"/>
      <x:c r="BI877"/>
      <x:c r="BJ877"/>
      <x:c r="BK877"/>
      <x:c r="BL877"/>
      <x:c r="BM877"/>
      <x:c r="BN877"/>
      <x:c r="BO877"/>
      <x:c r="BP877"/>
      <x:c r="BQ877"/>
      <x:c r="BR877"/>
      <x:c r="BS877"/>
      <x:c r="BT877"/>
      <x:c r="BU877"/>
      <x:c r="BV877"/>
      <x:c r="BW877"/>
      <x:c r="BX877"/>
      <x:c r="BY877"/>
      <x:c r="BZ877"/>
      <x:c r="CA877"/>
      <x:c r="CB877"/>
      <x:c r="CC877"/>
    </x:row>
    <x:row r="878">
      <x:c r="C878"/>
      <x:c r="D878"/>
      <x:c r="E878"/>
      <x:c r="F878"/>
      <x:c r="G878"/>
      <x:c r="H878"/>
      <x:c r="I878"/>
      <x:c r="J878"/>
      <x:c r="K878"/>
      <x:c r="L878"/>
      <x:c r="M878"/>
      <x:c r="N878"/>
      <x:c r="O878"/>
      <x:c r="P878"/>
      <x:c r="Q878"/>
      <x:c r="R878"/>
      <x:c r="S878"/>
      <x:c r="T878"/>
      <x:c r="U878"/>
      <x:c r="V878"/>
      <x:c r="W878"/>
      <x:c r="X878"/>
      <x:c r="Y878"/>
      <x:c r="Z878"/>
      <x:c r="AA878"/>
      <x:c r="AB878"/>
      <x:c r="AC878"/>
      <x:c r="AD878"/>
      <x:c r="AE878"/>
      <x:c r="AF878"/>
      <x:c r="AZ878"/>
      <x:c r="BA878"/>
      <x:c r="BB878"/>
      <x:c r="BC878"/>
      <x:c r="BD878"/>
      <x:c r="BE878"/>
      <x:c r="BF878"/>
      <x:c r="BG878"/>
      <x:c r="BH878"/>
      <x:c r="BI878"/>
      <x:c r="BJ878"/>
      <x:c r="BK878"/>
      <x:c r="BL878"/>
      <x:c r="BM878"/>
      <x:c r="BN878"/>
      <x:c r="BO878"/>
      <x:c r="BP878"/>
      <x:c r="BQ878"/>
      <x:c r="BR878"/>
      <x:c r="BS878"/>
      <x:c r="BT878"/>
      <x:c r="BU878"/>
      <x:c r="BV878"/>
      <x:c r="BW878"/>
      <x:c r="BX878"/>
      <x:c r="BY878"/>
      <x:c r="BZ878"/>
      <x:c r="CA878"/>
      <x:c r="CB878"/>
      <x:c r="CC878"/>
    </x:row>
    <x:row r="879">
      <x:c r="C879"/>
      <x:c r="D879"/>
      <x:c r="E879"/>
      <x:c r="F879"/>
      <x:c r="G879"/>
      <x:c r="H879"/>
      <x:c r="I879"/>
      <x:c r="J879"/>
      <x:c r="K879"/>
      <x:c r="L879"/>
      <x:c r="M879"/>
      <x:c r="N879"/>
      <x:c r="O879"/>
      <x:c r="P879"/>
      <x:c r="Q879"/>
      <x:c r="R879"/>
      <x:c r="S879"/>
      <x:c r="T879"/>
      <x:c r="U879"/>
      <x:c r="V879"/>
      <x:c r="W879"/>
      <x:c r="X879"/>
      <x:c r="Y879"/>
      <x:c r="Z879"/>
      <x:c r="AA879"/>
      <x:c r="AB879"/>
      <x:c r="AC879"/>
      <x:c r="AD879"/>
      <x:c r="AE879"/>
      <x:c r="AF879"/>
      <x:c r="AZ879"/>
      <x:c r="BA879"/>
      <x:c r="BB879"/>
      <x:c r="BC879"/>
      <x:c r="BD879"/>
      <x:c r="BE879"/>
      <x:c r="BF879"/>
      <x:c r="BG879"/>
      <x:c r="BH879"/>
      <x:c r="BI879"/>
      <x:c r="BJ879"/>
      <x:c r="BK879"/>
      <x:c r="BL879"/>
      <x:c r="BM879"/>
      <x:c r="BN879"/>
      <x:c r="BO879"/>
      <x:c r="BP879"/>
      <x:c r="BQ879"/>
      <x:c r="BR879"/>
      <x:c r="BS879"/>
      <x:c r="BT879"/>
      <x:c r="BU879"/>
      <x:c r="BV879"/>
      <x:c r="BW879"/>
      <x:c r="BX879"/>
      <x:c r="BY879"/>
      <x:c r="BZ879"/>
      <x:c r="CA879"/>
      <x:c r="CB879"/>
      <x:c r="CC879"/>
    </x:row>
    <x:row r="880">
      <x:c r="C880"/>
      <x:c r="D880"/>
      <x:c r="E880"/>
      <x:c r="F880"/>
      <x:c r="G880"/>
      <x:c r="H880"/>
      <x:c r="I880"/>
      <x:c r="J880"/>
      <x:c r="K880"/>
      <x:c r="L880"/>
      <x:c r="M880"/>
      <x:c r="N880"/>
      <x:c r="O880"/>
      <x:c r="P880"/>
      <x:c r="Q880"/>
      <x:c r="R880"/>
      <x:c r="S880"/>
      <x:c r="T880"/>
      <x:c r="U880"/>
      <x:c r="V880"/>
      <x:c r="W880"/>
      <x:c r="X880"/>
      <x:c r="Y880"/>
      <x:c r="Z880"/>
      <x:c r="AA880"/>
      <x:c r="AB880"/>
      <x:c r="AC880"/>
      <x:c r="AD880"/>
      <x:c r="AE880"/>
      <x:c r="AF880"/>
      <x:c r="AZ880"/>
      <x:c r="BA880"/>
      <x:c r="BB880"/>
      <x:c r="BC880"/>
      <x:c r="BD880"/>
      <x:c r="BE880"/>
      <x:c r="BF880"/>
      <x:c r="BG880"/>
      <x:c r="BH880"/>
      <x:c r="BI880"/>
      <x:c r="BJ880"/>
      <x:c r="BK880"/>
      <x:c r="BL880"/>
      <x:c r="BM880"/>
      <x:c r="BN880"/>
      <x:c r="BO880"/>
      <x:c r="BP880"/>
      <x:c r="BQ880"/>
      <x:c r="BR880"/>
      <x:c r="BS880"/>
      <x:c r="BT880"/>
      <x:c r="BU880"/>
      <x:c r="BV880"/>
      <x:c r="BW880"/>
      <x:c r="BX880"/>
      <x:c r="BY880"/>
      <x:c r="BZ880"/>
      <x:c r="CA880"/>
      <x:c r="CB880"/>
      <x:c r="CC880"/>
    </x:row>
    <x:row r="881">
      <x:c r="C881"/>
      <x:c r="D881"/>
      <x:c r="E881"/>
      <x:c r="F881"/>
      <x:c r="G881"/>
      <x:c r="H881"/>
      <x:c r="I881"/>
      <x:c r="J881"/>
      <x:c r="K881"/>
      <x:c r="L881"/>
      <x:c r="M881"/>
      <x:c r="N881"/>
      <x:c r="O881"/>
      <x:c r="P881"/>
      <x:c r="Q881"/>
      <x:c r="R881"/>
      <x:c r="S881"/>
      <x:c r="T881"/>
      <x:c r="U881"/>
      <x:c r="V881"/>
      <x:c r="W881"/>
      <x:c r="X881"/>
      <x:c r="Y881"/>
      <x:c r="Z881"/>
      <x:c r="AA881"/>
      <x:c r="AB881"/>
      <x:c r="AC881"/>
      <x:c r="AD881"/>
      <x:c r="AE881"/>
      <x:c r="AF881"/>
      <x:c r="AZ881"/>
      <x:c r="BA881"/>
      <x:c r="BB881"/>
      <x:c r="BC881"/>
      <x:c r="BD881"/>
      <x:c r="BE881"/>
      <x:c r="BF881"/>
      <x:c r="BG881"/>
      <x:c r="BH881"/>
      <x:c r="BI881"/>
      <x:c r="BJ881"/>
      <x:c r="BK881"/>
      <x:c r="BL881"/>
      <x:c r="BM881"/>
      <x:c r="BN881"/>
      <x:c r="BO881"/>
      <x:c r="BP881"/>
      <x:c r="BQ881"/>
      <x:c r="BR881"/>
      <x:c r="BS881"/>
      <x:c r="BT881"/>
      <x:c r="BU881"/>
      <x:c r="BV881"/>
      <x:c r="BW881"/>
      <x:c r="BX881"/>
      <x:c r="BY881"/>
      <x:c r="BZ881"/>
      <x:c r="CA881"/>
      <x:c r="CB881"/>
      <x:c r="CC881"/>
    </x:row>
    <x:row r="882">
      <x:c r="C882"/>
      <x:c r="D882"/>
      <x:c r="E882"/>
      <x:c r="F882"/>
      <x:c r="G882"/>
      <x:c r="H882"/>
      <x:c r="I882"/>
      <x:c r="J882"/>
      <x:c r="K882"/>
      <x:c r="L882"/>
      <x:c r="M882"/>
      <x:c r="N882"/>
      <x:c r="O882"/>
      <x:c r="P882"/>
      <x:c r="Q882"/>
      <x:c r="R882"/>
      <x:c r="S882"/>
      <x:c r="T882"/>
      <x:c r="U882"/>
      <x:c r="V882"/>
      <x:c r="W882"/>
      <x:c r="X882"/>
      <x:c r="Y882"/>
      <x:c r="Z882"/>
      <x:c r="AA882"/>
      <x:c r="AB882"/>
      <x:c r="AC882"/>
      <x:c r="AD882"/>
      <x:c r="AE882"/>
      <x:c r="AF882"/>
      <x:c r="AZ882"/>
      <x:c r="BA882"/>
      <x:c r="BB882"/>
      <x:c r="BC882"/>
      <x:c r="BD882"/>
      <x:c r="BE882"/>
      <x:c r="BF882"/>
      <x:c r="BG882"/>
      <x:c r="BH882"/>
      <x:c r="BI882"/>
      <x:c r="BJ882"/>
      <x:c r="BK882"/>
      <x:c r="BL882"/>
      <x:c r="BM882"/>
      <x:c r="BN882"/>
      <x:c r="BO882"/>
      <x:c r="BP882"/>
      <x:c r="BQ882"/>
      <x:c r="BR882"/>
      <x:c r="BS882"/>
      <x:c r="BT882"/>
      <x:c r="BU882"/>
      <x:c r="BV882"/>
      <x:c r="BW882"/>
      <x:c r="BX882"/>
      <x:c r="BY882"/>
      <x:c r="BZ882"/>
      <x:c r="CA882"/>
      <x:c r="CB882"/>
      <x:c r="CC882"/>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'Taxonomy'!$B$6:$B$23</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inlineStr">
        <x:is>
          <x:t xml:space="preserve">Armor</x:t>
        </x:is>
      </x:c>
      <x:c r="B6" s="9">
        <x:f>COUNTIF(Items!$D$6:$D$1005,A6)</x:f>
        <x:v>36</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row>
    <x:row r="7" ht="48" customHeight="1">
      <x:c r="A7" s="4" t="str">
        <x:v>Field supplies</x:v>
      </x:c>
      <x:c r="B7" s="4" t="n">
        <x:f>COUNTIF(Items!$D$6:$D$1005,A7)</x:f>
        <x:v>40</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row>
    <x:row r="9" ht="48" customHeight="1">
      <x:c r="A9" s="4" t="str">
        <x:v>Crafting components</x:v>
      </x:c>
      <x:c r="B9" s="4" t="n">
        <x:f>COUNTIF(Items!$D$6:$D$1005,A9)</x:f>
        <x:v>167</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COUNTIF(Items!$D$6:$D$1005,A16)</x:f>
        <x:v>21</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COUNTIF(Items!$E$6:$E$1005,"Everyday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COUNTIF(Items!$D$6:$D$1005,A37)</x:f>
        <x:v>54</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20</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x:f>COUNTIF(Items!$Z$6:$Z$1005,"Ancient technology")</x:f>
        <x:v>53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COUNTIF(Items!$D$6:$D$1005,A41)</x:f>
        <x:v>48</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t="n">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t="n">
        <x:f>COUNTIF(Items!$D$6:$D$1005,A49)</x:f>
        <x:v>46</x:v>
      </x:c>
      <x:c r="C49" s="4" t="str">
        <x:v>Harvested fauna, contained Phagia byproduct feed and selected culinary fractions; no general edibility claim.</x:v>
      </x:c>
      <x:c r="D49" s="4" t="str">
        <x:v>New organizational category, not a canon or rarity claim.</x:v>
      </x:c>
      <x:c r="E49" s="4" t="str">
        <x:v>Primary category</x:v>
      </x:c>
    </x:row>
    <x:row r="50" ht="115" customHeight="1">
      <x:c r="A50" s="4" t="str">
        <x:v>Processing agents</x:v>
      </x:c>
      <x:c r="B50" s="4" t="n">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t="n">
        <x:f>COUNTIF(Items!$D$6:$D$1005,A51)</x:f>
        <x:v>92</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29</x:v>
      </x:c>
      <x:c r="C52" s="4" t="inlineStr">
        <x:is>
          <x:t xml:space="preserve">Recovered scrap, discarded supplies and damaged or potentially reusable expedition gear from settlers, Booters and abandoned camps. Inspection and qualification precede reuse; finding an item grants no contents or repair yield.</x:t>
        </x:is>
      </x:c>
      <x:c r="D52" s="4" t="str">
        <x:v>New organizational category, not a canon or rarity claim.</x:v>
      </x:c>
      <x:c r="E52" s="4" t="str">
        <x:v>Primary category</x:v>
      </x:c>
    </x:row>
    <x:row r="53" ht="115" customHeight="1">
      <x:c r="A53" s="4" t="str">
        <x:v>Recovered mechanisms</x:v>
      </x:c>
      <x:c r="B53" s="4" t="n">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t="n">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52</x:v>
      </x:c>
      <x:c r="C56" s="9" t="inlineStr">
        <x:is>
          <x:t xml:space="preserve">Equipment actively used for harvesting, traversal, processing, fabrication or operating machinery; includes workshop fixtures and transport machines, not a portability claim.</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7</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17</x:v>
      </x:c>
      <x:c r="C58" s="9" t="inlineStr">
        <x:is>
          <x:t xml:space="preserve">Fitted mounts, cargo rigging, inserts, backing, liners and replaceable add-ons that serve another piece of equipment.</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8</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str">
        <x:v>Harvested fauna, contained Phagia byproduct feed and selected culinary fractions; no general edibility claim.</x:v>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Equipment actively used for harvesting, traversal, processing, fabrication or operating machinery; includes workshop fixtures and transport machines, not a portability claim.</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Fitted mounts, cargo rigging, inserts, backing, liners and replaceable add-ons that serve another piece of equipment.</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Biological resources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IFERROR(INDEX(Items!$D$6:$D$1005,MATCH(A133,Items!$A$6:$A$1005,0)),"MISSING ITEM ID")</x:f>
        <x:v>Containers</x:v>
      </x:c>
      <x:c r="D133" s="4" t="str">
        <x:v>Primary</x:v>
      </x:c>
      <x:c r="E133" s="4" t="str">
        <x:f>IFERROR(INDEX(Items!$AA$6:$AA$1005,MATCH(A133,Items!$A$6:$A$1005,0)),"MISSING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IFERROR(INDEX(Items!$D$6:$D$1005,MATCH(A134,Items!$A$6:$A$1005,0)),"MISSING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Containers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IFERROR(INDEX(Items!$D$6:$D$1005,MATCH(A144,Items!$A$6:$A$1005,0)),"MISSING ITEM ID")</x:f>
        <x:v>Containers</x:v>
      </x:c>
      <x:c r="D144" s="4" t="str">
        <x:v>Primary</x:v>
      </x:c>
      <x:c r="E144" s="4" t="str">
        <x:f>IFERROR(INDEX(Items!$AA$6:$AA$1005,MATCH(A144,Items!$A$6:$A$1005,0)),"MISSING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IFERROR(INDEX(Items!$D$6:$D$1005,MATCH(A151,Items!$A$6:$A$1005,0)),"MISSING ITEM ID")</x:f>
        <x:v>Armor</x:v>
      </x:c>
      <x:c r="D151" s="4" t="str">
        <x:v>Primary</x:v>
      </x:c>
      <x:c r="E151" s="4" t="str">
        <x:f>IFERROR(INDEX(Items!$AA$6:$AA$1005,MATCH(A151,Items!$A$6:$A$1005,0)),"MISSING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IFERROR(INDEX(Items!$D$6:$D$1005,MATCH(A152,Items!$A$6:$A$1005,0)),"MISSING ITEM ID")</x:f>
        <x:v>Armor</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Armor</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Armor</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Armor</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Armor</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Armor</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Tools</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Tools</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Tools</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Tools</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Tools</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Tools</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Tools</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Tools</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Tools</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Attachments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Tools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Tools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IFERROR(INDEX(Items!$D$6:$D$1005,MATCH(A292,Items!$A$6:$A$1005,0)),"MISSING ITEM ID")</x:f>
        <x:v>Tools</x:v>
      </x:c>
      <x:c r="D292" s="4" t="str">
        <x:v>Primary</x:v>
      </x:c>
      <x:c r="E292" s="4" t="str">
        <x:f>IFERROR(INDEX(Items!$AA$6:$AA$1005,MATCH(A292,Items!$A$6:$A$1005,0)),"MISSING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IFERROR(INDEX(Items!$D$6:$D$1005,MATCH(A293,Items!$A$6:$A$1005,0)),"MISSING ITEM ID")</x:f>
        <x:v>Tools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Tools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Tools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Tools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IFERROR(INDEX(Items!$D$6:$D$1005,MATCH(A297,Items!$A$6:$A$1005,0)),"MISSING ITEM ID")</x:f>
        <x:v>Tools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IFERROR(INDEX(Items!$D$6:$D$1005,MATCH(A298,Items!$A$6:$A$1005,0)),"MISSING ITEM ID")</x:f>
        <x:v>Tools</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IFERROR(INDEX(Items!$D$6:$D$1005,MATCH(A299,Items!$A$6:$A$1005,0)),"MISSING ITEM ID")</x:f>
        <x:v>Crafting components</x:v>
      </x:c>
      <x:c r="D299" s="4" t="str">
        <x:v>Primary</x:v>
      </x:c>
      <x:c r="E299" s="4" t="str">
        <x:f>IFERROR(INDEX(Items!$AA$6:$AA$1005,MATCH(A299,Items!$A$6:$A$1005,0)),"MISSING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IFERROR(INDEX(Items!$D$6:$D$1005,MATCH(A300,Items!$A$6:$A$1005,0)),"MISSING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IFERROR(INDEX(Items!$D$6:$D$1005,MATCH(A301,Items!$A$6:$A$1005,0)),"MISSING ITEM ID")</x:f>
        <x:v>Crafting components</x:v>
      </x:c>
      <x:c r="D301" s="4" t="str">
        <x:v>Primary</x:v>
      </x:c>
      <x:c r="E301" s="4" t="str">
        <x:f>IFERROR(INDEX(Items!$AA$6:$AA$1005,MATCH(A301,Items!$A$6:$A$1005,0)),"MISSING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IFERROR(INDEX(Items!$D$6:$D$1005,MATCH(A302,Items!$A$6:$A$1005,0)),"MISSING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IFERROR(INDEX(Items!$D$6:$D$1005,MATCH(A303,Items!$A$6:$A$1005,0)),"MISSING ITEM ID")</x:f>
        <x:v>Crafting components</x:v>
      </x:c>
      <x:c r="D303" s="4" t="str">
        <x:v>Primary</x:v>
      </x:c>
      <x:c r="E303" s="4" t="str">
        <x:f>IFERROR(INDEX(Items!$AA$6:$AA$1005,MATCH(A303,Items!$A$6:$A$1005,0)),"MISSING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IFERROR(INDEX(Items!$D$6:$D$1005,MATCH(A304,Items!$A$6:$A$1005,0)),"MISSING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IFERROR(INDEX(Items!$D$6:$D$1005,MATCH(A367,Items!$A$6:$A$1005,0)),"MISSING ITEM ID")</x:f>
        <x:v>Armor</x:v>
      </x:c>
      <x:c r="D367" s="3" t="str">
        <x:v>Primary</x:v>
      </x:c>
      <x:c r="E367" s="3" t="str">
        <x:f>IFERROR(INDEX(Items!$AA$6:$AA$1005,MATCH(A367,Items!$A$6:$A$1005,0)),"MISSING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IFERROR(INDEX(Items!$D$6:$D$1005,MATCH(A379,Items!$A$6:$A$1005,0)),"MISSING ITEM ID")</x:f>
        <x:v>Crafting components</x:v>
      </x:c>
      <x:c r="D379" s="3" t="str">
        <x:v>Primary</x:v>
      </x:c>
      <x:c r="E379" s="3" t="str">
        <x:f>IFERROR(INDEX(Items!$AA$6:$AA$1005,MATCH(A379,Items!$A$6:$A$1005,0)),"MISSING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Attachments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Attachments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Tools</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Tools</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Biological resources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Biological resources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Armor</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Armor</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Armor</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Armor</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Armor</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Armor</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IFERROR(INDEX(Items!$D$6:$D$1005,MATCH(A555,Items!$A$6:$A$1005,0)),"MISSING ITEM ID")</x:f>
        <x:v>Tools</x:v>
      </x:c>
      <x:c r="D555" s="3" t="str">
        <x:v>Primary</x:v>
      </x:c>
      <x:c r="E555" s="3" t="str">
        <x:f>IFERROR(INDEX(Items!$AA$6:$AA$1005,MATCH(A555,Items!$A$6:$A$1005,0)),"MISSING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Tools</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Tools</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Tools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Tools</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Tools</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Crafting components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Crafting components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Tools</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Biological resources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Biological resources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Armor</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Armor</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t="str">
        <x:v>proposal.collection.pressed_husk_apron</x:v>
      </x:c>
      <x:c r="B719" s="4" t="str">
        <x:f>IFERROR(INDEX('Items'!$B$6:$B$1005,MATCH(A719,'Items'!$A$6:$A$1005,0)),"MISSING ID")</x:f>
        <x:v>Pressed-husk apron</x:v>
      </x:c>
      <x:c r="C719" s="4" t="str">
        <x:f>IFERROR(INDEX('Items'!$D$6:$D$1005,MATCH(A719,'Items'!$A$6:$A$1005,0)),"MISSING ID")</x:f>
        <x:v>Armor</x:v>
      </x:c>
      <x:c r="D719" s="4" t="str">
        <x:v>Primary</x:v>
      </x:c>
      <x:c r="E719" s="4" t="str">
        <x:f>IFERROR(INDEX('Items'!$AA$6:$AA$1005,MATCH(A719,'Items'!$A$6:$A$1005,0)),"MISSING ID")</x:f>
        <x:v>Protection</x:v>
      </x:c>
      <x:c r="F719" s="4" t="str">
        <x:v>Collection proposal: Workshop over-garment made from costly pressed sheets</x:v>
      </x:c>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Consumables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Consumables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Consumables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Consumables</x:v>
      </x:c>
      <x:c r="D810" s="4" t="str">
        <x:v>Primary</x:v>
      </x:c>
      <x:c r="E810" s="4" t="str">
        <x:f>IFERROR(INDEX('Items'!$AA$6:$AA$1005,MATCH(A810,'Items'!$A$6:$A$1005,0)),"MISSING ID")</x:f>
        <x:v>Food preparation</x:v>
      </x:c>
      <x:c r="F810" s="4" t="str">
        <x:v>Collection proposal: Thin dry food stock for layered meals</x:v>
      </x:c>
    </x:row>
    <x:row r="811" ht="64" customHeight="1">
      <x:c r="A811" s="4" t="str">
        <x:v>proposal.collection.toasted_culinary_phagia_crumbs</x:v>
      </x:c>
      <x:c r="B811" s="4" t="str">
        <x:f>IFERROR(INDEX('Items'!$B$6:$B$1005,MATCH(A811,'Items'!$A$6:$A$1005,0)),"MISSING ID")</x:f>
        <x:v>Toasted culinary Phagia crumbs</x:v>
      </x:c>
      <x:c r="C811" s="4" t="str">
        <x:f>IFERROR(INDEX('Items'!$D$6:$D$1005,MATCH(A811,'Items'!$A$6:$A$1005,0)),"MISSING ID")</x:f>
        <x:v>Consumables</x:v>
      </x:c>
      <x:c r="D811" s="4" t="str">
        <x:v>Primary</x:v>
      </x:c>
      <x:c r="E811" s="4" t="str">
        <x:f>IFERROR(INDEX('Items'!$AA$6:$AA$1005,MATCH(A811,'Items'!$A$6:$A$1005,0)),"MISSING ID")</x:f>
        <x:v>Food preparation</x:v>
      </x:c>
      <x:c r="F811" s="4" t="str">
        <x:v>Collection proposal: Textural food ingredient from controlled heating</x:v>
      </x:c>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Consumables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Consumables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Consumables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Consumables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Consumables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Consumables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Consumables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Consumables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Consumables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Consumables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Consumables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Consumables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t="str">
        <x:v>proposal.collection.strained_phagia_table_drink</x:v>
      </x:c>
      <x:c r="B827" s="4" t="str">
        <x:f>IFERROR(INDEX('Items'!$B$6:$B$1005,MATCH(A827,'Items'!$A$6:$A$1005,0)),"MISSING ID")</x:f>
        <x:v>Strained Phagia table drink</x:v>
      </x:c>
      <x:c r="C827" s="4" t="str">
        <x:f>IFERROR(INDEX('Items'!$D$6:$D$1005,MATCH(A827,'Items'!$A$6:$A$1005,0)),"MISSING ID")</x:f>
        <x:v>Consumables</x:v>
      </x:c>
      <x:c r="D827" s="4" t="str">
        <x:v>Primary</x:v>
      </x:c>
      <x:c r="E827" s="4" t="str">
        <x:f>IFERROR(INDEX('Items'!$AA$6:$AA$1005,MATCH(A827,'Items'!$A$6:$A$1005,0)),"MISSING ID")</x:f>
        <x:v>Hydration</x:v>
      </x:c>
      <x:c r="F827" s="4" t="str">
        <x:v>Collection proposal: Simple food-designated liquid portion served from a sealed vessel</x:v>
      </x:c>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t="str">
        <x:v>proposal.collection.toasted_phagia_infusion</x:v>
      </x:c>
      <x:c r="B831" s="4" t="str">
        <x:f>IFERROR(INDEX('Items'!$B$6:$B$1005,MATCH(A831,'Items'!$A$6:$A$1005,0)),"MISSING ID")</x:f>
        <x:v>Toasted Phagia infusion</x:v>
      </x:c>
      <x:c r="C831" s="4" t="str">
        <x:f>IFERROR(INDEX('Items'!$D$6:$D$1005,MATCH(A831,'Items'!$A$6:$A$1005,0)),"MISSING ID")</x:f>
        <x:v>Consumables</x:v>
      </x:c>
      <x:c r="D831" s="4" t="str">
        <x:v>Primary</x:v>
      </x:c>
      <x:c r="E831" s="4" t="str">
        <x:f>IFERROR(INDEX('Items'!$AA$6:$AA$1005,MATCH(A831,'Items'!$A$6:$A$1005,0)),"MISSING ID")</x:f>
        <x:v>Hydration</x:v>
      </x:c>
      <x:c r="F831" s="4" t="str">
        <x:v>Collection proposal: Contained liquid steeped with prepared food crumbs</x:v>
      </x:c>
    </x:row>
    <x:row r="832" ht="64" customHeight="1">
      <x:c r="A832" s="4" t="str">
        <x:v>proposal.collection.travel_phagia_concentrate_drink</x:v>
      </x:c>
      <x:c r="B832" s="4" t="str">
        <x:f>IFERROR(INDEX('Items'!$B$6:$B$1005,MATCH(A832,'Items'!$A$6:$A$1005,0)),"MISSING ID")</x:f>
        <x:v>Travel Phagia concentrate drink</x:v>
      </x:c>
      <x:c r="C832" s="4" t="str">
        <x:f>IFERROR(INDEX('Items'!$D$6:$D$1005,MATCH(A832,'Items'!$A$6:$A$1005,0)),"MISSING ID")</x:f>
        <x:v>Consumables</x:v>
      </x:c>
      <x:c r="D832" s="4" t="str">
        <x:v>Primary</x:v>
      </x:c>
      <x:c r="E832" s="4" t="str">
        <x:f>IFERROR(INDEX('Items'!$AA$6:$AA$1005,MATCH(A832,'Items'!$A$6:$A$1005,0)),"MISSING ID")</x:f>
        <x:v>Hydration</x:v>
      </x:c>
      <x:c r="F832" s="4" t="str">
        <x:v>Collection proposal: Small dense serving intended for travel, effects unresolved</x:v>
      </x:c>
    </x:row>
    <x:row r="833" ht="64" customHeight="1">
      <x:c r="A833" s="4" t="str">
        <x:v>proposal.collection.phagia_flake_suspension</x:v>
      </x:c>
      <x:c r="B833" s="4" t="str">
        <x:f>IFERROR(INDEX('Items'!$B$6:$B$1005,MATCH(A833,'Items'!$A$6:$A$1005,0)),"MISSING ID")</x:f>
        <x:v>Phagia flake suspension</x:v>
      </x:c>
      <x:c r="C833" s="4" t="str">
        <x:f>IFERROR(INDEX('Items'!$D$6:$D$1005,MATCH(A833,'Items'!$A$6:$A$1005,0)),"MISSING ID")</x:f>
        <x:v>Consumables</x:v>
      </x:c>
      <x:c r="D833" s="4" t="str">
        <x:v>Primary</x:v>
      </x:c>
      <x:c r="E833" s="4" t="str">
        <x:f>IFERROR(INDEX('Items'!$AA$6:$AA$1005,MATCH(A833,'Items'!$A$6:$A$1005,0)),"MISSING ID")</x:f>
        <x:v>Hydration</x:v>
      </x:c>
      <x:c r="F833" s="4" t="str">
        <x:v>Collection proposal: Chewable flake-and-liquid meal drink</x:v>
      </x:c>
    </x:row>
    <x:row r="834" ht="64" customHeight="1">
      <x:c r="A834" s="4" t="str">
        <x:v>proposal.collection.whipped_phagia_foam_cup</x:v>
      </x:c>
      <x:c r="B834" s="4" t="str">
        <x:f>IFERROR(INDEX('Items'!$B$6:$B$1005,MATCH(A834,'Items'!$A$6:$A$1005,0)),"MISSING ID")</x:f>
        <x:v>Whipped Phagia foam cup</x:v>
      </x:c>
      <x:c r="C834" s="4" t="str">
        <x:f>IFERROR(INDEX('Items'!$D$6:$D$1005,MATCH(A834,'Items'!$A$6:$A$1005,0)),"MISSING ID")</x:f>
        <x:v>Consumables</x:v>
      </x:c>
      <x:c r="D834" s="4" t="str">
        <x:v>Primary</x:v>
      </x:c>
      <x:c r="E834" s="4" t="str">
        <x:f>IFERROR(INDEX('Items'!$AA$6:$AA$1005,MATCH(A834,'Items'!$A$6:$A$1005,0)),"MISSING ID")</x:f>
        <x:v>Hydration</x:v>
      </x:c>
      <x:c r="F834" s="4" t="str">
        <x:v>Collection proposal: Textured aerated serving in a closed preparation process</x:v>
      </x:c>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t="str">
        <x:v>proposal.collection.phagia_roe_celebration_drink</x:v>
      </x:c>
      <x:c r="B838" s="4" t="str">
        <x:f>IFERROR(INDEX('Items'!$B$6:$B$1005,MATCH(A838,'Items'!$A$6:$A$1005,0)),"MISSING ID")</x:f>
        <x:v>Phagia roe celebration drink</x:v>
      </x:c>
      <x:c r="C838" s="4" t="str">
        <x:f>IFERROR(INDEX('Items'!$D$6:$D$1005,MATCH(A838,'Items'!$A$6:$A$1005,0)),"MISSING ID")</x:f>
        <x:v>Consumables</x:v>
      </x:c>
      <x:c r="D838" s="4" t="str">
        <x:v>Primary</x:v>
      </x:c>
      <x:c r="E838" s="4" t="str">
        <x:f>IFERROR(INDEX('Items'!$AA$6:$AA$1005,MATCH(A838,'Items'!$A$6:$A$1005,0)),"MISSING ID")</x:f>
        <x:v>Hydration</x:v>
      </x:c>
      <x:c r="F838" s="4" t="str">
        <x:v>Collection proposal: Small celebratory suspension of selected edible roe</x:v>
      </x:c>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Field supplies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t="str">
        <x:v>proposal.collection.cable_grip_canyon_ascender</x:v>
      </x:c>
      <x:c r="B867" s="4" t="str">
        <x:f>IFERROR(INDEX('Items'!$B$6:$B$1005,MATCH(A867,'Items'!$A$6:$A$1005,0)),"MISSING ID")</x:f>
        <x:v>Cable-grip canyon ascender</x:v>
      </x:c>
      <x:c r="C867" s="4" t="str">
        <x:f>IFERROR(INDEX('Items'!$D$6:$D$1005,MATCH(A867,'Items'!$A$6:$A$1005,0)),"MISSING ID")</x:f>
        <x:v>Tools</x:v>
      </x:c>
      <x:c r="D867" s="4" t="str">
        <x:v>Primary</x:v>
      </x:c>
      <x:c r="E867" s="4" t="str">
        <x:f>IFERROR(INDEX('Items'!$AA$6:$AA$1005,MATCH(A867,'Items'!$A$6:$A$1005,0)),"MISSING ID")</x:f>
        <x:v>Traversal</x:v>
      </x:c>
      <x:c r="F867" s="4" t="str">
        <x:v>Collection proposal: Manual cable-climbing aid with compatibility and anchoring unresolved</x:v>
      </x:c>
    </x:row>
    <x:row r="868" ht="64" customHeight="1">
      <x:c r="A868" s="4" t="str">
        <x:v>proposal.collection.braked_canyon_descent_trolley</x:v>
      </x:c>
      <x:c r="B868" s="4" t="str">
        <x:f>IFERROR(INDEX('Items'!$B$6:$B$1005,MATCH(A868,'Items'!$A$6:$A$1005,0)),"MISSING ID")</x:f>
        <x:v>Braked canyon descent trolley</x:v>
      </x:c>
      <x:c r="C868" s="4" t="str">
        <x:f>IFERROR(INDEX('Items'!$D$6:$D$1005,MATCH(A868,'Items'!$A$6:$A$1005,0)),"MISSING ID")</x:f>
        <x:v>Tools</x:v>
      </x:c>
      <x:c r="D868" s="4" t="str">
        <x:v>Primary</x:v>
      </x:c>
      <x:c r="E868" s="4" t="str">
        <x:f>IFERROR(INDEX('Items'!$AA$6:$AA$1005,MATCH(A868,'Items'!$A$6:$A$1005,0)),"MISSING ID")</x:f>
        <x:v>Traversal</x:v>
      </x:c>
      <x:c r="F868" s="4" t="str">
        <x:v>Collection proposal: Rides a suitable installed cable, route infrastructure required</x:v>
      </x:c>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t="str">
        <x:v>proposal.collection.shell_rib_oval_shield</x:v>
      </x:c>
      <x:c r="B906" s="4" t="str">
        <x:f>IFERROR(INDEX('Items'!$B$6:$B$1005,MATCH(A906,'Items'!$A$6:$A$1005,0)),"MISSING ID")</x:f>
        <x:v>Shell-rib oval shield</x:v>
      </x:c>
      <x:c r="C906" s="4" t="str">
        <x:f>IFERROR(INDEX('Items'!$D$6:$D$1005,MATCH(A906,'Items'!$A$6:$A$1005,0)),"MISSING ID")</x:f>
        <x:v>Armor</x:v>
      </x:c>
      <x:c r="D906" s="4" t="str">
        <x:v>Primary</x:v>
      </x:c>
      <x:c r="E906" s="4" t="str">
        <x:f>IFERROR(INDEX('Items'!$AA$6:$AA$1005,MATCH(A906,'Items'!$A$6:$A$1005,0)),"MISSING ID")</x:f>
        <x:v>Defensive combat</x:v>
      </x:c>
      <x:c r="F906" s="4" t="str">
        <x:v>Collection proposal: Shell plates supported by natural ribs</x:v>
      </x:c>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t="str">
        <x:v>proposal.collection.hook_edged_catch_shield</x:v>
      </x:c>
      <x:c r="B912" s="4" t="str">
        <x:f>IFERROR(INDEX('Items'!$B$6:$B$1005,MATCH(A912,'Items'!$A$6:$A$1005,0)),"MISSING ID")</x:f>
        <x:v>Hook-edged catch shield</x:v>
      </x:c>
      <x:c r="C912" s="4" t="str">
        <x:f>IFERROR(INDEX('Items'!$D$6:$D$1005,MATCH(A912,'Items'!$A$6:$A$1005,0)),"MISSING ID")</x:f>
        <x:v>Armor</x:v>
      </x:c>
      <x:c r="D912" s="4" t="str">
        <x:v>Primary</x:v>
      </x:c>
      <x:c r="E912" s="4" t="str">
        <x:f>IFERROR(INDEX('Items'!$AA$6:$AA$1005,MATCH(A912,'Items'!$A$6:$A$1005,0)),"MISSING ID")</x:f>
        <x:v>Defensive combat</x:v>
      </x:c>
      <x:c r="F912" s="4" t="str">
        <x:v>Collection proposal: Shaped rim intended for catching equipment, function unresolved</x:v>
      </x:c>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t="str">
        <x:v>proposal.collection.ceremonial_inlay_shield</x:v>
      </x:c>
      <x:c r="B919" s="4" t="str">
        <x:f>IFERROR(INDEX('Items'!$B$6:$B$1005,MATCH(A919,'Items'!$A$6:$A$1005,0)),"MISSING ID")</x:f>
        <x:v>Ceremonial inlay shield</x:v>
      </x:c>
      <x:c r="C919" s="4" t="str">
        <x:f>IFERROR(INDEX('Items'!$D$6:$D$1005,MATCH(A919,'Items'!$A$6:$A$1005,0)),"MISSING ID")</x:f>
        <x:v>Armor</x:v>
      </x:c>
      <x:c r="D919" s="4" t="str">
        <x:v>Primary</x:v>
      </x:c>
      <x:c r="E919" s="4" t="str">
        <x:f>IFERROR(INDEX('Items'!$AA$6:$AA$1005,MATCH(A919,'Items'!$A$6:$A$1005,0)),"MISSING ID")</x:f>
        <x:v>Defensive combat</x:v>
      </x:c>
      <x:c r="F919" s="4" t="str">
        <x:v>Collection proposal: Rare display shield with expensive decorative work</x:v>
      </x:c>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Weapons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Biological resources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t="str">
        <x:v>proposal.audit.blown_glass_vessel_blank</x:v>
      </x:c>
      <x:c r="B969" s="4" t="str">
        <x:f>IFERROR(INDEX('Items'!$B$6:$B$1005,MATCH(A969,'Items'!$A$6:$A$1005,0)),"MISSING ID")</x:f>
        <x:v>Blown glass vessel blank</x:v>
      </x:c>
      <x:c r="C969" s="4" t="str">
        <x:f>IFERROR(INDEX('Items'!$D$6:$D$1005,MATCH(A969,'Items'!$A$6:$A$1005,0)),"MISSING ID")</x:f>
        <x:v>Crafting components</x:v>
      </x:c>
      <x:c r="D969" s="4" t="str">
        <x:v>Primary</x:v>
      </x:c>
      <x:c r="E969" s="4" t="str">
        <x:f>IFERROR(INDEX('Items'!$AA$6:$AA$1005,MATCH(A969,'Items'!$A$6:$A$1005,0)),"MISSING ID")</x:f>
        <x:v>Liquid and bulk containment</x:v>
      </x:c>
      <x:c r="F969" s="4" t="str">
        <x:v>Primary use from October 15 chain audit.</x:v>
      </x:c>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Field supplies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Tools</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Tools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Everyday objects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Everyday objects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Everyday objects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Everyday objects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Everyday objects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Everyday objects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Everyday objects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Items!B843</x:f>
        <x:v>Articulated joint guards</x:v>
      </x:c>
      <x:c r="C1002" s="4" t="str">
        <x:f>Items!D843</x:f>
        <x:v>Legger armor</x:v>
      </x:c>
      <x:c r="D1002" s="4" t="inlineStr">
        <x:is>
          <x:t xml:space="preserve">Primary</x:t>
        </x:is>
      </x:c>
      <x:c r="E1002" s="4" t="str">
        <x:f>Items!AA843</x:f>
        <x:v>Protection</x:v>
      </x:c>
      <x:c r="F1002" s="4" t="inlineStr">
        <x:is>
          <x:t xml:space="preserve">Author-requested armor concept; intended use only.</x:t>
        </x:is>
      </x:c>
    </x:row>
    <x:row r="1003">
      <x:c r="A1003" s="4" t="inlineStr">
        <x:is>
          <x:t xml:space="preserve">proposal.legger.cargo_flank_screens</x:t>
        </x:is>
      </x:c>
      <x:c r="B1003" s="4" t="str">
        <x:f>Items!B844</x:f>
        <x:v>Cargo flank screens</x:v>
      </x:c>
      <x:c r="C1003" s="4" t="str">
        <x:f>Items!D844</x:f>
        <x:v>Legger armor</x:v>
      </x:c>
      <x:c r="D1003" s="4" t="inlineStr">
        <x:is>
          <x:t xml:space="preserve">Primary</x:t>
        </x:is>
      </x:c>
      <x:c r="E1003" s="4" t="str">
        <x:f>Items!AA844</x:f>
        <x:v>Protection</x:v>
      </x:c>
      <x:c r="F1003" s="4" t="inlineStr">
        <x:is>
          <x:t xml:space="preserve">Author-requested armor concept; intended use only.</x:t>
        </x:is>
      </x:c>
    </x:row>
    <x:row r="1004">
      <x:c r="A1004" s="4" t="inlineStr">
        <x:is>
          <x:t xml:space="preserve">proposal.legger.dorsal_shingle_carapace</x:t>
        </x:is>
      </x:c>
      <x:c r="B1004" s="4" t="str">
        <x:f>Items!B845</x:f>
        <x:v>Dorsal shingle carapace</x:v>
      </x:c>
      <x:c r="C1004" s="4" t="str">
        <x:f>Items!D845</x:f>
        <x:v>Legger armor</x:v>
      </x:c>
      <x:c r="D1004" s="4" t="inlineStr">
        <x:is>
          <x:t xml:space="preserve">Primary</x:t>
        </x:is>
      </x:c>
      <x:c r="E1004" s="4" t="str">
        <x:f>Items!AA845</x:f>
        <x:v>Protection</x:v>
      </x:c>
      <x:c r="F1004" s="4" t="inlineStr">
        <x:is>
          <x:t xml:space="preserve">Author-requested armor concept; intended use only.</x:t>
        </x:is>
      </x:c>
    </x:row>
    <x:row r="1005">
      <x:c r="A1005" s="4" t="inlineStr">
        <x:is>
          <x:t xml:space="preserve">proposal.salvage.expedition_cookpot</x:t>
        </x:is>
      </x:c>
      <x:c r="B1005" s="4" t="str">
        <x:f>Items!B846</x:f>
        <x:v>Dented expedition cookpot</x:v>
      </x:c>
      <x:c r="C1005" s="4" t="str">
        <x:f>Items!D846</x:f>
        <x:v>Salvage</x:v>
      </x:c>
      <x:c r="D1005" s="4" t="inlineStr">
        <x:is>
          <x:t xml:space="preserve">Primary</x:t>
        </x:is>
      </x:c>
      <x:c r="E1005" s="4" t="str">
        <x:f>Items!AA846</x:f>
        <x:v>Cooking</x:v>
      </x:c>
      <x:c r="F1005" s="4" t="inlineStr">
        <x:is>
          <x:t xml:space="preserve">Author-requested catalog proposal; intended use, not an implemented action.</x:t>
        </x:is>
      </x:c>
    </x:row>
    <x:row r="1006">
      <x:c r="A1006" s="4" t="inlineStr">
        <x:is>
          <x:t xml:space="preserve">proposal.salvage.buckled_pack_frame</x:t>
        </x:is>
      </x:c>
      <x:c r="B1006" s="4" t="str">
        <x:f>Items!B847</x:f>
        <x:v>Buckled pack frame</x:v>
      </x:c>
      <x:c r="C1006" s="4" t="str">
        <x:f>Items!D847</x:f>
        <x:v>Salvage</x:v>
      </x:c>
      <x:c r="D1006" s="4" t="inlineStr">
        <x:is>
          <x:t xml:space="preserve">Primary</x:t>
        </x:is>
      </x:c>
      <x:c r="E1006" s="4" t="str">
        <x:f>Items!AA847</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Items!B848</x:f>
        <x:v>Mixed field-repair fasteners</x:v>
      </x:c>
      <x:c r="C1007" s="4" t="str">
        <x:f>Items!D848</x:f>
        <x:v>Salvage</x:v>
      </x:c>
      <x:c r="D1007" s="4" t="inlineStr">
        <x:is>
          <x:t xml:space="preserve">Primary</x:t>
        </x:is>
      </x:c>
      <x:c r="E1007" s="4" t="str">
        <x:f>Items!AA848</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Items!B849</x:f>
        <x:v>Cracked empty haul canister</x:v>
      </x:c>
      <x:c r="C1008" s="4" t="str">
        <x:f>Items!D849</x:f>
        <x:v>Salvage</x:v>
      </x:c>
      <x:c r="D1008" s="4" t="inlineStr">
        <x:is>
          <x:t xml:space="preserve">Primary</x:t>
        </x:is>
      </x:c>
      <x:c r="E1008" s="4" t="str">
        <x:f>Items!AA849</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Items!B850</x:f>
        <x:v>Worn boot sole plates</x:v>
      </x:c>
      <x:c r="C1009" s="4" t="str">
        <x:f>Items!D850</x:f>
        <x:v>Salvage</x:v>
      </x:c>
      <x:c r="D1009" s="4" t="inlineStr">
        <x:is>
          <x:t xml:space="preserve">Primary</x:t>
        </x:is>
      </x:c>
      <x:c r="E1009" s="4" t="str">
        <x:f>Items!AA850</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Items!B851</x:f>
        <x:v>Weathered expedition route plates</x:v>
      </x:c>
      <x:c r="C1010" s="4" t="str">
        <x:f>Items!D851</x:f>
        <x:v>Salvage</x:v>
      </x:c>
      <x:c r="D1010" s="4" t="inlineStr">
        <x:is>
          <x:t xml:space="preserve">Primary</x:t>
        </x:is>
      </x:c>
      <x:c r="E1010" s="4" t="str">
        <x:f>Items!AA851</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Items!B852</x:f>
        <x:v>Damaged folding-sail hinge</x:v>
      </x:c>
      <x:c r="C1011" s="4" t="str">
        <x:f>Items!D852</x:f>
        <x:v>Salvage</x:v>
      </x:c>
      <x:c r="D1011" s="4" t="inlineStr">
        <x:is>
          <x:t xml:space="preserve">Primary</x:t>
        </x:is>
      </x:c>
      <x:c r="E1011" s="4" t="str">
        <x:f>Items!AA852</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Items!B853</x:f>
        <x:v>Seized hand-crank drill</x:v>
      </x:c>
      <x:c r="C1012" s="4" t="str">
        <x:f>Items!D853</x:f>
        <x:v>Salvage</x:v>
      </x:c>
      <x:c r="D1012" s="4" t="inlineStr">
        <x:is>
          <x:t xml:space="preserve">Primary</x:t>
        </x:is>
      </x:c>
      <x:c r="E1012" s="4" t="str">
        <x:f>Items!AA853</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Items!B854</x:f>
        <x:v>Cracked expedition spectacles</x:v>
      </x:c>
      <x:c r="C1013" s="4" t="str">
        <x:f>Items!D854</x:f>
        <x:v>Salvage</x:v>
      </x:c>
      <x:c r="D1013" s="4" t="inlineStr">
        <x:is>
          <x:t xml:space="preserve">Primary</x:t>
        </x:is>
      </x:c>
      <x:c r="E1013" s="4" t="str">
        <x:f>Items!AA854</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Items!B855</x:f>
        <x:v>Recovered survey clinometer</x:v>
      </x:c>
      <x:c r="C1014" s="4" t="str">
        <x:f>Items!D855</x:f>
        <x:v>Salvage</x:v>
      </x:c>
      <x:c r="D1014" s="4" t="inlineStr">
        <x:is>
          <x:t xml:space="preserve">Primary</x:t>
        </x:is>
      </x:c>
      <x:c r="E1014" s="4" t="str">
        <x:f>Items!AA855</x:f>
        <x:v>Inspection</x:v>
      </x:c>
      <x:c r="F1014"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'Items'!$A$6:$A$855</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IFERROR(INDEX('Items'!$C$6:$C$1005,MATCH(D154,'Items'!$A$6:$A$1005,0)),"MISSING ID")</x:f>
        <x:v>T2</x:v>
      </x:c>
      <x:c r="G154" s="4" t="str">
        <x:f>IFERROR(INDEX('Items'!$D$6:$D$1005,MATCH(D154,'Items'!$A$6:$A$1005,0)),"MISSING ID")</x:f>
        <x:v>Manufactured stock</x:v>
      </x:c>
      <x:c r="H154" s="4" t="str">
        <x:f>IFERROR(INDEX('Items'!$X$6:$X$1005,MATCH(D154,'Items'!$A$6:$A$1005,0)),"MISSING ID")</x:f>
        <x:v>Processed material</x:v>
      </x:c>
      <x:c r="I154" s="4"/>
      <x:c r="J154" s="4" t="str">
        <x:v>Unspecified</x:v>
      </x:c>
      <x:c r="K154" s="4" t="str">
        <x:f>IFERROR(INDEX('Crafting recipes'!$D$6:$D$1005,MATCH(B154,'Crafting recipes'!$A$6:$A$1005,0)),"MISSING ID")</x:f>
        <x:v>Proposal</x:v>
      </x:c>
      <x:c r="L154" s="4" t="str">
        <x:f>IFERROR(INDEX('Items'!$AD$6:$AD$1005,MATCH(D154,'Items'!$A$6:$A$1005,0)),"MISSING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2</x:v>
      </x:c>
      <x:c r="Q154" s="4" t="n">
        <x:f>IF(AND(OR(C154="Ingredient candidate",C154="Consumed input",C154="Contained input",C154="Transform input"),P154=-1),1,0)</x:f>
        <x:v>0</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IFERROR(INDEX('Items'!$C$6:$C$1005,MATCH(D155,'Items'!$A$6:$A$1005,0)),"MISSING ID")</x:f>
        <x:v>Not applicable</x:v>
      </x:c>
      <x:c r="G155" s="4" t="str">
        <x:f>IFERROR(INDEX('Items'!$D$6:$D$1005,MATCH(D155,'Items'!$A$6:$A$1005,0)),"MISSING ID")</x:f>
        <x:v>Tools</x:v>
      </x:c>
      <x:c r="H155" s="4" t="str">
        <x:f>IFERROR(INDEX('Items'!$X$6:$X$1005,MATCH(D155,'Items'!$A$6:$A$1005,0)),"MISSING ID")</x:f>
        <x:v>Tool</x:v>
      </x:c>
      <x:c r="I155" s="4"/>
      <x:c r="J155" s="4" t="str">
        <x:v>Unspecified</x:v>
      </x:c>
      <x:c r="K155" s="4" t="str">
        <x:f>IFERROR(INDEX('Crafting recipes'!$D$6:$D$1005,MATCH(B155,'Crafting recipes'!$A$6:$A$1005,0)),"MISSING ID")</x:f>
        <x:v>Proposal</x:v>
      </x:c>
      <x:c r="L155" s="4" t="str">
        <x:f>IFERROR(INDEX('Items'!$AD$6:$AD$1005,MATCH(D155,'Items'!$A$6:$A$1005,0)),"MISSING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IFERROR(INDEX('Items'!$C$6:$C$1005,MATCH(D156,'Items'!$A$6:$A$1005,0)),"MISSING ID")</x:f>
        <x:v>Not applicable</x:v>
      </x:c>
      <x:c r="G156" s="4" t="str">
        <x:f>IFERROR(INDEX('Items'!$D$6:$D$1005,MATCH(D156,'Items'!$A$6:$A$1005,0)),"MISSING ID")</x:f>
        <x:v>Tools</x:v>
      </x:c>
      <x:c r="H156" s="4" t="str">
        <x:f>IFERROR(INDEX('Items'!$X$6:$X$1005,MATCH(D156,'Items'!$A$6:$A$1005,0)),"MISSING ID")</x:f>
        <x:v>Tool</x:v>
      </x:c>
      <x:c r="I156" s="4"/>
      <x:c r="J156" s="4" t="str">
        <x:v>Unspecified</x:v>
      </x:c>
      <x:c r="K156" s="4" t="str">
        <x:f>IFERROR(INDEX('Crafting recipes'!$D$6:$D$1005,MATCH(B156,'Crafting recipes'!$A$6:$A$1005,0)),"MISSING ID")</x:f>
        <x:v>Proposal</x:v>
      </x:c>
      <x:c r="L156" s="4" t="str">
        <x:f>IFERROR(INDEX('Items'!$AD$6:$AD$1005,MATCH(D156,'Items'!$A$6:$A$1005,0)),"MISSING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Tools</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Armor</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Crafting components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Crafting components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t="str">
        <x:v>design.review.proposal_container_seal_collar.in.1</x:v>
      </x:c>
      <x:c r="B457" s="4" t="str">
        <x:v>design.review.proposal_container_seal_collar</x:v>
      </x:c>
      <x:c r="C457" s="4" t="str">
        <x:v>Ingredient candidate</x:v>
      </x:c>
      <x:c r="D457" s="4" t="str">
        <x:v>author.metallurgy.steel_stock</x:v>
      </x:c>
      <x:c r="E457" s="4" t="str">
        <x:f>IFERROR(INDEX('Items'!$B$6:$B$1005,MATCH(D457,'Items'!$A$6:$A$1005,0)),"MISSING ID")</x:f>
        <x:v>Steel stock</x:v>
      </x:c>
      <x:c r="F457" s="4" t="str">
        <x:f>IFERROR(INDEX('Items'!$C$6:$C$1005,MATCH(D457,'Items'!$A$6:$A$1005,0)),"MISSING ID")</x:f>
        <x:v>T2</x:v>
      </x:c>
      <x:c r="G457" s="4" t="str">
        <x:f>IFERROR(INDEX('Items'!$D$6:$D$1005,MATCH(D457,'Items'!$A$6:$A$1005,0)),"MISSING ID")</x:f>
        <x:v>Manufactured stock</x:v>
      </x:c>
      <x:c r="H457" s="4" t="str">
        <x:f>IFERROR(INDEX('Items'!$X$6:$X$1005,MATCH(D457,'Items'!$A$6:$A$1005,0)),"MISSING ID")</x:f>
        <x:v>Processed material</x:v>
      </x:c>
      <x:c r="I457" s="4"/>
      <x:c r="J457" s="4" t="str">
        <x:v>Unspecified</x:v>
      </x:c>
      <x:c r="K457" s="4" t="str">
        <x:f>IFERROR(INDEX('Crafting recipes'!$D$6:$D$1005,MATCH(B457,'Crafting recipes'!$A$6:$A$1005,0)),"MISSING ID")</x:f>
        <x:v>Proposal</x:v>
      </x:c>
      <x:c r="L457" s="4" t="str">
        <x:f>IFERROR(INDEX('Items'!$AD$6:$AD$1005,MATCH(D457,'Items'!$A$6:$A$1005,0)),"MISSING ID")</x:f>
        <x:v>Author direction</x:v>
      </x:c>
      <x:c r="M457" s="4" t="str">
        <x:f>IFERROR(INDEX('Crafting recipes'!$E$6:$E$1005,MATCH(B457,'Crafting recipes'!$A$6:$A$1005,0)),"MISSING ID")</x:f>
        <x:v>Partial proposal</x:v>
      </x:c>
      <x:c r="N457" s="4" t="str">
        <x:v>Candidate relationship only; quantity, yield and full recipe remain undefined.</x:v>
      </x:c>
      <x:c r="O457" s="4" t="str">
        <x:v>New October 15 tier-review proposal; user-authorized item audit and Docs/WORLD_BASIS.md. No source-canon or implemented-recipe claim.</x:v>
      </x:c>
      <x:c r="P457" s="4" t="n">
        <x:f>IF(OR(C457="Ingredient candidate",C457="Consumed input",C457="Contained input",C457="Transform input"),IF(F457="T0",0,IF(F457="T1",1,IF(F457="T2",2,IF(F457="T3",3,IF(F457="T4",4,-1))))),-1)</x:f>
        <x:v>2</x:v>
      </x:c>
      <x:c r="Q457" s="4" t="n">
        <x:f>IF(AND(OR(C457="Ingredient candidate",C457="Consumed input",C457="Contained input",C457="Transform input"),P457=-1),1,0)</x:f>
        <x:v>0</x:v>
      </x:c>
    </x:row>
    <x:row r="458" ht="115" customHeight="1">
      <x:c r="A458" s="4" t="str">
        <x:v>design.review.proposal_container_seal_collar.in.2</x:v>
      </x:c>
      <x:c r="B458" s="4" t="str">
        <x:v>design.review.proposal_container_seal_collar</x:v>
      </x:c>
      <x:c r="C458" s="4" t="str">
        <x:v>Ingredient candidate</x:v>
      </x:c>
      <x:c r="D458" s="4" t="str">
        <x:v>proposal.branch.filled_seal</x:v>
      </x:c>
      <x:c r="E458" s="4" t="str">
        <x:f>IFERROR(INDEX('Items'!$B$6:$B$1005,MATCH(D458,'Items'!$A$6:$A$1005,0)),"MISSING ID")</x:f>
        <x:v>Filled faunal seal compound</x:v>
      </x:c>
      <x:c r="F458" s="4" t="str">
        <x:f>IFERROR(INDEX('Items'!$C$6:$C$1005,MATCH(D458,'Items'!$A$6:$A$1005,0)),"MISSING ID")</x:f>
        <x:v>T2</x:v>
      </x:c>
      <x:c r="G458" s="4" t="str">
        <x:f>IFERROR(INDEX('Items'!$D$6:$D$1005,MATCH(D458,'Items'!$A$6:$A$1005,0)),"MISSING ID")</x:f>
        <x:v>Processing agents</x:v>
      </x:c>
      <x:c r="H458" s="4" t="str">
        <x:f>IFERROR(INDEX('Items'!$X$6:$X$1005,MATCH(D458,'Items'!$A$6:$A$1005,0)),"MISSING ID")</x:f>
        <x:v>Chemical material</x:v>
      </x:c>
      <x:c r="I458" s="4"/>
      <x:c r="J458" s="4" t="str">
        <x:v>Unspecified</x:v>
      </x:c>
      <x:c r="K458" s="4" t="str">
        <x:f>IFERROR(INDEX('Crafting recipes'!$D$6:$D$1005,MATCH(B458,'Crafting recipes'!$A$6:$A$1005,0)),"MISSING ID")</x:f>
        <x:v>Proposal</x:v>
      </x:c>
      <x:c r="L458" s="4" t="str">
        <x:f>IFERROR(INDEX('Items'!$AD$6:$AD$1005,MATCH(D458,'Items'!$A$6:$A$1005,0)),"MISSING ID")</x:f>
        <x:v>Proposal</x:v>
      </x:c>
      <x:c r="M458" s="4" t="str">
        <x:f>IFERROR(INDEX('Crafting recipes'!$E$6:$E$1005,MATCH(B458,'Crafting recipes'!$A$6:$A$1005,0)),"MISSING ID")</x:f>
        <x:v>Partial proposal</x:v>
      </x:c>
      <x:c r="N458" s="4" t="str">
        <x:v>Candidate relationship only; quantity, yield and full recipe remain undefined.</x:v>
      </x:c>
      <x:c r="O458" s="4" t="str">
        <x:v>New October 15 tier-review proposal; user-authorized item audit and Docs/WORLD_BASIS.md. No source-canon or implemented-recipe claim.</x:v>
      </x:c>
      <x:c r="P458" s="4" t="n">
        <x:f>IF(OR(C458="Ingredient candidate",C458="Consumed input",C458="Contained input",C458="Transform input"),IF(F458="T0",0,IF(F458="T1",1,IF(F458="T2",2,IF(F458="T3",3,IF(F458="T4",4,-1))))),-1)</x:f>
        <x:v>2</x:v>
      </x:c>
      <x:c r="Q458" s="4" t="n">
        <x:f>IF(AND(OR(C458="Ingredient candidate",C458="Consumed input",C458="Contained input",C458="Transform input"),P458=-1),1,0)</x:f>
        <x:v>0</x:v>
      </x:c>
    </x:row>
    <x:row r="459" ht="115" customHeight="1">
      <x:c r="A459" s="4" t="str">
        <x:v>design.review.proposal_container_seal_collar.out</x:v>
      </x:c>
      <x:c r="B459" s="4" t="str">
        <x:v>design.review.proposal_container_seal_collar</x:v>
      </x:c>
      <x:c r="C459" s="4" t="str">
        <x:v>Output</x:v>
      </x:c>
      <x:c r="D459" s="4" t="str">
        <x:v>proposal.container.seal_collar</x:v>
      </x:c>
      <x:c r="E459" s="4" t="str">
        <x:f>IFERROR(INDEX('Items'!$B$6:$B$1005,MATCH(D459,'Items'!$A$6:$A$1005,0)),"MISSING ID")</x:f>
        <x:v>Compression seal collar</x:v>
      </x:c>
      <x:c r="F459" s="4" t="str">
        <x:f>IFERROR(INDEX('Items'!$C$6:$C$1005,MATCH(D459,'Items'!$A$6:$A$1005,0)),"MISSING ID")</x:f>
        <x:v>T3</x:v>
      </x:c>
      <x:c r="G459" s="4" t="str">
        <x:f>IFERROR(INDEX('Items'!$D$6:$D$1005,MATCH(D459,'Items'!$A$6:$A$1005,0)),"MISSING ID")</x:f>
        <x:v>Containers</x:v>
      </x:c>
      <x:c r="H459" s="4" t="str">
        <x:f>IFERROR(INDEX('Items'!$X$6:$X$1005,MATCH(D459,'Items'!$A$6:$A$1005,0)),"MISSING ID")</x:f>
        <x:v>Container part</x:v>
      </x:c>
      <x:c r="I459" s="4"/>
      <x:c r="J459" s="4" t="str">
        <x:v>Unspecified</x:v>
      </x:c>
      <x:c r="K459" s="4" t="str">
        <x:f>IFERROR(INDEX('Crafting recipes'!$D$6:$D$1005,MATCH(B459,'Crafting recipes'!$A$6:$A$1005,0)),"MISSING ID")</x:f>
        <x:v>Proposal</x:v>
      </x:c>
      <x:c r="L459" s="4" t="str">
        <x:f>IFERROR(INDEX('Items'!$AD$6:$AD$1005,MATCH(D459,'Items'!$A$6:$A$1005,0)),"MISSING ID")</x:f>
        <x:v>Proposal</x:v>
      </x:c>
      <x:c r="M459" s="4" t="str">
        <x:f>IFERROR(INDEX('Crafting recipes'!$E$6:$E$1005,MATCH(B459,'Crafting recipes'!$A$6:$A$1005,0)),"MISSING ID")</x:f>
        <x:v>Partial proposal</x:v>
      </x:c>
      <x:c r="N459" s="4" t="str">
        <x:v>Candidate relationship only; quantity, yield and full recipe remain undefined.</x:v>
      </x:c>
      <x:c r="O459" s="4" t="str">
        <x:v>New October 15 tier-review proposal; user-authorized item audit and Docs/WORLD_BASIS.md. No source-canon or implemented-recipe claim.</x:v>
      </x:c>
      <x:c r="P459" s="4" t="n">
        <x:f>IF(OR(C459="Ingredient candidate",C459="Consumed input",C459="Contained input",C459="Transform input"),IF(F459="T0",0,IF(F459="T1",1,IF(F459="T2",2,IF(F459="T3",3,IF(F459="T4",4,-1))))),-1)</x:f>
        <x:v>-1</x:v>
      </x:c>
      <x:c r="Q459" s="4" t="n">
        <x:f>IF(AND(OR(C459="Ingredient candidate",C459="Consumed input",C459="Contained input",C459="Transform input"),P459=-1),1,0)</x:f>
        <x:v>0</x:v>
      </x:c>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t="str">
        <x:v>design.review.proposal_fire_wind_baffle.in.1</x:v>
      </x:c>
      <x:c r="B528" s="4" t="str">
        <x:v>design.review.proposal_fire_wind_baffle</x:v>
      </x:c>
      <x:c r="C528" s="4" t="str">
        <x:v>Ingredient candidate</x:v>
      </x:c>
      <x:c r="D528" s="4" t="str">
        <x:v>proposal.bio.laminate</x:v>
      </x:c>
      <x:c r="E528" s="4" t="str">
        <x:f>IFERROR(INDEX('Items'!$B$6:$B$1005,MATCH(D528,'Items'!$A$6:$A$1005,0)),"MISSING ID")</x:f>
        <x:v>Shell laminate</x:v>
      </x:c>
      <x:c r="F528" s="4" t="str">
        <x:f>IFERROR(INDEX('Items'!$C$6:$C$1005,MATCH(D528,'Items'!$A$6:$A$1005,0)),"MISSING ID")</x:f>
        <x:v>T2</x:v>
      </x:c>
      <x:c r="G528" s="4" t="str">
        <x:f>IFERROR(INDEX('Items'!$D$6:$D$1005,MATCH(D528,'Items'!$A$6:$A$1005,0)),"MISSING ID")</x:f>
        <x:v>Crafting components</x:v>
      </x:c>
      <x:c r="H528" s="4" t="str">
        <x:f>IFERROR(INDEX('Items'!$X$6:$X$1005,MATCH(D528,'Items'!$A$6:$A$1005,0)),"MISSING ID")</x:f>
        <x:v>Crafting component</x:v>
      </x:c>
      <x:c r="I528" s="4"/>
      <x:c r="J528" s="4" t="str">
        <x:v>Unspecified</x:v>
      </x:c>
      <x:c r="K528" s="4" t="str">
        <x:f>IFERROR(INDEX('Crafting recipes'!$D$6:$D$1005,MATCH(B528,'Crafting recipes'!$A$6:$A$1005,0)),"MISSING ID")</x:f>
        <x:v>Proposal</x:v>
      </x:c>
      <x:c r="L528" s="4" t="str">
        <x:f>IFERROR(INDEX('Items'!$AD$6:$AD$1005,MATCH(D528,'Items'!$A$6:$A$1005,0)),"MISSING ID")</x:f>
        <x:v>Proposal</x:v>
      </x:c>
      <x:c r="M528" s="4" t="str">
        <x:f>IFERROR(INDEX('Crafting recipes'!$E$6:$E$1005,MATCH(B528,'Crafting recipes'!$A$6:$A$1005,0)),"MISSING ID")</x:f>
        <x:v>Partial proposal</x:v>
      </x:c>
      <x:c r="N528" s="4" t="str">
        <x:v>Candidate relationship only; quantity, yield and full recipe remain undefined.</x:v>
      </x:c>
      <x:c r="O528" s="4" t="str">
        <x:v>New October 15 tier-review proposal; user-authorized item audit and Docs/WORLD_BASIS.md. No source-canon or implemented-recipe claim.</x:v>
      </x:c>
      <x:c r="P528" s="4" t="n">
        <x:f>IF(OR(C528="Ingredient candidate",C528="Consumed input",C528="Contained input",C528="Transform input"),IF(F528="T0",0,IF(F528="T1",1,IF(F528="T2",2,IF(F528="T3",3,IF(F528="T4",4,-1))))),-1)</x:f>
        <x:v>2</x:v>
      </x:c>
      <x:c r="Q528" s="4" t="n">
        <x:f>IF(AND(OR(C528="Ingredient candidate",C528="Consumed input",C528="Contained input",C528="Transform input"),P528=-1),1,0)</x:f>
        <x:v>0</x:v>
      </x:c>
    </x:row>
    <x:row r="529" ht="115" customHeight="1">
      <x:c r="A529" s="4" t="str">
        <x:v>design.review.proposal_fire_wind_baffle.in.2</x:v>
      </x:c>
      <x:c r="B529" s="4" t="str">
        <x:v>design.review.proposal_fire_wind_baffle</x:v>
      </x:c>
      <x:c r="C529" s="4" t="str">
        <x:v>Ingredient candidate</x:v>
      </x:c>
      <x:c r="D529" s="4" t="str">
        <x:v>proposal.natural.iron_stock</x:v>
      </x:c>
      <x:c r="E529" s="4" t="str">
        <x:f>IFERROR(INDEX('Items'!$B$6:$B$1005,MATCH(D529,'Items'!$A$6:$A$1005,0)),"MISSING ID")</x:f>
        <x:v>Worked iron stock</x:v>
      </x:c>
      <x:c r="F529" s="4" t="str">
        <x:f>IFERROR(INDEX('Items'!$C$6:$C$1005,MATCH(D529,'Items'!$A$6:$A$1005,0)),"MISSING ID")</x:f>
        <x:v>T2</x:v>
      </x:c>
      <x:c r="G529" s="4" t="str">
        <x:f>IFERROR(INDEX('Items'!$D$6:$D$1005,MATCH(D529,'Items'!$A$6:$A$1005,0)),"MISSING ID")</x:f>
        <x:v>Manufactured stock</x:v>
      </x:c>
      <x:c r="H529" s="4" t="str">
        <x:f>IFERROR(INDEX('Items'!$X$6:$X$1005,MATCH(D529,'Items'!$A$6:$A$1005,0)),"MISSING ID")</x:f>
        <x:v>Processed material</x:v>
      </x:c>
      <x:c r="I529" s="4"/>
      <x:c r="J529" s="4" t="str">
        <x:v>Unspecified</x:v>
      </x:c>
      <x:c r="K529" s="4" t="str">
        <x:f>IFERROR(INDEX('Crafting recipes'!$D$6:$D$1005,MATCH(B529,'Crafting recipes'!$A$6:$A$1005,0)),"MISSING ID")</x:f>
        <x:v>Proposal</x:v>
      </x:c>
      <x:c r="L529" s="4" t="str">
        <x:f>IFERROR(INDEX('Items'!$AD$6:$AD$1005,MATCH(D529,'Items'!$A$6:$A$1005,0)),"MISSING ID")</x:f>
        <x:v>Proposal</x:v>
      </x:c>
      <x:c r="M529" s="4" t="str">
        <x:f>IFERROR(INDEX('Crafting recipes'!$E$6:$E$1005,MATCH(B529,'Crafting recipes'!$A$6:$A$1005,0)),"MISSING ID")</x:f>
        <x:v>Partial proposal</x:v>
      </x:c>
      <x:c r="N529" s="4" t="str">
        <x:v>Candidate relationship only; quantity, yield and full recipe remain undefined.</x:v>
      </x:c>
      <x:c r="O529" s="4" t="str">
        <x:v>New October 15 tier-review proposal; user-authorized item audit and Docs/WORLD_BASIS.md. No source-canon or implemented-recipe claim.</x:v>
      </x:c>
      <x:c r="P529" s="4" t="n">
        <x:f>IF(OR(C529="Ingredient candidate",C529="Consumed input",C529="Contained input",C529="Transform input"),IF(F529="T0",0,IF(F529="T1",1,IF(F529="T2",2,IF(F529="T3",3,IF(F529="T4",4,-1))))),-1)</x:f>
        <x:v>2</x:v>
      </x:c>
      <x:c r="Q529" s="4" t="n">
        <x:f>IF(AND(OR(C529="Ingredient candidate",C529="Consumed input",C529="Contained input",C529="Transform input"),P529=-1),1,0)</x:f>
        <x:v>0</x:v>
      </x:c>
    </x:row>
    <x:row r="530" ht="115" customHeight="1">
      <x:c r="A530" s="4" t="str">
        <x:v>design.review.proposal_fire_wind_baffle.out</x:v>
      </x:c>
      <x:c r="B530" s="4" t="str">
        <x:v>design.review.proposal_fire_wind_baffle</x:v>
      </x:c>
      <x:c r="C530" s="4" t="str">
        <x:v>Output</x:v>
      </x:c>
      <x:c r="D530" s="4" t="str">
        <x:v>proposal.fire.wind_baffle</x:v>
      </x:c>
      <x:c r="E530" s="4" t="str">
        <x:f>IFERROR(INDEX('Items'!$B$6:$B$1005,MATCH(D530,'Items'!$A$6:$A$1005,0)),"MISSING ID")</x:f>
        <x:v>Cooking wind baffle</x:v>
      </x:c>
      <x:c r="F530" s="4" t="str">
        <x:f>IFERROR(INDEX('Items'!$C$6:$C$1005,MATCH(D530,'Items'!$A$6:$A$1005,0)),"MISSING ID")</x:f>
        <x:v>T3</x:v>
      </x:c>
      <x:c r="G530" s="4" t="str">
        <x:f>IFERROR(INDEX('Items'!$D$6:$D$1005,MATCH(D530,'Items'!$A$6:$A$1005,0)),"MISSING ID")</x:f>
        <x:v>Crafting components</x:v>
      </x:c>
      <x:c r="H530" s="4" t="str">
        <x:f>IFERROR(INDEX('Items'!$X$6:$X$1005,MATCH(D530,'Items'!$A$6:$A$1005,0)),"MISSING ID")</x:f>
        <x:v>Crafting component</x:v>
      </x:c>
      <x:c r="I530" s="4"/>
      <x:c r="J530" s="4" t="str">
        <x:v>Unspecified</x:v>
      </x:c>
      <x:c r="K530" s="4" t="str">
        <x:f>IFERROR(INDEX('Crafting recipes'!$D$6:$D$1005,MATCH(B530,'Crafting recipes'!$A$6:$A$1005,0)),"MISSING ID")</x:f>
        <x:v>Proposal</x:v>
      </x:c>
      <x:c r="L530" s="4" t="str">
        <x:f>IFERROR(INDEX('Items'!$AD$6:$AD$1005,MATCH(D530,'Items'!$A$6:$A$1005,0)),"MISSING ID")</x:f>
        <x:v>Proposal</x:v>
      </x:c>
      <x:c r="M530" s="4" t="str">
        <x:f>IFERROR(INDEX('Crafting recipes'!$E$6:$E$1005,MATCH(B530,'Crafting recipes'!$A$6:$A$1005,0)),"MISSING ID")</x:f>
        <x:v>Partial proposal</x:v>
      </x:c>
      <x:c r="N530" s="4" t="str">
        <x:v>Candidate relationship only; quantity, yield and full recipe remain undefined.</x:v>
      </x:c>
      <x:c r="O530" s="4" t="str">
        <x:v>New October 15 tier-review proposal; user-authorized item audit and Docs/WORLD_BASIS.md. No source-canon or implemented-recipe claim.</x:v>
      </x:c>
      <x:c r="P530" s="4" t="n">
        <x:f>IF(OR(C530="Ingredient candidate",C530="Consumed input",C530="Contained input",C530="Transform input"),IF(F530="T0",0,IF(F530="T1",1,IF(F530="T2",2,IF(F530="T3",3,IF(F530="T4",4,-1))))),-1)</x:f>
        <x:v>-1</x:v>
      </x:c>
      <x:c r="Q530" s="4" t="n">
        <x:f>IF(AND(OR(C530="Ingredient candidate",C530="Consumed input",C530="Contained input",C530="Transform input"),P530=-1),1,0)</x:f>
        <x:v>0</x:v>
      </x:c>
    </x:row>
    <x:row r="531" ht="115" customHeight="1">
      <x:c r="A531" s="4" t="str">
        <x:v>design.review.proposal_fire_draft_collar.in.1</x:v>
      </x:c>
      <x:c r="B531" s="4" t="str">
        <x:v>design.review.proposal_fire_draft_collar</x:v>
      </x:c>
      <x:c r="C531" s="4" t="str">
        <x:v>Ingredient candidate</x:v>
      </x:c>
      <x:c r="D531" s="4" t="str">
        <x:v>author.metallurgy.steel_stock</x:v>
      </x:c>
      <x:c r="E531" s="4" t="str">
        <x:f>IFERROR(INDEX('Items'!$B$6:$B$1005,MATCH(D531,'Items'!$A$6:$A$1005,0)),"MISSING ID")</x:f>
        <x:v>Steel stock</x:v>
      </x:c>
      <x:c r="F531" s="4" t="str">
        <x:f>IFERROR(INDEX('Items'!$C$6:$C$1005,MATCH(D531,'Items'!$A$6:$A$1005,0)),"MISSING ID")</x:f>
        <x:v>T2</x:v>
      </x:c>
      <x:c r="G531" s="4" t="str">
        <x:f>IFERROR(INDEX('Items'!$D$6:$D$1005,MATCH(D531,'Items'!$A$6:$A$1005,0)),"MISSING ID")</x:f>
        <x:v>Manufactured stock</x:v>
      </x:c>
      <x:c r="H531" s="4" t="str">
        <x:f>IFERROR(INDEX('Items'!$X$6:$X$1005,MATCH(D531,'Items'!$A$6:$A$1005,0)),"MISSING ID")</x:f>
        <x:v>Processed material</x:v>
      </x:c>
      <x:c r="I531" s="4"/>
      <x:c r="J531" s="4" t="str">
        <x:v>Unspecified</x:v>
      </x:c>
      <x:c r="K531" s="4" t="str">
        <x:f>IFERROR(INDEX('Crafting recipes'!$D$6:$D$1005,MATCH(B531,'Crafting recipes'!$A$6:$A$1005,0)),"MISSING ID")</x:f>
        <x:v>Proposal</x:v>
      </x:c>
      <x:c r="L531" s="4" t="str">
        <x:f>IFERROR(INDEX('Items'!$AD$6:$AD$1005,MATCH(D531,'Items'!$A$6:$A$1005,0)),"MISSING ID")</x:f>
        <x:v>Author direction</x:v>
      </x:c>
      <x:c r="M531" s="4" t="str">
        <x:f>IFERROR(INDEX('Crafting recipes'!$E$6:$E$1005,MATCH(B531,'Crafting recipes'!$A$6:$A$1005,0)),"MISSING ID")</x:f>
        <x:v>Partial proposal</x:v>
      </x:c>
      <x:c r="N531" s="4" t="str">
        <x:v>Candidate relationship only; quantity, yield and full recipe remain undefined.</x:v>
      </x:c>
      <x:c r="O531" s="4" t="str">
        <x:v>New October 15 tier-review proposal; user-authorized item audit and Docs/WORLD_BASIS.md. No source-canon or implemented-recipe claim.</x:v>
      </x:c>
      <x:c r="P531" s="4" t="n">
        <x:f>IF(OR(C531="Ingredient candidate",C531="Consumed input",C531="Contained input",C531="Transform input"),IF(F531="T0",0,IF(F531="T1",1,IF(F531="T2",2,IF(F531="T3",3,IF(F531="T4",4,-1))))),-1)</x:f>
        <x:v>2</x:v>
      </x:c>
      <x:c r="Q531" s="4" t="n">
        <x:f>IF(AND(OR(C531="Ingredient candidate",C531="Consumed input",C531="Contained input",C531="Transform input"),P531=-1),1,0)</x:f>
        <x:v>0</x:v>
      </x:c>
    </x:row>
    <x:row r="532" ht="115" customHeight="1">
      <x:c r="A532" s="4" t="str">
        <x:v>design.review.proposal_fire_draft_collar.out</x:v>
      </x:c>
      <x:c r="B532" s="4" t="str">
        <x:v>design.review.proposal_fire_draft_collar</x:v>
      </x:c>
      <x:c r="C532" s="4" t="str">
        <x:v>Output</x:v>
      </x:c>
      <x:c r="D532" s="4" t="str">
        <x:v>proposal.fire.draft_collar</x:v>
      </x:c>
      <x:c r="E532" s="4" t="str">
        <x:f>IFERROR(INDEX('Items'!$B$6:$B$1005,MATCH(D532,'Items'!$A$6:$A$1005,0)),"MISSING ID")</x:f>
        <x:v>Cooking draft collar</x:v>
      </x:c>
      <x:c r="F532" s="4" t="str">
        <x:f>IFERROR(INDEX('Items'!$C$6:$C$1005,MATCH(D532,'Items'!$A$6:$A$1005,0)),"MISSING ID")</x:f>
        <x:v>T3</x:v>
      </x:c>
      <x:c r="G532" s="4" t="str">
        <x:f>IFERROR(INDEX('Items'!$D$6:$D$1005,MATCH(D532,'Items'!$A$6:$A$1005,0)),"MISSING ID")</x:f>
        <x:v>Crafting components</x:v>
      </x:c>
      <x:c r="H532" s="4" t="str">
        <x:f>IFERROR(INDEX('Items'!$X$6:$X$1005,MATCH(D532,'Items'!$A$6:$A$1005,0)),"MISSING ID")</x:f>
        <x:v>Crafting component</x:v>
      </x:c>
      <x:c r="I532" s="4"/>
      <x:c r="J532" s="4" t="str">
        <x:v>Unspecified</x:v>
      </x:c>
      <x:c r="K532" s="4" t="str">
        <x:f>IFERROR(INDEX('Crafting recipes'!$D$6:$D$1005,MATCH(B532,'Crafting recipes'!$A$6:$A$1005,0)),"MISSING ID")</x:f>
        <x:v>Proposal</x:v>
      </x:c>
      <x:c r="L532" s="4" t="str">
        <x:f>IFERROR(INDEX('Items'!$AD$6:$AD$1005,MATCH(D532,'Items'!$A$6:$A$1005,0)),"MISSING ID")</x:f>
        <x:v>Proposal</x:v>
      </x:c>
      <x:c r="M532" s="4" t="str">
        <x:f>IFERROR(INDEX('Crafting recipes'!$E$6:$E$1005,MATCH(B532,'Crafting recipes'!$A$6:$A$1005,0)),"MISSING ID")</x:f>
        <x:v>Partial proposal</x:v>
      </x:c>
      <x:c r="N532" s="4" t="str">
        <x:v>Candidate relationship only; quantity, yield and full recipe remain undefined.</x:v>
      </x:c>
      <x:c r="O532" s="4" t="str">
        <x:v>New October 15 tier-review proposal; user-authorized item audit and Docs/WORLD_BASIS.md. No source-canon or implemented-recipe claim.</x:v>
      </x:c>
      <x:c r="P532" s="4" t="n">
        <x:f>IF(OR(C532="Ingredient candidate",C532="Consumed input",C532="Contained input",C532="Transform input"),IF(F532="T0",0,IF(F532="T1",1,IF(F532="T2",2,IF(F532="T3",3,IF(F532="T4",4,-1))))),-1)</x:f>
        <x:v>-1</x:v>
      </x:c>
      <x:c r="Q532" s="4" t="n">
        <x:f>IF(AND(OR(C532="Ingredient candidate",C532="Consumed input",C532="Contained input",C532="Transform input"),P532=-1),1,0)</x:f>
        <x:v>0</x:v>
      </x:c>
    </x:row>
    <x:row r="533" ht="115" customHeight="1">
      <x:c r="A533" s="4" t="str">
        <x:v>design.review.proposal_fire_heat_shroud.in.1</x:v>
      </x:c>
      <x:c r="B533" s="4" t="str">
        <x:v>design.review.proposal_fire_heat_shroud</x:v>
      </x:c>
      <x:c r="C533" s="4" t="str">
        <x:v>Ingredient candidate</x:v>
      </x:c>
      <x:c r="D533" s="4" t="str">
        <x:v>proposal.branch.refractory_ceramic</x:v>
      </x:c>
      <x:c r="E533" s="4" t="str">
        <x:f>IFERROR(INDEX('Items'!$B$6:$B$1005,MATCH(D533,'Items'!$A$6:$A$1005,0)),"MISSING ID")</x:f>
        <x:v>Refractory ceramic stock</x:v>
      </x:c>
      <x:c r="F533" s="4" t="str">
        <x:f>IFERROR(INDEX('Items'!$C$6:$C$1005,MATCH(D533,'Items'!$A$6:$A$1005,0)),"MISSING ID")</x:f>
        <x:v>T2</x:v>
      </x:c>
      <x:c r="G533" s="4" t="str">
        <x:f>IFERROR(INDEX('Items'!$D$6:$D$1005,MATCH(D533,'Items'!$A$6:$A$1005,0)),"MISSING ID")</x:f>
        <x:v>Manufactured stock</x:v>
      </x:c>
      <x:c r="H533" s="4" t="str">
        <x:f>IFERROR(INDEX('Items'!$X$6:$X$1005,MATCH(D533,'Items'!$A$6:$A$1005,0)),"MISSING ID")</x:f>
        <x:v>Processed material</x:v>
      </x:c>
      <x:c r="I533" s="4"/>
      <x:c r="J533" s="4" t="str">
        <x:v>Unspecified</x:v>
      </x:c>
      <x:c r="K533" s="4" t="str">
        <x:f>IFERROR(INDEX('Crafting recipes'!$D$6:$D$1005,MATCH(B533,'Crafting recipes'!$A$6:$A$1005,0)),"MISSING ID")</x:f>
        <x:v>Proposal</x:v>
      </x:c>
      <x:c r="L533" s="4" t="str">
        <x:f>IFERROR(INDEX('Items'!$AD$6:$AD$1005,MATCH(D533,'Items'!$A$6:$A$1005,0)),"MISSING ID")</x:f>
        <x:v>Proposal</x:v>
      </x:c>
      <x:c r="M533" s="4" t="str">
        <x:f>IFERROR(INDEX('Crafting recipes'!$E$6:$E$1005,MATCH(B533,'Crafting recipes'!$A$6:$A$1005,0)),"MISSING ID")</x:f>
        <x:v>Partial proposal</x:v>
      </x:c>
      <x:c r="N533" s="4" t="str">
        <x:v>Candidate relationship only; quantity, yield and full recipe remain undefined.</x:v>
      </x:c>
      <x:c r="O533" s="4" t="str">
        <x:v>New October 15 tier-review proposal; user-authorized item audit and Docs/WORLD_BASIS.md. No source-canon or implemented-recipe claim.</x:v>
      </x:c>
      <x:c r="P533" s="4" t="n">
        <x:f>IF(OR(C533="Ingredient candidate",C533="Consumed input",C533="Contained input",C533="Transform input"),IF(F533="T0",0,IF(F533="T1",1,IF(F533="T2",2,IF(F533="T3",3,IF(F533="T4",4,-1))))),-1)</x:f>
        <x:v>2</x:v>
      </x:c>
      <x:c r="Q533" s="4" t="n">
        <x:f>IF(AND(OR(C533="Ingredient candidate",C533="Consumed input",C533="Contained input",C533="Transform input"),P533=-1),1,0)</x:f>
        <x:v>0</x:v>
      </x:c>
    </x:row>
    <x:row r="534" ht="115" customHeight="1">
      <x:c r="A534" s="4" t="str">
        <x:v>design.review.proposal_fire_heat_shroud.in.2</x:v>
      </x:c>
      <x:c r="B534" s="4" t="str">
        <x:v>design.review.proposal_fire_heat_shroud</x:v>
      </x:c>
      <x:c r="C534" s="4" t="str">
        <x:v>Ingredient candidate</x:v>
      </x:c>
      <x:c r="D534" s="4" t="str">
        <x:v>author.metallurgy.steel_stock</x:v>
      </x:c>
      <x:c r="E534" s="4" t="str">
        <x:f>IFERROR(INDEX('Items'!$B$6:$B$1005,MATCH(D534,'Items'!$A$6:$A$1005,0)),"MISSING ID")</x:f>
        <x:v>Steel stock</x:v>
      </x:c>
      <x:c r="F534" s="4" t="str">
        <x:f>IFERROR(INDEX('Items'!$C$6:$C$1005,MATCH(D534,'Items'!$A$6:$A$1005,0)),"MISSING ID")</x:f>
        <x:v>T2</x:v>
      </x:c>
      <x:c r="G534" s="4" t="str">
        <x:f>IFERROR(INDEX('Items'!$D$6:$D$1005,MATCH(D534,'Items'!$A$6:$A$1005,0)),"MISSING ID")</x:f>
        <x:v>Manufactured stock</x:v>
      </x:c>
      <x:c r="H534" s="4" t="str">
        <x:f>IFERROR(INDEX('Items'!$X$6:$X$1005,MATCH(D534,'Items'!$A$6:$A$1005,0)),"MISSING ID")</x:f>
        <x:v>Processed material</x:v>
      </x:c>
      <x:c r="I534" s="4"/>
      <x:c r="J534" s="4" t="str">
        <x:v>Unspecified</x:v>
      </x:c>
      <x:c r="K534" s="4" t="str">
        <x:f>IFERROR(INDEX('Crafting recipes'!$D$6:$D$1005,MATCH(B534,'Crafting recipes'!$A$6:$A$1005,0)),"MISSING ID")</x:f>
        <x:v>Proposal</x:v>
      </x:c>
      <x:c r="L534" s="4" t="str">
        <x:f>IFERROR(INDEX('Items'!$AD$6:$AD$1005,MATCH(D534,'Items'!$A$6:$A$1005,0)),"MISSING ID")</x:f>
        <x:v>Author direction</x:v>
      </x:c>
      <x:c r="M534" s="4" t="str">
        <x:f>IFERROR(INDEX('Crafting recipes'!$E$6:$E$1005,MATCH(B534,'Crafting recipes'!$A$6:$A$1005,0)),"MISSING ID")</x:f>
        <x:v>Partial proposal</x:v>
      </x:c>
      <x:c r="N534" s="4" t="str">
        <x:v>Candidate relationship only; quantity, yield and full recipe remain undefined.</x:v>
      </x:c>
      <x:c r="O534" s="4" t="str">
        <x:v>New October 15 tier-review proposal; user-authorized item audit and Docs/WORLD_BASIS.md. No source-canon or implemented-recipe claim.</x:v>
      </x:c>
      <x:c r="P534" s="4" t="n">
        <x:f>IF(OR(C534="Ingredient candidate",C534="Consumed input",C534="Contained input",C534="Transform input"),IF(F534="T0",0,IF(F534="T1",1,IF(F534="T2",2,IF(F534="T3",3,IF(F534="T4",4,-1))))),-1)</x:f>
        <x:v>2</x:v>
      </x:c>
      <x:c r="Q534" s="4" t="n">
        <x:f>IF(AND(OR(C534="Ingredient candidate",C534="Consumed input",C534="Contained input",C534="Transform input"),P534=-1),1,0)</x:f>
        <x:v>0</x:v>
      </x:c>
    </x:row>
    <x:row r="535" ht="115" customHeight="1">
      <x:c r="A535" s="4" t="str">
        <x:v>design.review.proposal_fire_heat_shroud.out</x:v>
      </x:c>
      <x:c r="B535" s="4" t="str">
        <x:v>design.review.proposal_fire_heat_shroud</x:v>
      </x:c>
      <x:c r="C535" s="4" t="str">
        <x:v>Output</x:v>
      </x:c>
      <x:c r="D535" s="4" t="str">
        <x:v>proposal.fire.heat_shroud</x:v>
      </x:c>
      <x:c r="E535" s="4" t="str">
        <x:f>IFERROR(INDEX('Items'!$B$6:$B$1005,MATCH(D535,'Items'!$A$6:$A$1005,0)),"MISSING ID")</x:f>
        <x:v>Cooking heat shroud</x:v>
      </x:c>
      <x:c r="F535" s="4" t="str">
        <x:f>IFERROR(INDEX('Items'!$C$6:$C$1005,MATCH(D535,'Items'!$A$6:$A$1005,0)),"MISSING ID")</x:f>
        <x:v>T3</x:v>
      </x:c>
      <x:c r="G535" s="4" t="str">
        <x:f>IFERROR(INDEX('Items'!$D$6:$D$1005,MATCH(D535,'Items'!$A$6:$A$1005,0)),"MISSING ID")</x:f>
        <x:v>Crafting components</x:v>
      </x:c>
      <x:c r="H535" s="4" t="str">
        <x:f>IFERROR(INDEX('Items'!$X$6:$X$1005,MATCH(D535,'Items'!$A$6:$A$1005,0)),"MISSING ID")</x:f>
        <x:v>Crafting component</x:v>
      </x:c>
      <x:c r="I535" s="4"/>
      <x:c r="J535" s="4" t="str">
        <x:v>Unspecified</x:v>
      </x:c>
      <x:c r="K535" s="4" t="str">
        <x:f>IFERROR(INDEX('Crafting recipes'!$D$6:$D$1005,MATCH(B535,'Crafting recipes'!$A$6:$A$1005,0)),"MISSING ID")</x:f>
        <x:v>Proposal</x:v>
      </x:c>
      <x:c r="L535" s="4" t="str">
        <x:f>IFERROR(INDEX('Items'!$AD$6:$AD$1005,MATCH(D535,'Items'!$A$6:$A$1005,0)),"MISSING ID")</x:f>
        <x:v>Proposal</x:v>
      </x:c>
      <x:c r="M535" s="4" t="str">
        <x:f>IFERROR(INDEX('Crafting recipes'!$E$6:$E$1005,MATCH(B535,'Crafting recipes'!$A$6:$A$1005,0)),"MISSING ID")</x:f>
        <x:v>Partial proposal</x:v>
      </x:c>
      <x:c r="N535" s="4" t="str">
        <x:v>Candidate relationship only; quantity, yield and full recipe remain undefined.</x:v>
      </x:c>
      <x:c r="O535" s="4" t="str">
        <x:v>New October 15 tier-review proposal; user-authorized item audit and Docs/WORLD_BASIS.md. No source-canon or implemented-recipe claim.</x:v>
      </x:c>
      <x:c r="P535" s="4" t="n">
        <x:f>IF(OR(C535="Ingredient candidate",C535="Consumed input",C535="Contained input",C535="Transform input"),IF(F535="T0",0,IF(F535="T1",1,IF(F535="T2",2,IF(F535="T3",3,IF(F535="T4",4,-1))))),-1)</x:f>
        <x:v>-1</x:v>
      </x:c>
      <x:c r="Q535" s="4" t="n">
        <x:f>IF(AND(OR(C535="Ingredient candidate",C535="Consumed input",C535="Contained input",C535="Transform input"),P535=-1),1,0)</x:f>
        <x:v>0</x:v>
      </x:c>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Crafting components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Crafting components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Crafting components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Crafting components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t="str">
        <x:v>design.review.proposal_legger_release_latch.in.1</x:v>
      </x:c>
      <x:c r="B606" s="4" t="str">
        <x:v>design.review.proposal_legger_release_latch</x:v>
      </x:c>
      <x:c r="C606" s="4" t="str">
        <x:v>Ingredient candidate</x:v>
      </x:c>
      <x:c r="D606" s="4" t="str">
        <x:v>proposal.branch.spring_steel</x:v>
      </x:c>
      <x:c r="E606" s="4" t="str">
        <x:f>IFERROR(INDEX('Items'!$B$6:$B$1005,MATCH(D606,'Items'!$A$6:$A$1005,0)),"MISSING ID")</x:f>
        <x:v>Spring-grade steel stock</x:v>
      </x:c>
      <x:c r="F606" s="4" t="str">
        <x:f>IFERROR(INDEX('Items'!$C$6:$C$1005,MATCH(D606,'Items'!$A$6:$A$1005,0)),"MISSING ID")</x:f>
        <x:v>T3</x:v>
      </x:c>
      <x:c r="G606" s="4" t="str">
        <x:f>IFERROR(INDEX('Items'!$D$6:$D$1005,MATCH(D606,'Items'!$A$6:$A$1005,0)),"MISSING ID")</x:f>
        <x:v>Manufactured stock</x:v>
      </x:c>
      <x:c r="H606" s="4" t="str">
        <x:f>IFERROR(INDEX('Items'!$X$6:$X$1005,MATCH(D606,'Items'!$A$6:$A$1005,0)),"MISSING ID")</x:f>
        <x:v>Processed material</x:v>
      </x:c>
      <x:c r="I606" s="4"/>
      <x:c r="J606" s="4" t="str">
        <x:v>Unspecified</x:v>
      </x:c>
      <x:c r="K606" s="4" t="str">
        <x:f>IFERROR(INDEX('Crafting recipes'!$D$6:$D$1005,MATCH(B606,'Crafting recipes'!$A$6:$A$1005,0)),"MISSING ID")</x:f>
        <x:v>Proposal</x:v>
      </x:c>
      <x:c r="L606" s="4" t="str">
        <x:f>IFERROR(INDEX('Items'!$AD$6:$AD$1005,MATCH(D606,'Items'!$A$6:$A$1005,0)),"MISSING ID")</x:f>
        <x:v>Proposal</x:v>
      </x:c>
      <x:c r="M606" s="4" t="str">
        <x:f>IFERROR(INDEX('Crafting recipes'!$E$6:$E$1005,MATCH(B606,'Crafting recipes'!$A$6:$A$1005,0)),"MISSING ID")</x:f>
        <x:v>Partial proposal</x:v>
      </x:c>
      <x:c r="N606" s="4" t="str">
        <x:v>Candidate relationship only; quantity, yield and full recipe remain undefined.</x:v>
      </x:c>
      <x:c r="O606" s="4" t="str">
        <x:v>New October 15 tier-review proposal; user-authorized item audit and Docs/WORLD_BASIS.md. No source-canon or implemented-recipe claim.</x:v>
      </x:c>
      <x:c r="P606" s="4" t="n">
        <x:f>IF(OR(C606="Ingredient candidate",C606="Consumed input",C606="Contained input",C606="Transform input"),IF(F606="T0",0,IF(F606="T1",1,IF(F606="T2",2,IF(F606="T3",3,IF(F606="T4",4,-1))))),-1)</x:f>
        <x:v>3</x:v>
      </x:c>
      <x:c r="Q606" s="4" t="n">
        <x:f>IF(AND(OR(C606="Ingredient candidate",C606="Consumed input",C606="Contained input",C606="Transform input"),P606=-1),1,0)</x:f>
        <x:v>0</x:v>
      </x:c>
    </x:row>
    <x:row r="607" ht="115" customHeight="1">
      <x:c r="A607" s="4" t="str">
        <x:v>design.review.proposal_legger_release_latch.in.2</x:v>
      </x:c>
      <x:c r="B607" s="4" t="str">
        <x:v>design.review.proposal_legger_release_latch</x:v>
      </x:c>
      <x:c r="C607" s="4" t="str">
        <x:v>Ingredient candidate</x:v>
      </x:c>
      <x:c r="D607" s="4" t="str">
        <x:v>author.metallurgy.steel_stock</x:v>
      </x:c>
      <x:c r="E607" s="4" t="str">
        <x:f>IFERROR(INDEX('Items'!$B$6:$B$1005,MATCH(D607,'Items'!$A$6:$A$1005,0)),"MISSING ID")</x:f>
        <x:v>Steel stock</x:v>
      </x:c>
      <x:c r="F607" s="4" t="str">
        <x:f>IFERROR(INDEX('Items'!$C$6:$C$1005,MATCH(D607,'Items'!$A$6:$A$1005,0)),"MISSING ID")</x:f>
        <x:v>T2</x:v>
      </x:c>
      <x:c r="G607" s="4" t="str">
        <x:f>IFERROR(INDEX('Items'!$D$6:$D$1005,MATCH(D607,'Items'!$A$6:$A$1005,0)),"MISSING ID")</x:f>
        <x:v>Manufactured stock</x:v>
      </x:c>
      <x:c r="H607" s="4" t="str">
        <x:f>IFERROR(INDEX('Items'!$X$6:$X$1005,MATCH(D607,'Items'!$A$6:$A$1005,0)),"MISSING ID")</x:f>
        <x:v>Processed material</x:v>
      </x:c>
      <x:c r="I607" s="4"/>
      <x:c r="J607" s="4" t="str">
        <x:v>Unspecified</x:v>
      </x:c>
      <x:c r="K607" s="4" t="str">
        <x:f>IFERROR(INDEX('Crafting recipes'!$D$6:$D$1005,MATCH(B607,'Crafting recipes'!$A$6:$A$1005,0)),"MISSING ID")</x:f>
        <x:v>Proposal</x:v>
      </x:c>
      <x:c r="L607" s="4" t="str">
        <x:f>IFERROR(INDEX('Items'!$AD$6:$AD$1005,MATCH(D607,'Items'!$A$6:$A$1005,0)),"MISSING ID")</x:f>
        <x:v>Author direction</x:v>
      </x:c>
      <x:c r="M607" s="4" t="str">
        <x:f>IFERROR(INDEX('Crafting recipes'!$E$6:$E$1005,MATCH(B607,'Crafting recipes'!$A$6:$A$1005,0)),"MISSING ID")</x:f>
        <x:v>Partial proposal</x:v>
      </x:c>
      <x:c r="N607" s="4" t="str">
        <x:v>Candidate relationship only; quantity, yield and full recipe remain undefined.</x:v>
      </x:c>
      <x:c r="O607" s="4" t="str">
        <x:v>New October 15 tier-review proposal; user-authorized item audit and Docs/WORLD_BASIS.md. No source-canon or implemented-recipe claim.</x:v>
      </x:c>
      <x:c r="P607" s="4" t="n">
        <x:f>IF(OR(C607="Ingredient candidate",C607="Consumed input",C607="Contained input",C607="Transform input"),IF(F607="T0",0,IF(F607="T1",1,IF(F607="T2",2,IF(F607="T3",3,IF(F607="T4",4,-1))))),-1)</x:f>
        <x:v>2</x:v>
      </x:c>
      <x:c r="Q607" s="4" t="n">
        <x:f>IF(AND(OR(C607="Ingredient candidate",C607="Consumed input",C607="Contained input",C607="Transform input"),P607=-1),1,0)</x:f>
        <x:v>0</x:v>
      </x:c>
    </x:row>
    <x:row r="608" ht="115" customHeight="1">
      <x:c r="A608" s="4" t="str">
        <x:v>design.review.proposal_legger_release_latch.in.3</x:v>
      </x:c>
      <x:c r="B608" s="4" t="str">
        <x:v>design.review.proposal_legger_release_latch</x:v>
      </x:c>
      <x:c r="C608" s="4" t="str">
        <x:v>Ingredient candidate</x:v>
      </x:c>
      <x:c r="D608" s="4" t="str">
        <x:v>proposal.branch.bearing_bronze</x:v>
      </x:c>
      <x:c r="E608" s="4" t="str">
        <x:f>IFERROR(INDEX('Items'!$B$6:$B$1005,MATCH(D608,'Items'!$A$6:$A$1005,0)),"MISSING ID")</x:f>
        <x:v>Prepared bronze bearing stock</x:v>
      </x:c>
      <x:c r="F608" s="4" t="str">
        <x:f>IFERROR(INDEX('Items'!$C$6:$C$1005,MATCH(D608,'Items'!$A$6:$A$1005,0)),"MISSING ID")</x:f>
        <x:v>T2</x:v>
      </x:c>
      <x:c r="G608" s="4" t="str">
        <x:f>IFERROR(INDEX('Items'!$D$6:$D$1005,MATCH(D608,'Items'!$A$6:$A$1005,0)),"MISSING ID")</x:f>
        <x:v>Manufactured stock</x:v>
      </x:c>
      <x:c r="H608" s="4" t="str">
        <x:f>IFERROR(INDEX('Items'!$X$6:$X$1005,MATCH(D608,'Items'!$A$6:$A$1005,0)),"MISSING ID")</x:f>
        <x:v>Processed material</x:v>
      </x:c>
      <x:c r="I608" s="4"/>
      <x:c r="J608" s="4" t="str">
        <x:v>Unspecified</x:v>
      </x:c>
      <x:c r="K608" s="4" t="str">
        <x:f>IFERROR(INDEX('Crafting recipes'!$D$6:$D$1005,MATCH(B608,'Crafting recipes'!$A$6:$A$1005,0)),"MISSING ID")</x:f>
        <x:v>Proposal</x:v>
      </x:c>
      <x:c r="L608" s="4" t="str">
        <x:f>IFERROR(INDEX('Items'!$AD$6:$AD$1005,MATCH(D608,'Items'!$A$6:$A$1005,0)),"MISSING ID")</x:f>
        <x:v>Proposal</x:v>
      </x:c>
      <x:c r="M608" s="4" t="str">
        <x:f>IFERROR(INDEX('Crafting recipes'!$E$6:$E$1005,MATCH(B608,'Crafting recipes'!$A$6:$A$1005,0)),"MISSING ID")</x:f>
        <x:v>Partial proposal</x:v>
      </x:c>
      <x:c r="N608" s="4" t="str">
        <x:v>Candidate relationship only; quantity, yield and full recipe remain undefined.</x:v>
      </x:c>
      <x:c r="O608" s="4" t="str">
        <x:v>New October 15 tier-review proposal; user-authorized item audit and Docs/WORLD_BASIS.md. No source-canon or implemented-recipe claim.</x:v>
      </x:c>
      <x:c r="P608" s="4" t="n">
        <x:f>IF(OR(C608="Ingredient candidate",C608="Consumed input",C608="Contained input",C608="Transform input"),IF(F608="T0",0,IF(F608="T1",1,IF(F608="T2",2,IF(F608="T3",3,IF(F608="T4",4,-1))))),-1)</x:f>
        <x:v>2</x:v>
      </x:c>
      <x:c r="Q608" s="4" t="n">
        <x:f>IF(AND(OR(C608="Ingredient candidate",C608="Consumed input",C608="Contained input",C608="Transform input"),P608=-1),1,0)</x:f>
        <x:v>0</x:v>
      </x:c>
    </x:row>
    <x:row r="609" ht="115" customHeight="1">
      <x:c r="A609" s="4" t="str">
        <x:v>design.review.proposal_legger_release_latch.out</x:v>
      </x:c>
      <x:c r="B609" s="4" t="str">
        <x:v>design.review.proposal_legger_release_latch</x:v>
      </x:c>
      <x:c r="C609" s="4" t="str">
        <x:v>Output</x:v>
      </x:c>
      <x:c r="D609" s="4" t="str">
        <x:v>proposal.legger.release_latch</x:v>
      </x:c>
      <x:c r="E609" s="4" t="str">
        <x:f>IFERROR(INDEX('Items'!$B$6:$B$1005,MATCH(D609,'Items'!$A$6:$A$1005,0)),"MISSING ID")</x:f>
        <x:v>Cargo quick-release latch</x:v>
      </x:c>
      <x:c r="F609" s="4" t="str">
        <x:f>IFERROR(INDEX('Items'!$C$6:$C$1005,MATCH(D609,'Items'!$A$6:$A$1005,0)),"MISSING ID")</x:f>
        <x:v>T4</x:v>
      </x:c>
      <x:c r="G609" s="4" t="str">
        <x:f>IFERROR(INDEX('Items'!$D$6:$D$1005,MATCH(D609,'Items'!$A$6:$A$1005,0)),"MISSING ID")</x:f>
        <x:v>Crafting components</x:v>
      </x:c>
      <x:c r="H609" s="4" t="str">
        <x:f>IFERROR(INDEX('Items'!$X$6:$X$1005,MATCH(D609,'Items'!$A$6:$A$1005,0)),"MISSING ID")</x:f>
        <x:v>Crafting component</x:v>
      </x:c>
      <x:c r="I609" s="4"/>
      <x:c r="J609" s="4" t="str">
        <x:v>Unspecified</x:v>
      </x:c>
      <x:c r="K609" s="4" t="str">
        <x:f>IFERROR(INDEX('Crafting recipes'!$D$6:$D$1005,MATCH(B609,'Crafting recipes'!$A$6:$A$1005,0)),"MISSING ID")</x:f>
        <x:v>Proposal</x:v>
      </x:c>
      <x:c r="L609" s="4" t="str">
        <x:f>IFERROR(INDEX('Items'!$AD$6:$AD$1005,MATCH(D609,'Items'!$A$6:$A$1005,0)),"MISSING ID")</x:f>
        <x:v>Proposal</x:v>
      </x:c>
      <x:c r="M609" s="4" t="str">
        <x:f>IFERROR(INDEX('Crafting recipes'!$E$6:$E$1005,MATCH(B609,'Crafting recipes'!$A$6:$A$1005,0)),"MISSING ID")</x:f>
        <x:v>Partial proposal</x:v>
      </x:c>
      <x:c r="N609" s="4" t="str">
        <x:v>Candidate relationship only; quantity, yield and full recipe remain undefined.</x:v>
      </x:c>
      <x:c r="O609" s="4" t="str">
        <x:v>New October 15 tier-review proposal; user-authorized item audit and Docs/WORLD_BASIS.md. No source-canon or implemented-recipe claim.</x:v>
      </x:c>
      <x:c r="P609" s="4" t="n">
        <x:f>IF(OR(C609="Ingredient candidate",C609="Consumed input",C609="Contained input",C609="Transform input"),IF(F609="T0",0,IF(F609="T1",1,IF(F609="T2",2,IF(F609="T3",3,IF(F609="T4",4,-1))))),-1)</x:f>
        <x:v>-1</x:v>
      </x:c>
      <x:c r="Q609" s="4" t="n">
        <x:f>IF(AND(OR(C609="Ingredient candidate",C609="Consumed input",C609="Contained input",C609="Transform input"),P609=-1),1,0)</x:f>
        <x:v>0</x:v>
      </x:c>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Biological resources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Biological resources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Biological resources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Biological resources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Tools</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Armor</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Armor</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t="str">
        <x:v>design.collection.pressed_husk_apron.in.1</x:v>
      </x:c>
      <x:c r="B845" s="4" t="str">
        <x:v>design.collection.pressed_husk_apron</x:v>
      </x:c>
      <x:c r="C845" s="4" t="str">
        <x:v>Ingredient candidate</x:v>
      </x:c>
      <x:c r="D845" s="4" t="str">
        <x:v>proposal.branch.husk_sheet</x:v>
      </x:c>
      <x:c r="E845" s="4" t="str">
        <x:f>IFERROR(INDEX('Items'!$B$6:$B$1005,MATCH(D845,'Items'!$A$6:$A$1005,0)),"MISSING ID")</x:f>
        <x:v>Bonded husk sheet</x:v>
      </x:c>
      <x:c r="F845" s="4" t="str">
        <x:f>IFERROR(INDEX('Items'!$C$6:$C$1005,MATCH(D845,'Items'!$A$6:$A$1005,0)),"MISSING ID")</x:f>
        <x:v>T2</x:v>
      </x:c>
      <x:c r="G845" s="4" t="str">
        <x:f>IFERROR(INDEX('Items'!$D$6:$D$1005,MATCH(D845,'Items'!$A$6:$A$1005,0)),"MISSING ID")</x:f>
        <x:v>Manufactured stock</x:v>
      </x:c>
      <x:c r="H845" s="4" t="str">
        <x:f>IFERROR(INDEX('Items'!$X$6:$X$1005,MATCH(D845,'Items'!$A$6:$A$1005,0)),"MISSING ID")</x:f>
        <x:v>Processed material</x:v>
      </x:c>
      <x:c r="I845" s="4"/>
      <x:c r="J845" s="4" t="str">
        <x:v>Unspecified</x:v>
      </x:c>
      <x:c r="K845" s="4" t="str">
        <x:f>IFERROR(INDEX('Crafting recipes'!$D$6:$D$1005,MATCH(B845,'Crafting recipes'!$A$6:$A$1005,0)),"MISSING ID")</x:f>
        <x:v>Proposal</x:v>
      </x:c>
      <x:c r="L845" s="4" t="str">
        <x:f>IFERROR(INDEX('Items'!$AD$6:$AD$1005,MATCH(D845,'Items'!$A$6:$A$1005,0)),"MISSING ID")</x:f>
        <x:v>Proposal</x:v>
      </x:c>
      <x:c r="M845" s="4" t="str">
        <x:f>IFERROR(INDEX('Crafting recipes'!$E$6:$E$1005,MATCH(B845,'Crafting recipes'!$A$6:$A$1005,0)),"MISSING ID")</x:f>
        <x:v>Partial proposal</x:v>
      </x:c>
      <x:c r="N845" s="4" t="str">
        <x:v>Candidate source or part only. Quantity, grade and method remain open.</x:v>
      </x:c>
      <x:c r="O845" s="4" t="str">
        <x:v>Collection expansion, October 15, 2026. New game proposal.</x:v>
      </x:c>
      <x:c r="P845" s="4" t="n">
        <x:f>IF(OR(C845="Ingredient candidate",C845="Consumed input",C845="Contained input",C845="Transform input"),IF(F845="T0",0,IF(F845="T1",1,IF(F845="T2",2,IF(F845="T3",3,IF(F845="T4",4,-1))))),-1)</x:f>
        <x:v>2</x:v>
      </x:c>
      <x:c r="Q845" s="4" t="n">
        <x:f>IF(AND(OR(C845="Ingredient candidate",C845="Consumed input",C845="Contained input",C845="Transform input"),P845=-1),1,0)</x:f>
        <x:v>0</x:v>
      </x:c>
    </x:row>
    <x:row r="846" ht="64" customHeight="1">
      <x:c r="A846" s="4" t="str">
        <x:v>design.collection.pressed_husk_apron.in.2</x:v>
      </x:c>
      <x:c r="B846" s="4" t="str">
        <x:v>design.collection.pressed_husk_apron</x:v>
      </x:c>
      <x:c r="C846" s="4" t="str">
        <x:v>Ingredient candidate</x:v>
      </x:c>
      <x:c r="D846" s="4" t="str">
        <x:v>proposal.ceramic.fastener</x:v>
      </x:c>
      <x:c r="E846" s="4" t="str">
        <x:f>IFERROR(INDEX('Items'!$B$6:$B$1005,MATCH(D846,'Items'!$A$6:$A$1005,0)),"MISSING ID")</x:f>
        <x:v>Ceramic toggle fastener</x:v>
      </x:c>
      <x:c r="F846" s="4" t="str">
        <x:f>IFERROR(INDEX('Items'!$C$6:$C$1005,MATCH(D846,'Items'!$A$6:$A$1005,0)),"MISSING ID")</x:f>
        <x:v>T3</x:v>
      </x:c>
      <x:c r="G846" s="4" t="str">
        <x:f>IFERROR(INDEX('Items'!$D$6:$D$1005,MATCH(D846,'Items'!$A$6:$A$1005,0)),"MISSING ID")</x:f>
        <x:v>Crafting components</x:v>
      </x:c>
      <x:c r="H846" s="4" t="str">
        <x:f>IFERROR(INDEX('Items'!$X$6:$X$1005,MATCH(D846,'Items'!$A$6:$A$1005,0)),"MISSING ID")</x:f>
        <x:v>Crafting component</x:v>
      </x:c>
      <x:c r="I846" s="4"/>
      <x:c r="J846" s="4" t="str">
        <x:v>Unspecified</x:v>
      </x:c>
      <x:c r="K846" s="4" t="str">
        <x:f>IFERROR(INDEX('Crafting recipes'!$D$6:$D$1005,MATCH(B846,'Crafting recipes'!$A$6:$A$1005,0)),"MISSING ID")</x:f>
        <x:v>Proposal</x:v>
      </x:c>
      <x:c r="L846" s="4" t="str">
        <x:f>IFERROR(INDEX('Items'!$AD$6:$AD$1005,MATCH(D846,'Items'!$A$6:$A$1005,0)),"MISSING ID")</x:f>
        <x:v>Proposal</x:v>
      </x:c>
      <x:c r="M846" s="4" t="str">
        <x:f>IFERROR(INDEX('Crafting recipes'!$E$6:$E$1005,MATCH(B846,'Crafting recipes'!$A$6:$A$1005,0)),"MISSING ID")</x:f>
        <x:v>Partial proposal</x:v>
      </x:c>
      <x:c r="N846" s="4" t="str">
        <x:v>Candidate source or part only. Quantity, grade and method remain open.</x:v>
      </x:c>
      <x:c r="O846" s="4" t="str">
        <x:v>Collection expansion, October 15, 2026. New game proposal.</x:v>
      </x:c>
      <x:c r="P846" s="4" t="n">
        <x:f>IF(OR(C846="Ingredient candidate",C846="Consumed input",C846="Contained input",C846="Transform input"),IF(F846="T0",0,IF(F846="T1",1,IF(F846="T2",2,IF(F846="T3",3,IF(F846="T4",4,-1))))),-1)</x:f>
        <x:v>3</x:v>
      </x:c>
      <x:c r="Q846" s="4" t="n">
        <x:f>IF(AND(OR(C846="Ingredient candidate",C846="Consumed input",C846="Contained input",C846="Transform input"),P846=-1),1,0)</x:f>
        <x:v>0</x:v>
      </x:c>
    </x:row>
    <x:row r="847" ht="64" customHeight="1">
      <x:c r="A847" s="4" t="str">
        <x:v>design.collection.pressed_husk_apron.out</x:v>
      </x:c>
      <x:c r="B847" s="4" t="str">
        <x:v>design.collection.pressed_husk_apron</x:v>
      </x:c>
      <x:c r="C847" s="4" t="str">
        <x:v>Output</x:v>
      </x:c>
      <x:c r="D847" s="4" t="str">
        <x:v>proposal.collection.pressed_husk_apron</x:v>
      </x:c>
      <x:c r="E847" s="4" t="str">
        <x:f>IFERROR(INDEX('Items'!$B$6:$B$1005,MATCH(D847,'Items'!$A$6:$A$1005,0)),"MISSING ID")</x:f>
        <x:v>Pressed-husk apron</x:v>
      </x:c>
      <x:c r="F847" s="4" t="str">
        <x:f>IFERROR(INDEX('Items'!$C$6:$C$1005,MATCH(D847,'Items'!$A$6:$A$1005,0)),"MISSING ID")</x:f>
        <x:v>Not applicable</x:v>
      </x:c>
      <x:c r="G847" s="4" t="str">
        <x:f>IFERROR(INDEX('Items'!$D$6:$D$1005,MATCH(D847,'Items'!$A$6:$A$1005,0)),"MISSING ID")</x:f>
        <x:v>Armor</x:v>
      </x:c>
      <x:c r="H847" s="4" t="str">
        <x:f>IFERROR(INDEX('Items'!$X$6:$X$1005,MATCH(D847,'Items'!$A$6:$A$1005,0)),"MISSING ID")</x:f>
        <x:v>Wearable</x:v>
      </x:c>
      <x:c r="I847" s="4"/>
      <x:c r="J847" s="4" t="str">
        <x:v>Unspecified</x:v>
      </x:c>
      <x:c r="K847" s="4" t="str">
        <x:f>IFERROR(INDEX('Crafting recipes'!$D$6:$D$1005,MATCH(B847,'Crafting recipes'!$A$6:$A$1005,0)),"MISSING ID")</x:f>
        <x:v>Proposal</x:v>
      </x:c>
      <x:c r="L847" s="4" t="str">
        <x:f>IFERROR(INDEX('Items'!$AD$6:$AD$1005,MATCH(D847,'Items'!$A$6:$A$1005,0)),"MISSING ID")</x:f>
        <x:v>Proposal</x:v>
      </x:c>
      <x:c r="M847" s="4" t="str">
        <x:f>IFERROR(INDEX('Crafting recipes'!$E$6:$E$1005,MATCH(B847,'Crafting recipes'!$A$6:$A$1005,0)),"MISSING ID")</x:f>
        <x:v>Partial proposal</x:v>
      </x:c>
      <x:c r="N847" s="4" t="str">
        <x:v>Candidate source or part only. Quantity, grade and method remain open.</x:v>
      </x:c>
      <x:c r="O847" s="4" t="str">
        <x:v>Collection expansion, October 15, 2026. New game proposal.</x:v>
      </x:c>
      <x:c r="P847" s="4" t="n">
        <x:f>IF(OR(C847="Ingredient candidate",C847="Consumed input",C847="Contained input",C847="Transform input"),IF(F847="T0",0,IF(F847="T1",1,IF(F847="T2",2,IF(F847="T3",3,IF(F847="T4",4,-1))))),-1)</x:f>
        <x:v>-1</x:v>
      </x:c>
      <x:c r="Q847" s="4" t="n">
        <x:f>IF(AND(OR(C847="Ingredient candidate",C847="Consumed input",C847="Contained input",C847="Transform input"),P847=-1),1,0)</x:f>
        <x:v>0</x:v>
      </x:c>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Biological resources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Consumables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Biological resources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Consumables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Biological resources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Consumables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Biological resources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Consumables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t="str">
        <x:v>design.collection.toasted_culinary_phagia_crumbs.in.1</x:v>
      </x:c>
      <x:c r="B1021" s="4" t="str">
        <x:v>design.collection.toasted_culinary_phagia_crumbs</x:v>
      </x:c>
      <x:c r="C1021" s="4" t="str">
        <x:v>Ingredient candidate</x:v>
      </x:c>
      <x:c r="D1021" s="4" t="str">
        <x:v>proposal.collection.fine_culinary_phagia_meal</x:v>
      </x:c>
      <x:c r="E1021" s="4" t="str">
        <x:f>IFERROR(INDEX('Items'!$B$6:$B$1005,MATCH(D1021,'Items'!$A$6:$A$1005,0)),"MISSING ID")</x:f>
        <x:v>Fine culinary Phagia meal</x:v>
      </x:c>
      <x:c r="F1021" s="4" t="str">
        <x:f>IFERROR(INDEX('Items'!$C$6:$C$1005,MATCH(D1021,'Items'!$A$6:$A$1005,0)),"MISSING ID")</x:f>
        <x:v>T1</x:v>
      </x:c>
      <x:c r="G1021" s="4" t="str">
        <x:f>IFERROR(INDEX('Items'!$D$6:$D$1005,MATCH(D1021,'Items'!$A$6:$A$1005,0)),"MISSING ID")</x:f>
        <x:v>Consumables</x:v>
      </x:c>
      <x:c r="H1021" s="4" t="str">
        <x:f>IFERROR(INDEX('Items'!$X$6:$X$1005,MATCH(D1021,'Items'!$A$6:$A$1005,0)),"MISSING ID")</x:f>
        <x:v>Food material</x:v>
      </x:c>
      <x:c r="I1021" s="4"/>
      <x:c r="J1021" s="4" t="str">
        <x:v>Unspecified</x:v>
      </x:c>
      <x:c r="K1021" s="4" t="str">
        <x:f>IFERROR(INDEX('Crafting recipes'!$D$6:$D$1005,MATCH(B1021,'Crafting recipes'!$A$6:$A$1005,0)),"MISSING ID")</x:f>
        <x:v>Proposal</x:v>
      </x:c>
      <x:c r="L1021" s="4" t="str">
        <x:f>IFERROR(INDEX('Items'!$AD$6:$AD$1005,MATCH(D1021,'Items'!$A$6:$A$1005,0)),"MISSING ID")</x:f>
        <x:v>Proposal</x:v>
      </x:c>
      <x:c r="M1021" s="4" t="str">
        <x:f>IFERROR(INDEX('Crafting recipes'!$E$6:$E$1005,MATCH(B1021,'Crafting recipes'!$A$6:$A$1005,0)),"MISSING ID")</x:f>
        <x:v>Partial proposal</x:v>
      </x:c>
      <x:c r="N1021" s="4" t="str">
        <x:v>Candidate source or part only. Quantity, grade and method remain open.</x:v>
      </x:c>
      <x:c r="O1021" s="4" t="str">
        <x:v>Collection expansion, October 15, 2026. New game proposal.</x:v>
      </x:c>
      <x:c r="P1021" s="4" t="n">
        <x:f>IF(OR(C1021="Ingredient candidate",C1021="Consumed input",C1021="Contained input",C1021="Transform input"),IF(F1021="T0",0,IF(F1021="T1",1,IF(F1021="T2",2,IF(F1021="T3",3,IF(F1021="T4",4,-1))))),-1)</x:f>
        <x:v>1</x:v>
      </x:c>
      <x:c r="Q1021" s="4" t="n">
        <x:f>IF(AND(OR(C1021="Ingredient candidate",C1021="Consumed input",C1021="Contained input",C1021="Transform input"),P1021=-1),1,0)</x:f>
        <x:v>0</x:v>
      </x:c>
    </x:row>
    <x:row r="1022" ht="64" customHeight="1">
      <x:c r="A1022" s="4" t="str">
        <x:v>design.collection.toasted_culinary_phagia_crumbs.out</x:v>
      </x:c>
      <x:c r="B1022" s="4" t="str">
        <x:v>design.collection.toasted_culinary_phagia_crumbs</x:v>
      </x:c>
      <x:c r="C1022" s="4" t="str">
        <x:v>Output</x:v>
      </x:c>
      <x:c r="D1022" s="4" t="str">
        <x:v>proposal.collection.toasted_culinary_phagia_crumbs</x:v>
      </x:c>
      <x:c r="E1022" s="4" t="str">
        <x:f>IFERROR(INDEX('Items'!$B$6:$B$1005,MATCH(D1022,'Items'!$A$6:$A$1005,0)),"MISSING ID")</x:f>
        <x:v>Toasted culinary Phagia crumbs</x:v>
      </x:c>
      <x:c r="F1022" s="4" t="str">
        <x:f>IFERROR(INDEX('Items'!$C$6:$C$1005,MATCH(D1022,'Items'!$A$6:$A$1005,0)),"MISSING ID")</x:f>
        <x:v>T2</x:v>
      </x:c>
      <x:c r="G1022" s="4" t="str">
        <x:f>IFERROR(INDEX('Items'!$D$6:$D$1005,MATCH(D1022,'Items'!$A$6:$A$1005,0)),"MISSING ID")</x:f>
        <x:v>Consumables</x:v>
      </x:c>
      <x:c r="H1022" s="4" t="str">
        <x:f>IFERROR(INDEX('Items'!$X$6:$X$1005,MATCH(D1022,'Items'!$A$6:$A$1005,0)),"MISSING ID")</x:f>
        <x:v>Food material</x:v>
      </x:c>
      <x:c r="I1022" s="4"/>
      <x:c r="J1022" s="4" t="str">
        <x:v>Unspecified</x:v>
      </x:c>
      <x:c r="K1022" s="4" t="str">
        <x:f>IFERROR(INDEX('Crafting recipes'!$D$6:$D$1005,MATCH(B1022,'Crafting recipes'!$A$6:$A$1005,0)),"MISSING ID")</x:f>
        <x:v>Proposal</x:v>
      </x:c>
      <x:c r="L1022" s="4" t="str">
        <x:f>IFERROR(INDEX('Items'!$AD$6:$AD$1005,MATCH(D1022,'Items'!$A$6:$A$1005,0)),"MISSING ID")</x:f>
        <x:v>Proposal</x:v>
      </x:c>
      <x:c r="M1022" s="4" t="str">
        <x:f>IFERROR(INDEX('Crafting recipes'!$E$6:$E$1005,MATCH(B1022,'Crafting recipes'!$A$6:$A$1005,0)),"MISSING ID")</x:f>
        <x:v>Partial proposal</x:v>
      </x:c>
      <x:c r="N1022" s="4" t="str">
        <x:v>Candidate source or part only. Quantity, grade and method remain open.</x:v>
      </x:c>
      <x:c r="O1022" s="4" t="str">
        <x:v>Collection expansion, October 15, 2026. New game proposal.</x:v>
      </x:c>
      <x:c r="P1022" s="4" t="n">
        <x:f>IF(OR(C1022="Ingredient candidate",C1022="Consumed input",C1022="Contained input",C1022="Transform input"),IF(F1022="T0",0,IF(F1022="T1",1,IF(F1022="T2",2,IF(F1022="T3",3,IF(F1022="T4",4,-1))))),-1)</x:f>
        <x:v>-1</x:v>
      </x:c>
      <x:c r="Q1022" s="4" t="n">
        <x:f>IF(AND(OR(C1022="Ingredient candidate",C1022="Consumed input",C1022="Contained input",C1022="Transform input"),P1022=-1),1,0)</x:f>
        <x:v>0</x:v>
      </x:c>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Biological resources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Consumables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Biological resources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Consumables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Consumables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Consumables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Consumables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Consumables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Consumables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Biological resources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Consumables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Biological resources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Consumables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Biological resources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Consumables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Consumables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Biological resources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Consumables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Biological resources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Consumables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Biological resources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Consumables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Consumables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Biological resources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Consumables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Consumables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Consumables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t="str">
        <x:v>design.collection.toasted_phagia_crumble_portion.in.1</x:v>
      </x:c>
      <x:c r="B1052" s="4" t="str">
        <x:v>design.collection.toasted_phagia_crumble_portion</x:v>
      </x:c>
      <x:c r="C1052" s="4" t="str">
        <x:v>Ingredient candidate</x:v>
      </x:c>
      <x:c r="D1052" s="4" t="str">
        <x:v>proposal.collection.toasted_culinary_phagia_crumbs</x:v>
      </x:c>
      <x:c r="E1052" s="4" t="str">
        <x:f>IFERROR(INDEX('Items'!$B$6:$B$1005,MATCH(D1052,'Items'!$A$6:$A$1005,0)),"MISSING ID")</x:f>
        <x:v>Toasted culinary Phagia crumbs</x:v>
      </x:c>
      <x:c r="F1052" s="4" t="str">
        <x:f>IFERROR(INDEX('Items'!$C$6:$C$1005,MATCH(D1052,'Items'!$A$6:$A$1005,0)),"MISSING ID")</x:f>
        <x:v>T2</x:v>
      </x:c>
      <x:c r="G1052" s="4" t="str">
        <x:f>IFERROR(INDEX('Items'!$D$6:$D$1005,MATCH(D1052,'Items'!$A$6:$A$1005,0)),"MISSING ID")</x:f>
        <x:v>Consumables</x:v>
      </x:c>
      <x:c r="H1052" s="4" t="str">
        <x:f>IFERROR(INDEX('Items'!$X$6:$X$1005,MATCH(D1052,'Items'!$A$6:$A$1005,0)),"MISSING ID")</x:f>
        <x:v>Food material</x:v>
      </x:c>
      <x:c r="I1052" s="4"/>
      <x:c r="J1052" s="4" t="str">
        <x:v>Unspecified</x:v>
      </x:c>
      <x:c r="K1052" s="4" t="str">
        <x:f>IFERROR(INDEX('Crafting recipes'!$D$6:$D$1005,MATCH(B1052,'Crafting recipes'!$A$6:$A$1005,0)),"MISSING ID")</x:f>
        <x:v>Proposal</x:v>
      </x:c>
      <x:c r="L1052" s="4" t="str">
        <x:f>IFERROR(INDEX('Items'!$AD$6:$AD$1005,MATCH(D1052,'Items'!$A$6:$A$1005,0)),"MISSING ID")</x:f>
        <x:v>Proposal</x:v>
      </x:c>
      <x:c r="M1052" s="4" t="str">
        <x:f>IFERROR(INDEX('Crafting recipes'!$E$6:$E$1005,MATCH(B1052,'Crafting recipes'!$A$6:$A$1005,0)),"MISSING ID")</x:f>
        <x:v>Partial proposal</x:v>
      </x:c>
      <x:c r="N1052" s="4" t="str">
        <x:v>Candidate source or part only. Quantity, grade and method remain open.</x:v>
      </x:c>
      <x:c r="O1052" s="4" t="str">
        <x:v>Collection expansion, October 15, 2026. New game proposal.</x:v>
      </x:c>
      <x:c r="P1052" s="4" t="n">
        <x:f>IF(OR(C1052="Ingredient candidate",C1052="Consumed input",C1052="Contained input",C1052="Transform input"),IF(F1052="T0",0,IF(F1052="T1",1,IF(F1052="T2",2,IF(F1052="T3",3,IF(F1052="T4",4,-1))))),-1)</x:f>
        <x:v>2</x:v>
      </x:c>
      <x:c r="Q1052" s="4" t="n">
        <x:f>IF(AND(OR(C1052="Ingredient candidate",C1052="Consumed input",C1052="Contained input",C1052="Transform input"),P1052=-1),1,0)</x:f>
        <x:v>0</x:v>
      </x:c>
    </x:row>
    <x:row r="1053" ht="64" customHeight="1">
      <x:c r="A1053" s="4" t="str">
        <x:v>design.collection.toasted_phagia_crumble_portion.in.2</x:v>
      </x:c>
      <x:c r="B1053" s="4" t="str">
        <x:v>design.collection.toasted_phagia_crumble_portion</x:v>
      </x:c>
      <x:c r="C1053" s="4" t="str">
        <x:v>Ingredient candidate</x:v>
      </x:c>
      <x:c r="D1053" s="4" t="str">
        <x:v>proposal.collection.reduced_culinary_phagia_concentrate</x:v>
      </x:c>
      <x:c r="E1053" s="4" t="str">
        <x:f>IFERROR(INDEX('Items'!$B$6:$B$1005,MATCH(D1053,'Items'!$A$6:$A$1005,0)),"MISSING ID")</x:f>
        <x:v>Reduced culinary Phagia concentrate</x:v>
      </x:c>
      <x:c r="F1053" s="4" t="str">
        <x:f>IFERROR(INDEX('Items'!$C$6:$C$1005,MATCH(D1053,'Items'!$A$6:$A$1005,0)),"MISSING ID")</x:f>
        <x:v>T2</x:v>
      </x:c>
      <x:c r="G1053" s="4" t="str">
        <x:f>IFERROR(INDEX('Items'!$D$6:$D$1005,MATCH(D1053,'Items'!$A$6:$A$1005,0)),"MISSING ID")</x:f>
        <x:v>Consumables</x:v>
      </x:c>
      <x:c r="H1053" s="4" t="str">
        <x:f>IFERROR(INDEX('Items'!$X$6:$X$1005,MATCH(D1053,'Items'!$A$6:$A$1005,0)),"MISSING ID")</x:f>
        <x:v>Food material</x:v>
      </x:c>
      <x:c r="I1053" s="4"/>
      <x:c r="J1053" s="4" t="str">
        <x:v>Unspecified</x:v>
      </x:c>
      <x:c r="K1053" s="4" t="str">
        <x:f>IFERROR(INDEX('Crafting recipes'!$D$6:$D$1005,MATCH(B1053,'Crafting recipes'!$A$6:$A$1005,0)),"MISSING ID")</x:f>
        <x:v>Proposal</x:v>
      </x:c>
      <x:c r="L1053" s="4" t="str">
        <x:f>IFERROR(INDEX('Items'!$AD$6:$AD$1005,MATCH(D1053,'Items'!$A$6:$A$1005,0)),"MISSING ID")</x:f>
        <x:v>Proposal</x:v>
      </x:c>
      <x:c r="M1053" s="4" t="str">
        <x:f>IFERROR(INDEX('Crafting recipes'!$E$6:$E$1005,MATCH(B1053,'Crafting recipes'!$A$6:$A$1005,0)),"MISSING ID")</x:f>
        <x:v>Partial proposal</x:v>
      </x:c>
      <x:c r="N1053" s="4" t="str">
        <x:v>Candidate source or part only. Quantity, grade and method remain open.</x:v>
      </x:c>
      <x:c r="O1053" s="4" t="str">
        <x:v>Collection expansion, October 15, 2026. New game proposal.</x:v>
      </x:c>
      <x:c r="P1053" s="4" t="n">
        <x:f>IF(OR(C1053="Ingredient candidate",C1053="Consumed input",C1053="Contained input",C1053="Transform input"),IF(F1053="T0",0,IF(F1053="T1",1,IF(F1053="T2",2,IF(F1053="T3",3,IF(F1053="T4",4,-1))))),-1)</x:f>
        <x:v>2</x:v>
      </x:c>
      <x:c r="Q1053" s="4" t="n">
        <x:f>IF(AND(OR(C1053="Ingredient candidate",C1053="Consumed input",C1053="Contained input",C1053="Transform input"),P1053=-1),1,0)</x:f>
        <x:v>0</x:v>
      </x:c>
    </x:row>
    <x:row r="1054" ht="64" customHeight="1">
      <x:c r="A1054" s="4" t="str">
        <x:v>design.collection.toasted_phagia_crumble_portion.out</x:v>
      </x:c>
      <x:c r="B1054" s="4" t="str">
        <x:v>design.collection.toasted_phagia_crumble_portion</x:v>
      </x:c>
      <x:c r="C1054" s="4" t="str">
        <x:v>Output</x:v>
      </x:c>
      <x:c r="D1054" s="4" t="str">
        <x:v>proposal.collection.toasted_phagia_crumble_portion</x:v>
      </x:c>
      <x:c r="E1054" s="4" t="str">
        <x:f>IFERROR(INDEX('Items'!$B$6:$B$1005,MATCH(D1054,'Items'!$A$6:$A$1005,0)),"MISSING ID")</x:f>
        <x:v>Toasted Phagia crumble portion</x:v>
      </x:c>
      <x:c r="F1054" s="4" t="str">
        <x:f>IFERROR(INDEX('Items'!$C$6:$C$1005,MATCH(D1054,'Items'!$A$6:$A$1005,0)),"MISSING ID")</x:f>
        <x:v>Not applicable</x:v>
      </x:c>
      <x:c r="G1054" s="4" t="str">
        <x:f>IFERROR(INDEX('Items'!$D$6:$D$1005,MATCH(D1054,'Items'!$A$6:$A$1005,0)),"MISSING ID")</x:f>
        <x:v>Consumables</x:v>
      </x:c>
      <x:c r="H1054" s="4" t="str">
        <x:f>IFERROR(INDEX('Items'!$X$6:$X$1005,MATCH(D1054,'Items'!$A$6:$A$1005,0)),"MISSING ID")</x:f>
        <x:v>Food consumable</x:v>
      </x:c>
      <x:c r="I1054" s="4"/>
      <x:c r="J1054" s="4" t="str">
        <x:v>Unspecified</x:v>
      </x:c>
      <x:c r="K1054" s="4" t="str">
        <x:f>IFERROR(INDEX('Crafting recipes'!$D$6:$D$1005,MATCH(B1054,'Crafting recipes'!$A$6:$A$1005,0)),"MISSING ID")</x:f>
        <x:v>Proposal</x:v>
      </x:c>
      <x:c r="L1054" s="4" t="str">
        <x:f>IFERROR(INDEX('Items'!$AD$6:$AD$1005,MATCH(D1054,'Items'!$A$6:$A$1005,0)),"MISSING ID")</x:f>
        <x:v>Proposal</x:v>
      </x:c>
      <x:c r="M1054" s="4" t="str">
        <x:f>IFERROR(INDEX('Crafting recipes'!$E$6:$E$1005,MATCH(B1054,'Crafting recipes'!$A$6:$A$1005,0)),"MISSING ID")</x:f>
        <x:v>Partial proposal</x:v>
      </x:c>
      <x:c r="N1054" s="4" t="str">
        <x:v>Candidate source or part only. Quantity, grade and method remain open.</x:v>
      </x:c>
      <x:c r="O1054" s="4" t="str">
        <x:v>Collection expansion, October 15, 2026. New game proposal.</x:v>
      </x:c>
      <x:c r="P1054" s="4" t="n">
        <x:f>IF(OR(C1054="Ingredient candidate",C1054="Consumed input",C1054="Contained input",C1054="Transform input"),IF(F1054="T0",0,IF(F1054="T1",1,IF(F1054="T2",2,IF(F1054="T3",3,IF(F1054="T4",4,-1))))),-1)</x:f>
        <x:v>-1</x:v>
      </x:c>
      <x:c r="Q1054" s="4" t="n">
        <x:f>IF(AND(OR(C1054="Ingredient candidate",C1054="Consumed input",C1054="Contained input",C1054="Transform input"),P1054=-1),1,0)</x:f>
        <x:v>0</x:v>
      </x:c>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Consumables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Consumables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t="str">
        <x:v>design.collection.strained_phagia_table_drink.in.1</x:v>
      </x:c>
      <x:c r="B1058" s="4" t="str">
        <x:v>design.collection.strained_phagia_table_drink</x:v>
      </x:c>
      <x:c r="C1058" s="4" t="str">
        <x:v>Ingredient candidate</x:v>
      </x:c>
      <x:c r="D1058" s="4" t="str">
        <x:v>proposal.collection.culinary_phagia_liquid_fraction</x:v>
      </x:c>
      <x:c r="E1058" s="4" t="str">
        <x:f>IFERROR(INDEX('Items'!$B$6:$B$1005,MATCH(D1058,'Items'!$A$6:$A$1005,0)),"MISSING ID")</x:f>
        <x:v>Culinary Phagia liquid fraction</x:v>
      </x:c>
      <x:c r="F1058" s="4" t="str">
        <x:f>IFERROR(INDEX('Items'!$C$6:$C$1005,MATCH(D1058,'Items'!$A$6:$A$1005,0)),"MISSING ID")</x:f>
        <x:v>T1</x:v>
      </x:c>
      <x:c r="G1058" s="4" t="str">
        <x:f>IFERROR(INDEX('Items'!$D$6:$D$1005,MATCH(D1058,'Items'!$A$6:$A$1005,0)),"MISSING ID")</x:f>
        <x:v>Consumables</x:v>
      </x:c>
      <x:c r="H1058" s="4" t="str">
        <x:f>IFERROR(INDEX('Items'!$X$6:$X$1005,MATCH(D1058,'Items'!$A$6:$A$1005,0)),"MISSING ID")</x:f>
        <x:v>Food material</x:v>
      </x:c>
      <x:c r="I1058" s="4"/>
      <x:c r="J1058" s="4" t="str">
        <x:v>Unspecified</x:v>
      </x:c>
      <x:c r="K1058" s="4" t="str">
        <x:f>IFERROR(INDEX('Crafting recipes'!$D$6:$D$1005,MATCH(B1058,'Crafting recipes'!$A$6:$A$1005,0)),"MISSING ID")</x:f>
        <x:v>Proposal</x:v>
      </x:c>
      <x:c r="L1058" s="4" t="str">
        <x:f>IFERROR(INDEX('Items'!$AD$6:$AD$1005,MATCH(D1058,'Items'!$A$6:$A$1005,0)),"MISSING ID")</x:f>
        <x:v>Proposal</x:v>
      </x:c>
      <x:c r="M1058" s="4" t="str">
        <x:f>IFERROR(INDEX('Crafting recipes'!$E$6:$E$1005,MATCH(B1058,'Crafting recipes'!$A$6:$A$1005,0)),"MISSING ID")</x:f>
        <x:v>Partial proposal</x:v>
      </x:c>
      <x:c r="N1058" s="4" t="str">
        <x:v>Candidate source or part only. Quantity, grade and method remain open.</x:v>
      </x:c>
      <x:c r="O1058" s="4" t="str">
        <x:v>Collection expansion, October 15, 2026. New game proposal.</x:v>
      </x:c>
      <x:c r="P1058" s="4" t="n">
        <x:f>IF(OR(C1058="Ingredient candidate",C1058="Consumed input",C1058="Contained input",C1058="Transform input"),IF(F1058="T0",0,IF(F1058="T1",1,IF(F1058="T2",2,IF(F1058="T3",3,IF(F1058="T4",4,-1))))),-1)</x:f>
        <x:v>1</x:v>
      </x:c>
      <x:c r="Q1058" s="4" t="n">
        <x:f>IF(AND(OR(C1058="Ingredient candidate",C1058="Consumed input",C1058="Contained input",C1058="Transform input"),P1058=-1),1,0)</x:f>
        <x:v>0</x:v>
      </x:c>
    </x:row>
    <x:row r="1059" ht="64" customHeight="1">
      <x:c r="A1059" s="4" t="str">
        <x:v>design.collection.strained_phagia_table_drink.out</x:v>
      </x:c>
      <x:c r="B1059" s="4" t="str">
        <x:v>design.collection.strained_phagia_table_drink</x:v>
      </x:c>
      <x:c r="C1059" s="4" t="str">
        <x:v>Output</x:v>
      </x:c>
      <x:c r="D1059" s="4" t="str">
        <x:v>proposal.collection.strained_phagia_table_drink</x:v>
      </x:c>
      <x:c r="E1059" s="4" t="str">
        <x:f>IFERROR(INDEX('Items'!$B$6:$B$1005,MATCH(D1059,'Items'!$A$6:$A$1005,0)),"MISSING ID")</x:f>
        <x:v>Strained Phagia table drink</x:v>
      </x:c>
      <x:c r="F1059" s="4" t="str">
        <x:f>IFERROR(INDEX('Items'!$C$6:$C$1005,MATCH(D1059,'Items'!$A$6:$A$1005,0)),"MISSING ID")</x:f>
        <x:v>Not applicable</x:v>
      </x:c>
      <x:c r="G1059" s="4" t="str">
        <x:f>IFERROR(INDEX('Items'!$D$6:$D$1005,MATCH(D1059,'Items'!$A$6:$A$1005,0)),"MISSING ID")</x:f>
        <x:v>Consumables</x:v>
      </x:c>
      <x:c r="H1059" s="4" t="str">
        <x:f>IFERROR(INDEX('Items'!$X$6:$X$1005,MATCH(D1059,'Items'!$A$6:$A$1005,0)),"MISSING ID")</x:f>
        <x:v>Drink consumable</x:v>
      </x:c>
      <x:c r="I1059" s="4"/>
      <x:c r="J1059" s="4" t="str">
        <x:v>Unspecified</x:v>
      </x:c>
      <x:c r="K1059" s="4" t="str">
        <x:f>IFERROR(INDEX('Crafting recipes'!$D$6:$D$1005,MATCH(B1059,'Crafting recipes'!$A$6:$A$1005,0)),"MISSING ID")</x:f>
        <x:v>Proposal</x:v>
      </x:c>
      <x:c r="L1059" s="4" t="str">
        <x:f>IFERROR(INDEX('Items'!$AD$6:$AD$1005,MATCH(D1059,'Items'!$A$6:$A$1005,0)),"MISSING ID")</x:f>
        <x:v>Proposal</x:v>
      </x:c>
      <x:c r="M1059" s="4" t="str">
        <x:f>IFERROR(INDEX('Crafting recipes'!$E$6:$E$1005,MATCH(B1059,'Crafting recipes'!$A$6:$A$1005,0)),"MISSING ID")</x:f>
        <x:v>Partial proposal</x:v>
      </x:c>
      <x:c r="N1059" s="4" t="str">
        <x:v>Candidate source or part only. Quantity, grade and method remain open.</x:v>
      </x:c>
      <x:c r="O1059" s="4" t="str">
        <x:v>Collection expansion, October 15, 2026. New game proposal.</x:v>
      </x:c>
      <x:c r="P1059" s="4" t="n">
        <x:f>IF(OR(C1059="Ingredient candidate",C1059="Consumed input",C1059="Contained input",C1059="Transform input"),IF(F1059="T0",0,IF(F1059="T1",1,IF(F1059="T2",2,IF(F1059="T3",3,IF(F1059="T4",4,-1))))),-1)</x:f>
        <x:v>-1</x:v>
      </x:c>
      <x:c r="Q1059" s="4" t="n">
        <x:f>IF(AND(OR(C1059="Ingredient candidate",C1059="Consumed input",C1059="Contained input",C1059="Transform input"),P1059=-1),1,0)</x:f>
        <x:v>0</x:v>
      </x:c>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Consumables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Consumables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Consumables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Consumables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Consumables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Consumables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t="str">
        <x:v>design.collection.toasted_phagia_infusion.in.1</x:v>
      </x:c>
      <x:c r="B1069" s="4" t="str">
        <x:v>design.collection.toasted_phagia_infusion</x:v>
      </x:c>
      <x:c r="C1069" s="4" t="str">
        <x:v>Ingredient candidate</x:v>
      </x:c>
      <x:c r="D1069" s="4" t="str">
        <x:v>proposal.collection.toasted_culinary_phagia_crumbs</x:v>
      </x:c>
      <x:c r="E1069" s="4" t="str">
        <x:f>IFERROR(INDEX('Items'!$B$6:$B$1005,MATCH(D1069,'Items'!$A$6:$A$1005,0)),"MISSING ID")</x:f>
        <x:v>Toasted culinary Phagia crumbs</x:v>
      </x:c>
      <x:c r="F1069" s="4" t="str">
        <x:f>IFERROR(INDEX('Items'!$C$6:$C$1005,MATCH(D1069,'Items'!$A$6:$A$1005,0)),"MISSING ID")</x:f>
        <x:v>T2</x:v>
      </x:c>
      <x:c r="G1069" s="4" t="str">
        <x:f>IFERROR(INDEX('Items'!$D$6:$D$1005,MATCH(D1069,'Items'!$A$6:$A$1005,0)),"MISSING ID")</x:f>
        <x:v>Consumables</x:v>
      </x:c>
      <x:c r="H1069" s="4" t="str">
        <x:f>IFERROR(INDEX('Items'!$X$6:$X$1005,MATCH(D1069,'Items'!$A$6:$A$1005,0)),"MISSING ID")</x:f>
        <x:v>Food material</x:v>
      </x:c>
      <x:c r="I1069" s="4"/>
      <x:c r="J1069" s="4" t="str">
        <x:v>Unspecified</x:v>
      </x:c>
      <x:c r="K1069" s="4" t="str">
        <x:f>IFERROR(INDEX('Crafting recipes'!$D$6:$D$1005,MATCH(B1069,'Crafting recipes'!$A$6:$A$1005,0)),"MISSING ID")</x:f>
        <x:v>Proposal</x:v>
      </x:c>
      <x:c r="L1069" s="4" t="str">
        <x:f>IFERROR(INDEX('Items'!$AD$6:$AD$1005,MATCH(D1069,'Items'!$A$6:$A$1005,0)),"MISSING ID")</x:f>
        <x:v>Proposal</x:v>
      </x:c>
      <x:c r="M1069" s="4" t="str">
        <x:f>IFERROR(INDEX('Crafting recipes'!$E$6:$E$1005,MATCH(B1069,'Crafting recipes'!$A$6:$A$1005,0)),"MISSING ID")</x:f>
        <x:v>Partial proposal</x:v>
      </x:c>
      <x:c r="N1069" s="4" t="str">
        <x:v>Candidate source or part only. Quantity, grade and method remain open.</x:v>
      </x:c>
      <x:c r="O1069" s="4" t="str">
        <x:v>Collection expansion, October 15, 2026. New game proposal.</x:v>
      </x:c>
      <x:c r="P1069" s="4" t="n">
        <x:f>IF(OR(C1069="Ingredient candidate",C1069="Consumed input",C1069="Contained input",C1069="Transform input"),IF(F1069="T0",0,IF(F1069="T1",1,IF(F1069="T2",2,IF(F1069="T3",3,IF(F1069="T4",4,-1))))),-1)</x:f>
        <x:v>2</x:v>
      </x:c>
      <x:c r="Q1069" s="4" t="n">
        <x:f>IF(AND(OR(C1069="Ingredient candidate",C1069="Consumed input",C1069="Contained input",C1069="Transform input"),P1069=-1),1,0)</x:f>
        <x:v>0</x:v>
      </x:c>
    </x:row>
    <x:row r="1070" ht="64" customHeight="1">
      <x:c r="A1070" s="4" t="str">
        <x:v>design.collection.toasted_phagia_infusion.in.2</x:v>
      </x:c>
      <x:c r="B1070" s="4" t="str">
        <x:v>design.collection.toasted_phagia_infusion</x:v>
      </x:c>
      <x:c r="C1070" s="4" t="str">
        <x:v>Ingredient candidate</x:v>
      </x:c>
      <x:c r="D1070" s="4" t="str">
        <x:v>proposal.collection.culinary_phagia_liquid_fraction</x:v>
      </x:c>
      <x:c r="E1070" s="4" t="str">
        <x:f>IFERROR(INDEX('Items'!$B$6:$B$1005,MATCH(D1070,'Items'!$A$6:$A$1005,0)),"MISSING ID")</x:f>
        <x:v>Culinary Phagia liquid fraction</x:v>
      </x:c>
      <x:c r="F1070" s="4" t="str">
        <x:f>IFERROR(INDEX('Items'!$C$6:$C$1005,MATCH(D1070,'Items'!$A$6:$A$1005,0)),"MISSING ID")</x:f>
        <x:v>T1</x:v>
      </x:c>
      <x:c r="G1070" s="4" t="str">
        <x:f>IFERROR(INDEX('Items'!$D$6:$D$1005,MATCH(D1070,'Items'!$A$6:$A$1005,0)),"MISSING ID")</x:f>
        <x:v>Consumables</x:v>
      </x:c>
      <x:c r="H1070" s="4" t="str">
        <x:f>IFERROR(INDEX('Items'!$X$6:$X$1005,MATCH(D1070,'Items'!$A$6:$A$1005,0)),"MISSING ID")</x:f>
        <x:v>Food material</x:v>
      </x:c>
      <x:c r="I1070" s="4"/>
      <x:c r="J1070" s="4" t="str">
        <x:v>Unspecified</x:v>
      </x:c>
      <x:c r="K1070" s="4" t="str">
        <x:f>IFERROR(INDEX('Crafting recipes'!$D$6:$D$1005,MATCH(B1070,'Crafting recipes'!$A$6:$A$1005,0)),"MISSING ID")</x:f>
        <x:v>Proposal</x:v>
      </x:c>
      <x:c r="L1070" s="4" t="str">
        <x:f>IFERROR(INDEX('Items'!$AD$6:$AD$1005,MATCH(D1070,'Items'!$A$6:$A$1005,0)),"MISSING ID")</x:f>
        <x:v>Proposal</x:v>
      </x:c>
      <x:c r="M1070" s="4" t="str">
        <x:f>IFERROR(INDEX('Crafting recipes'!$E$6:$E$1005,MATCH(B1070,'Crafting recipes'!$A$6:$A$1005,0)),"MISSING ID")</x:f>
        <x:v>Partial proposal</x:v>
      </x:c>
      <x:c r="N1070" s="4" t="str">
        <x:v>Candidate source or part only. Quantity, grade and method remain open.</x:v>
      </x:c>
      <x:c r="O1070" s="4" t="str">
        <x:v>Collection expansion, October 15, 2026. New game proposal.</x:v>
      </x:c>
      <x:c r="P1070" s="4" t="n">
        <x:f>IF(OR(C1070="Ingredient candidate",C1070="Consumed input",C1070="Contained input",C1070="Transform input"),IF(F1070="T0",0,IF(F1070="T1",1,IF(F1070="T2",2,IF(F1070="T3",3,IF(F1070="T4",4,-1))))),-1)</x:f>
        <x:v>1</x:v>
      </x:c>
      <x:c r="Q1070" s="4" t="n">
        <x:f>IF(AND(OR(C1070="Ingredient candidate",C1070="Consumed input",C1070="Contained input",C1070="Transform input"),P1070=-1),1,0)</x:f>
        <x:v>0</x:v>
      </x:c>
    </x:row>
    <x:row r="1071" ht="64" customHeight="1">
      <x:c r="A1071" s="4" t="str">
        <x:v>design.collection.toasted_phagia_infusion.out</x:v>
      </x:c>
      <x:c r="B1071" s="4" t="str">
        <x:v>design.collection.toasted_phagia_infusion</x:v>
      </x:c>
      <x:c r="C1071" s="4" t="str">
        <x:v>Output</x:v>
      </x:c>
      <x:c r="D1071" s="4" t="str">
        <x:v>proposal.collection.toasted_phagia_infusion</x:v>
      </x:c>
      <x:c r="E1071" s="4" t="str">
        <x:f>IFERROR(INDEX('Items'!$B$6:$B$1005,MATCH(D1071,'Items'!$A$6:$A$1005,0)),"MISSING ID")</x:f>
        <x:v>Toasted Phagia infusion</x:v>
      </x:c>
      <x:c r="F1071" s="4" t="str">
        <x:f>IFERROR(INDEX('Items'!$C$6:$C$1005,MATCH(D1071,'Items'!$A$6:$A$1005,0)),"MISSING ID")</x:f>
        <x:v>Not applicable</x:v>
      </x:c>
      <x:c r="G1071" s="4" t="str">
        <x:f>IFERROR(INDEX('Items'!$D$6:$D$1005,MATCH(D1071,'Items'!$A$6:$A$1005,0)),"MISSING ID")</x:f>
        <x:v>Consumables</x:v>
      </x:c>
      <x:c r="H1071" s="4" t="str">
        <x:f>IFERROR(INDEX('Items'!$X$6:$X$1005,MATCH(D1071,'Items'!$A$6:$A$1005,0)),"MISSING ID")</x:f>
        <x:v>Drink consumable</x:v>
      </x:c>
      <x:c r="I1071" s="4"/>
      <x:c r="J1071" s="4" t="str">
        <x:v>Unspecified</x:v>
      </x:c>
      <x:c r="K1071" s="4" t="str">
        <x:f>IFERROR(INDEX('Crafting recipes'!$D$6:$D$1005,MATCH(B1071,'Crafting recipes'!$A$6:$A$1005,0)),"MISSING ID")</x:f>
        <x:v>Proposal</x:v>
      </x:c>
      <x:c r="L1071" s="4" t="str">
        <x:f>IFERROR(INDEX('Items'!$AD$6:$AD$1005,MATCH(D1071,'Items'!$A$6:$A$1005,0)),"MISSING ID")</x:f>
        <x:v>Proposal</x:v>
      </x:c>
      <x:c r="M1071" s="4" t="str">
        <x:f>IFERROR(INDEX('Crafting recipes'!$E$6:$E$1005,MATCH(B1071,'Crafting recipes'!$A$6:$A$1005,0)),"MISSING ID")</x:f>
        <x:v>Partial proposal</x:v>
      </x:c>
      <x:c r="N1071" s="4" t="str">
        <x:v>Candidate source or part only. Quantity, grade and method remain open.</x:v>
      </x:c>
      <x:c r="O1071" s="4" t="str">
        <x:v>Collection expansion, October 15, 2026. New game proposal.</x:v>
      </x:c>
      <x:c r="P1071" s="4" t="n">
        <x:f>IF(OR(C1071="Ingredient candidate",C1071="Consumed input",C1071="Contained input",C1071="Transform input"),IF(F1071="T0",0,IF(F1071="T1",1,IF(F1071="T2",2,IF(F1071="T3",3,IF(F1071="T4",4,-1))))),-1)</x:f>
        <x:v>-1</x:v>
      </x:c>
      <x:c r="Q1071" s="4" t="n">
        <x:f>IF(AND(OR(C1071="Ingredient candidate",C1071="Consumed input",C1071="Contained input",C1071="Transform input"),P1071=-1),1,0)</x:f>
        <x:v>0</x:v>
      </x:c>
    </x:row>
    <x:row r="1072" ht="64" customHeight="1">
      <x:c r="A1072" s="4" t="str">
        <x:v>design.collection.travel_phagia_concentrate_drink.in.1</x:v>
      </x:c>
      <x:c r="B1072" s="4" t="str">
        <x:v>design.collection.travel_phagia_concentrate_drink</x:v>
      </x:c>
      <x:c r="C1072" s="4" t="str">
        <x:v>Ingredient candidate</x:v>
      </x:c>
      <x:c r="D1072" s="4" t="str">
        <x:v>proposal.collection.reduced_culinary_phagia_concentrate</x:v>
      </x:c>
      <x:c r="E1072" s="4" t="str">
        <x:f>IFERROR(INDEX('Items'!$B$6:$B$1005,MATCH(D1072,'Items'!$A$6:$A$1005,0)),"MISSING ID")</x:f>
        <x:v>Reduced culinary Phagia concentrate</x:v>
      </x:c>
      <x:c r="F1072" s="4" t="str">
        <x:f>IFERROR(INDEX('Items'!$C$6:$C$1005,MATCH(D1072,'Items'!$A$6:$A$1005,0)),"MISSING ID")</x:f>
        <x:v>T2</x:v>
      </x:c>
      <x:c r="G1072" s="4" t="str">
        <x:f>IFERROR(INDEX('Items'!$D$6:$D$1005,MATCH(D1072,'Items'!$A$6:$A$1005,0)),"MISSING ID")</x:f>
        <x:v>Consumables</x:v>
      </x:c>
      <x:c r="H1072" s="4" t="str">
        <x:f>IFERROR(INDEX('Items'!$X$6:$X$1005,MATCH(D1072,'Items'!$A$6:$A$1005,0)),"MISSING ID")</x:f>
        <x:v>Food material</x:v>
      </x:c>
      <x:c r="I1072" s="4"/>
      <x:c r="J1072" s="4" t="str">
        <x:v>Unspecified</x:v>
      </x:c>
      <x:c r="K1072" s="4" t="str">
        <x:f>IFERROR(INDEX('Crafting recipes'!$D$6:$D$1005,MATCH(B1072,'Crafting recipes'!$A$6:$A$1005,0)),"MISSING ID")</x:f>
        <x:v>Proposal</x:v>
      </x:c>
      <x:c r="L1072" s="4" t="str">
        <x:f>IFERROR(INDEX('Items'!$AD$6:$AD$1005,MATCH(D1072,'Items'!$A$6:$A$1005,0)),"MISSING ID")</x:f>
        <x:v>Proposal</x:v>
      </x:c>
      <x:c r="M1072" s="4" t="str">
        <x:f>IFERROR(INDEX('Crafting recipes'!$E$6:$E$1005,MATCH(B1072,'Crafting recipes'!$A$6:$A$1005,0)),"MISSING ID")</x:f>
        <x:v>Partial proposal</x:v>
      </x:c>
      <x:c r="N1072" s="4" t="str">
        <x:v>Candidate source or part only. Quantity, grade and method remain open.</x:v>
      </x:c>
      <x:c r="O1072" s="4" t="str">
        <x:v>Collection expansion, October 15, 2026. New game proposal.</x:v>
      </x:c>
      <x:c r="P1072" s="4" t="n">
        <x:f>IF(OR(C1072="Ingredient candidate",C1072="Consumed input",C1072="Contained input",C1072="Transform input"),IF(F1072="T0",0,IF(F1072="T1",1,IF(F1072="T2",2,IF(F1072="T3",3,IF(F1072="T4",4,-1))))),-1)</x:f>
        <x:v>2</x:v>
      </x:c>
      <x:c r="Q1072" s="4" t="n">
        <x:f>IF(AND(OR(C1072="Ingredient candidate",C1072="Consumed input",C1072="Contained input",C1072="Transform input"),P1072=-1),1,0)</x:f>
        <x:v>0</x:v>
      </x:c>
    </x:row>
    <x:row r="1073" ht="64" customHeight="1">
      <x:c r="A1073" s="4" t="str">
        <x:v>design.collection.travel_phagia_concentrate_drink.in.2</x:v>
      </x:c>
      <x:c r="B1073" s="4" t="str">
        <x:v>design.collection.travel_phagia_concentrate_drink</x:v>
      </x:c>
      <x:c r="C1073" s="4" t="str">
        <x:v>Ingredient candidate</x:v>
      </x:c>
      <x:c r="D1073" s="4" t="str">
        <x:v>proposal.collection.culinary_phagia_liquid_fraction</x:v>
      </x:c>
      <x:c r="E1073" s="4" t="str">
        <x:f>IFERROR(INDEX('Items'!$B$6:$B$1005,MATCH(D1073,'Items'!$A$6:$A$1005,0)),"MISSING ID")</x:f>
        <x:v>Culinary Phagia liquid fraction</x:v>
      </x:c>
      <x:c r="F1073" s="4" t="str">
        <x:f>IFERROR(INDEX('Items'!$C$6:$C$1005,MATCH(D1073,'Items'!$A$6:$A$1005,0)),"MISSING ID")</x:f>
        <x:v>T1</x:v>
      </x:c>
      <x:c r="G1073" s="4" t="str">
        <x:f>IFERROR(INDEX('Items'!$D$6:$D$1005,MATCH(D1073,'Items'!$A$6:$A$1005,0)),"MISSING ID")</x:f>
        <x:v>Consumables</x:v>
      </x:c>
      <x:c r="H1073" s="4" t="str">
        <x:f>IFERROR(INDEX('Items'!$X$6:$X$1005,MATCH(D1073,'Items'!$A$6:$A$1005,0)),"MISSING ID")</x:f>
        <x:v>Food material</x:v>
      </x:c>
      <x:c r="I1073" s="4"/>
      <x:c r="J1073" s="4" t="str">
        <x:v>Unspecified</x:v>
      </x:c>
      <x:c r="K1073" s="4" t="str">
        <x:f>IFERROR(INDEX('Crafting recipes'!$D$6:$D$1005,MATCH(B1073,'Crafting recipes'!$A$6:$A$1005,0)),"MISSING ID")</x:f>
        <x:v>Proposal</x:v>
      </x:c>
      <x:c r="L1073" s="4" t="str">
        <x:f>IFERROR(INDEX('Items'!$AD$6:$AD$1005,MATCH(D1073,'Items'!$A$6:$A$1005,0)),"MISSING ID")</x:f>
        <x:v>Proposal</x:v>
      </x:c>
      <x:c r="M1073" s="4" t="str">
        <x:f>IFERROR(INDEX('Crafting recipes'!$E$6:$E$1005,MATCH(B1073,'Crafting recipes'!$A$6:$A$1005,0)),"MISSING ID")</x:f>
        <x:v>Partial proposal</x:v>
      </x:c>
      <x:c r="N1073" s="4" t="str">
        <x:v>Candidate source or part only. Quantity, grade and method remain open.</x:v>
      </x:c>
      <x:c r="O1073" s="4" t="str">
        <x:v>Collection expansion, October 15, 2026. New game proposal.</x:v>
      </x:c>
      <x:c r="P1073" s="4" t="n">
        <x:f>IF(OR(C1073="Ingredient candidate",C1073="Consumed input",C1073="Contained input",C1073="Transform input"),IF(F1073="T0",0,IF(F1073="T1",1,IF(F1073="T2",2,IF(F1073="T3",3,IF(F1073="T4",4,-1))))),-1)</x:f>
        <x:v>1</x:v>
      </x:c>
      <x:c r="Q1073" s="4" t="n">
        <x:f>IF(AND(OR(C1073="Ingredient candidate",C1073="Consumed input",C1073="Contained input",C1073="Transform input"),P1073=-1),1,0)</x:f>
        <x:v>0</x:v>
      </x:c>
    </x:row>
    <x:row r="1074" ht="64" customHeight="1">
      <x:c r="A1074" s="4" t="str">
        <x:v>design.collection.travel_phagia_concentrate_drink.out</x:v>
      </x:c>
      <x:c r="B1074" s="4" t="str">
        <x:v>design.collection.travel_phagia_concentrate_drink</x:v>
      </x:c>
      <x:c r="C1074" s="4" t="str">
        <x:v>Output</x:v>
      </x:c>
      <x:c r="D1074" s="4" t="str">
        <x:v>proposal.collection.travel_phagia_concentrate_drink</x:v>
      </x:c>
      <x:c r="E1074" s="4" t="str">
        <x:f>IFERROR(INDEX('Items'!$B$6:$B$1005,MATCH(D1074,'Items'!$A$6:$A$1005,0)),"MISSING ID")</x:f>
        <x:v>Travel Phagia concentrate drink</x:v>
      </x:c>
      <x:c r="F1074" s="4" t="str">
        <x:f>IFERROR(INDEX('Items'!$C$6:$C$1005,MATCH(D1074,'Items'!$A$6:$A$1005,0)),"MISSING ID")</x:f>
        <x:v>Not applicable</x:v>
      </x:c>
      <x:c r="G1074" s="4" t="str">
        <x:f>IFERROR(INDEX('Items'!$D$6:$D$1005,MATCH(D1074,'Items'!$A$6:$A$1005,0)),"MISSING ID")</x:f>
        <x:v>Consumables</x:v>
      </x:c>
      <x:c r="H1074" s="4" t="str">
        <x:f>IFERROR(INDEX('Items'!$X$6:$X$1005,MATCH(D1074,'Items'!$A$6:$A$1005,0)),"MISSING ID")</x:f>
        <x:v>Drink consumable</x:v>
      </x:c>
      <x:c r="I1074" s="4"/>
      <x:c r="J1074" s="4" t="str">
        <x:v>Unspecified</x:v>
      </x:c>
      <x:c r="K1074" s="4" t="str">
        <x:f>IFERROR(INDEX('Crafting recipes'!$D$6:$D$1005,MATCH(B1074,'Crafting recipes'!$A$6:$A$1005,0)),"MISSING ID")</x:f>
        <x:v>Proposal</x:v>
      </x:c>
      <x:c r="L1074" s="4" t="str">
        <x:f>IFERROR(INDEX('Items'!$AD$6:$AD$1005,MATCH(D1074,'Items'!$A$6:$A$1005,0)),"MISSING ID")</x:f>
        <x:v>Proposal</x:v>
      </x:c>
      <x:c r="M1074" s="4" t="str">
        <x:f>IFERROR(INDEX('Crafting recipes'!$E$6:$E$1005,MATCH(B1074,'Crafting recipes'!$A$6:$A$1005,0)),"MISSING ID")</x:f>
        <x:v>Partial proposal</x:v>
      </x:c>
      <x:c r="N1074" s="4" t="str">
        <x:v>Candidate source or part only. Quantity, grade and method remain open.</x:v>
      </x:c>
      <x:c r="O1074" s="4" t="str">
        <x:v>Collection expansion, October 15, 2026. New game proposal.</x:v>
      </x:c>
      <x:c r="P1074" s="4" t="n">
        <x:f>IF(OR(C1074="Ingredient candidate",C1074="Consumed input",C1074="Contained input",C1074="Transform input"),IF(F1074="T0",0,IF(F1074="T1",1,IF(F1074="T2",2,IF(F1074="T3",3,IF(F1074="T4",4,-1))))),-1)</x:f>
        <x:v>-1</x:v>
      </x:c>
      <x:c r="Q1074" s="4" t="n">
        <x:f>IF(AND(OR(C1074="Ingredient candidate",C1074="Consumed input",C1074="Contained input",C1074="Transform input"),P1074=-1),1,0)</x:f>
        <x:v>0</x:v>
      </x:c>
    </x:row>
    <x:row r="1075" ht="64" customHeight="1">
      <x:c r="A1075" s="4" t="str">
        <x:v>design.collection.phagia_flake_suspension.in.1</x:v>
      </x:c>
      <x:c r="B1075" s="4" t="str">
        <x:v>design.collection.phagia_flake_suspension</x:v>
      </x:c>
      <x:c r="C1075" s="4" t="str">
        <x:v>Ingredient candidate</x:v>
      </x:c>
      <x:c r="D1075" s="4" t="str">
        <x:v>proposal.collection.pressed_culinary_phagia_flakes</x:v>
      </x:c>
      <x:c r="E1075" s="4" t="str">
        <x:f>IFERROR(INDEX('Items'!$B$6:$B$1005,MATCH(D1075,'Items'!$A$6:$A$1005,0)),"MISSING ID")</x:f>
        <x:v>Pressed culinary Phagia flakes</x:v>
      </x:c>
      <x:c r="F1075" s="4" t="str">
        <x:f>IFERROR(INDEX('Items'!$C$6:$C$1005,MATCH(D1075,'Items'!$A$6:$A$1005,0)),"MISSING ID")</x:f>
        <x:v>T1</x:v>
      </x:c>
      <x:c r="G1075" s="4" t="str">
        <x:f>IFERROR(INDEX('Items'!$D$6:$D$1005,MATCH(D1075,'Items'!$A$6:$A$1005,0)),"MISSING ID")</x:f>
        <x:v>Consumables</x:v>
      </x:c>
      <x:c r="H1075" s="4" t="str">
        <x:f>IFERROR(INDEX('Items'!$X$6:$X$1005,MATCH(D1075,'Items'!$A$6:$A$1005,0)),"MISSING ID")</x:f>
        <x:v>Food material</x:v>
      </x:c>
      <x:c r="I1075" s="4"/>
      <x:c r="J1075" s="4" t="str">
        <x:v>Unspecified</x:v>
      </x:c>
      <x:c r="K1075" s="4" t="str">
        <x:f>IFERROR(INDEX('Crafting recipes'!$D$6:$D$1005,MATCH(B1075,'Crafting recipes'!$A$6:$A$1005,0)),"MISSING ID")</x:f>
        <x:v>Proposal</x:v>
      </x:c>
      <x:c r="L1075" s="4" t="str">
        <x:f>IFERROR(INDEX('Items'!$AD$6:$AD$1005,MATCH(D1075,'Items'!$A$6:$A$1005,0)),"MISSING ID")</x:f>
        <x:v>Proposal</x:v>
      </x:c>
      <x:c r="M1075" s="4" t="str">
        <x:f>IFERROR(INDEX('Crafting recipes'!$E$6:$E$1005,MATCH(B1075,'Crafting recipes'!$A$6:$A$1005,0)),"MISSING ID")</x:f>
        <x:v>Partial proposal</x:v>
      </x:c>
      <x:c r="N1075" s="4" t="str">
        <x:v>Candidate source or part only. Quantity, grade and method remain open.</x:v>
      </x:c>
      <x:c r="O1075" s="4" t="str">
        <x:v>Collection expansion, October 15, 2026. New game proposal.</x:v>
      </x:c>
      <x:c r="P1075" s="4" t="n">
        <x:f>IF(OR(C1075="Ingredient candidate",C1075="Consumed input",C1075="Contained input",C1075="Transform input"),IF(F1075="T0",0,IF(F1075="T1",1,IF(F1075="T2",2,IF(F1075="T3",3,IF(F1075="T4",4,-1))))),-1)</x:f>
        <x:v>1</x:v>
      </x:c>
      <x:c r="Q1075" s="4" t="n">
        <x:f>IF(AND(OR(C1075="Ingredient candidate",C1075="Consumed input",C1075="Contained input",C1075="Transform input"),P1075=-1),1,0)</x:f>
        <x:v>0</x:v>
      </x:c>
    </x:row>
    <x:row r="1076" ht="64" customHeight="1">
      <x:c r="A1076" s="4" t="str">
        <x:v>design.collection.phagia_flake_suspension.in.2</x:v>
      </x:c>
      <x:c r="B1076" s="4" t="str">
        <x:v>design.collection.phagia_flake_suspension</x:v>
      </x:c>
      <x:c r="C1076" s="4" t="str">
        <x:v>Ingredient candidate</x:v>
      </x:c>
      <x:c r="D1076" s="4" t="str">
        <x:v>proposal.collection.culinary_phagia_liquid_fraction</x:v>
      </x:c>
      <x:c r="E1076" s="4" t="str">
        <x:f>IFERROR(INDEX('Items'!$B$6:$B$1005,MATCH(D1076,'Items'!$A$6:$A$1005,0)),"MISSING ID")</x:f>
        <x:v>Culinary Phagia liquid fraction</x:v>
      </x:c>
      <x:c r="F1076" s="4" t="str">
        <x:f>IFERROR(INDEX('Items'!$C$6:$C$1005,MATCH(D1076,'Items'!$A$6:$A$1005,0)),"MISSING ID")</x:f>
        <x:v>T1</x:v>
      </x:c>
      <x:c r="G1076" s="4" t="str">
        <x:f>IFERROR(INDEX('Items'!$D$6:$D$1005,MATCH(D1076,'Items'!$A$6:$A$1005,0)),"MISSING ID")</x:f>
        <x:v>Consumables</x:v>
      </x:c>
      <x:c r="H1076" s="4" t="str">
        <x:f>IFERROR(INDEX('Items'!$X$6:$X$1005,MATCH(D1076,'Items'!$A$6:$A$1005,0)),"MISSING ID")</x:f>
        <x:v>Food material</x:v>
      </x:c>
      <x:c r="I1076" s="4"/>
      <x:c r="J1076" s="4" t="str">
        <x:v>Unspecified</x:v>
      </x:c>
      <x:c r="K1076" s="4" t="str">
        <x:f>IFERROR(INDEX('Crafting recipes'!$D$6:$D$1005,MATCH(B1076,'Crafting recipes'!$A$6:$A$1005,0)),"MISSING ID")</x:f>
        <x:v>Proposal</x:v>
      </x:c>
      <x:c r="L1076" s="4" t="str">
        <x:f>IFERROR(INDEX('Items'!$AD$6:$AD$1005,MATCH(D1076,'Items'!$A$6:$A$1005,0)),"MISSING ID")</x:f>
        <x:v>Proposal</x:v>
      </x:c>
      <x:c r="M1076" s="4" t="str">
        <x:f>IFERROR(INDEX('Crafting recipes'!$E$6:$E$1005,MATCH(B1076,'Crafting recipes'!$A$6:$A$1005,0)),"MISSING ID")</x:f>
        <x:v>Partial proposal</x:v>
      </x:c>
      <x:c r="N1076" s="4" t="str">
        <x:v>Candidate source or part only. Quantity, grade and method remain open.</x:v>
      </x:c>
      <x:c r="O1076" s="4" t="str">
        <x:v>Collection expansion, October 15, 2026. New game proposal.</x:v>
      </x:c>
      <x:c r="P1076" s="4" t="n">
        <x:f>IF(OR(C1076="Ingredient candidate",C1076="Consumed input",C1076="Contained input",C1076="Transform input"),IF(F1076="T0",0,IF(F1076="T1",1,IF(F1076="T2",2,IF(F1076="T3",3,IF(F1076="T4",4,-1))))),-1)</x:f>
        <x:v>1</x:v>
      </x:c>
      <x:c r="Q1076" s="4" t="n">
        <x:f>IF(AND(OR(C1076="Ingredient candidate",C1076="Consumed input",C1076="Contained input",C1076="Transform input"),P1076=-1),1,0)</x:f>
        <x:v>0</x:v>
      </x:c>
    </x:row>
    <x:row r="1077" ht="64" customHeight="1">
      <x:c r="A1077" s="4" t="str">
        <x:v>design.collection.phagia_flake_suspension.out</x:v>
      </x:c>
      <x:c r="B1077" s="4" t="str">
        <x:v>design.collection.phagia_flake_suspension</x:v>
      </x:c>
      <x:c r="C1077" s="4" t="str">
        <x:v>Output</x:v>
      </x:c>
      <x:c r="D1077" s="4" t="str">
        <x:v>proposal.collection.phagia_flake_suspension</x:v>
      </x:c>
      <x:c r="E1077" s="4" t="str">
        <x:f>IFERROR(INDEX('Items'!$B$6:$B$1005,MATCH(D1077,'Items'!$A$6:$A$1005,0)),"MISSING ID")</x:f>
        <x:v>Phagia flake suspension</x:v>
      </x:c>
      <x:c r="F1077" s="4" t="str">
        <x:f>IFERROR(INDEX('Items'!$C$6:$C$1005,MATCH(D1077,'Items'!$A$6:$A$1005,0)),"MISSING ID")</x:f>
        <x:v>Not applicable</x:v>
      </x:c>
      <x:c r="G1077" s="4" t="str">
        <x:f>IFERROR(INDEX('Items'!$D$6:$D$1005,MATCH(D1077,'Items'!$A$6:$A$1005,0)),"MISSING ID")</x:f>
        <x:v>Consumables</x:v>
      </x:c>
      <x:c r="H1077" s="4" t="str">
        <x:f>IFERROR(INDEX('Items'!$X$6:$X$1005,MATCH(D1077,'Items'!$A$6:$A$1005,0)),"MISSING ID")</x:f>
        <x:v>Drink consumable</x:v>
      </x:c>
      <x:c r="I1077" s="4"/>
      <x:c r="J1077" s="4" t="str">
        <x:v>Unspecified</x:v>
      </x:c>
      <x:c r="K1077" s="4" t="str">
        <x:f>IFERROR(INDEX('Crafting recipes'!$D$6:$D$1005,MATCH(B1077,'Crafting recipes'!$A$6:$A$1005,0)),"MISSING ID")</x:f>
        <x:v>Proposal</x:v>
      </x:c>
      <x:c r="L1077" s="4" t="str">
        <x:f>IFERROR(INDEX('Items'!$AD$6:$AD$1005,MATCH(D1077,'Items'!$A$6:$A$1005,0)),"MISSING ID")</x:f>
        <x:v>Proposal</x:v>
      </x:c>
      <x:c r="M1077" s="4" t="str">
        <x:f>IFERROR(INDEX('Crafting recipes'!$E$6:$E$1005,MATCH(B1077,'Crafting recipes'!$A$6:$A$1005,0)),"MISSING ID")</x:f>
        <x:v>Partial proposal</x:v>
      </x:c>
      <x:c r="N1077" s="4" t="str">
        <x:v>Candidate source or part only. Quantity, grade and method remain open.</x:v>
      </x:c>
      <x:c r="O1077" s="4" t="str">
        <x:v>Collection expansion, October 15, 2026. New game proposal.</x:v>
      </x:c>
      <x:c r="P1077" s="4" t="n">
        <x:f>IF(OR(C1077="Ingredient candidate",C1077="Consumed input",C1077="Contained input",C1077="Transform input"),IF(F1077="T0",0,IF(F1077="T1",1,IF(F1077="T2",2,IF(F1077="T3",3,IF(F1077="T4",4,-1))))),-1)</x:f>
        <x:v>-1</x:v>
      </x:c>
      <x:c r="Q1077" s="4" t="n">
        <x:f>IF(AND(OR(C1077="Ingredient candidate",C1077="Consumed input",C1077="Contained input",C1077="Transform input"),P1077=-1),1,0)</x:f>
        <x:v>0</x:v>
      </x:c>
    </x:row>
    <x:row r="1078" ht="64" customHeight="1">
      <x:c r="A1078" s="4" t="str">
        <x:v>design.collection.whipped_phagia_foam_cup.in.1</x:v>
      </x:c>
      <x:c r="B1078" s="4" t="str">
        <x:v>design.collection.whipped_phagia_foam_cup</x:v>
      </x:c>
      <x:c r="C1078" s="4" t="str">
        <x:v>Ingredient candidate</x:v>
      </x:c>
      <x:c r="D1078" s="4" t="str">
        <x:v>proposal.collection.aerated_culinary_phagia_curd</x:v>
      </x:c>
      <x:c r="E1078" s="4" t="str">
        <x:f>IFERROR(INDEX('Items'!$B$6:$B$1005,MATCH(D1078,'Items'!$A$6:$A$1005,0)),"MISSING ID")</x:f>
        <x:v>Aerated culinary Phagia curd</x:v>
      </x:c>
      <x:c r="F1078" s="4" t="str">
        <x:f>IFERROR(INDEX('Items'!$C$6:$C$1005,MATCH(D1078,'Items'!$A$6:$A$1005,0)),"MISSING ID")</x:f>
        <x:v>T2</x:v>
      </x:c>
      <x:c r="G1078" s="4" t="str">
        <x:f>IFERROR(INDEX('Items'!$D$6:$D$1005,MATCH(D1078,'Items'!$A$6:$A$1005,0)),"MISSING ID")</x:f>
        <x:v>Consumables</x:v>
      </x:c>
      <x:c r="H1078" s="4" t="str">
        <x:f>IFERROR(INDEX('Items'!$X$6:$X$1005,MATCH(D1078,'Items'!$A$6:$A$1005,0)),"MISSING ID")</x:f>
        <x:v>Food material</x:v>
      </x:c>
      <x:c r="I1078" s="4"/>
      <x:c r="J1078" s="4" t="str">
        <x:v>Unspecified</x:v>
      </x:c>
      <x:c r="K1078" s="4" t="str">
        <x:f>IFERROR(INDEX('Crafting recipes'!$D$6:$D$1005,MATCH(B1078,'Crafting recipes'!$A$6:$A$1005,0)),"MISSING ID")</x:f>
        <x:v>Proposal</x:v>
      </x:c>
      <x:c r="L1078" s="4" t="str">
        <x:f>IFERROR(INDEX('Items'!$AD$6:$AD$1005,MATCH(D1078,'Items'!$A$6:$A$1005,0)),"MISSING ID")</x:f>
        <x:v>Proposal</x:v>
      </x:c>
      <x:c r="M1078" s="4" t="str">
        <x:f>IFERROR(INDEX('Crafting recipes'!$E$6:$E$1005,MATCH(B1078,'Crafting recipes'!$A$6:$A$1005,0)),"MISSING ID")</x:f>
        <x:v>Partial proposal</x:v>
      </x:c>
      <x:c r="N1078" s="4" t="str">
        <x:v>Candidate source or part only. Quantity, grade and method remain open.</x:v>
      </x:c>
      <x:c r="O1078" s="4" t="str">
        <x:v>Collection expansion, October 15, 2026. New game proposal.</x:v>
      </x:c>
      <x:c r="P1078" s="4" t="n">
        <x:f>IF(OR(C1078="Ingredient candidate",C1078="Consumed input",C1078="Contained input",C1078="Transform input"),IF(F1078="T0",0,IF(F1078="T1",1,IF(F1078="T2",2,IF(F1078="T3",3,IF(F1078="T4",4,-1))))),-1)</x:f>
        <x:v>2</x:v>
      </x:c>
      <x:c r="Q1078" s="4" t="n">
        <x:f>IF(AND(OR(C1078="Ingredient candidate",C1078="Consumed input",C1078="Contained input",C1078="Transform input"),P1078=-1),1,0)</x:f>
        <x:v>0</x:v>
      </x:c>
    </x:row>
    <x:row r="1079" ht="64" customHeight="1">
      <x:c r="A1079" s="4" t="str">
        <x:v>design.collection.whipped_phagia_foam_cup.in.2</x:v>
      </x:c>
      <x:c r="B1079" s="4" t="str">
        <x:v>design.collection.whipped_phagia_foam_cup</x:v>
      </x:c>
      <x:c r="C1079" s="4" t="str">
        <x:v>Ingredient candidate</x:v>
      </x:c>
      <x:c r="D1079" s="4" t="str">
        <x:v>proposal.collection.culinary_phagia_liquid_fraction</x:v>
      </x:c>
      <x:c r="E1079" s="4" t="str">
        <x:f>IFERROR(INDEX('Items'!$B$6:$B$1005,MATCH(D1079,'Items'!$A$6:$A$1005,0)),"MISSING ID")</x:f>
        <x:v>Culinary Phagia liquid fraction</x:v>
      </x:c>
      <x:c r="F1079" s="4" t="str">
        <x:f>IFERROR(INDEX('Items'!$C$6:$C$1005,MATCH(D1079,'Items'!$A$6:$A$1005,0)),"MISSING ID")</x:f>
        <x:v>T1</x:v>
      </x:c>
      <x:c r="G1079" s="4" t="str">
        <x:f>IFERROR(INDEX('Items'!$D$6:$D$1005,MATCH(D1079,'Items'!$A$6:$A$1005,0)),"MISSING ID")</x:f>
        <x:v>Consumables</x:v>
      </x:c>
      <x:c r="H1079" s="4" t="str">
        <x:f>IFERROR(INDEX('Items'!$X$6:$X$1005,MATCH(D1079,'Items'!$A$6:$A$1005,0)),"MISSING ID")</x:f>
        <x:v>Food material</x:v>
      </x:c>
      <x:c r="I1079" s="4"/>
      <x:c r="J1079" s="4" t="str">
        <x:v>Unspecified</x:v>
      </x:c>
      <x:c r="K1079" s="4" t="str">
        <x:f>IFERROR(INDEX('Crafting recipes'!$D$6:$D$1005,MATCH(B1079,'Crafting recipes'!$A$6:$A$1005,0)),"MISSING ID")</x:f>
        <x:v>Proposal</x:v>
      </x:c>
      <x:c r="L1079" s="4" t="str">
        <x:f>IFERROR(INDEX('Items'!$AD$6:$AD$1005,MATCH(D1079,'Items'!$A$6:$A$1005,0)),"MISSING ID")</x:f>
        <x:v>Proposal</x:v>
      </x:c>
      <x:c r="M1079" s="4" t="str">
        <x:f>IFERROR(INDEX('Crafting recipes'!$E$6:$E$1005,MATCH(B1079,'Crafting recipes'!$A$6:$A$1005,0)),"MISSING ID")</x:f>
        <x:v>Partial proposal</x:v>
      </x:c>
      <x:c r="N1079" s="4" t="str">
        <x:v>Candidate source or part only. Quantity, grade and method remain open.</x:v>
      </x:c>
      <x:c r="O1079" s="4" t="str">
        <x:v>Collection expansion, October 15, 2026. New game proposal.</x:v>
      </x:c>
      <x:c r="P1079" s="4" t="n">
        <x:f>IF(OR(C1079="Ingredient candidate",C1079="Consumed input",C1079="Contained input",C1079="Transform input"),IF(F1079="T0",0,IF(F1079="T1",1,IF(F1079="T2",2,IF(F1079="T3",3,IF(F1079="T4",4,-1))))),-1)</x:f>
        <x:v>1</x:v>
      </x:c>
      <x:c r="Q1079" s="4" t="n">
        <x:f>IF(AND(OR(C1079="Ingredient candidate",C1079="Consumed input",C1079="Contained input",C1079="Transform input"),P1079=-1),1,0)</x:f>
        <x:v>0</x:v>
      </x:c>
    </x:row>
    <x:row r="1080" ht="64" customHeight="1">
      <x:c r="A1080" s="4" t="str">
        <x:v>design.collection.whipped_phagia_foam_cup.out</x:v>
      </x:c>
      <x:c r="B1080" s="4" t="str">
        <x:v>design.collection.whipped_phagia_foam_cup</x:v>
      </x:c>
      <x:c r="C1080" s="4" t="str">
        <x:v>Output</x:v>
      </x:c>
      <x:c r="D1080" s="4" t="str">
        <x:v>proposal.collection.whipped_phagia_foam_cup</x:v>
      </x:c>
      <x:c r="E1080" s="4" t="str">
        <x:f>IFERROR(INDEX('Items'!$B$6:$B$1005,MATCH(D1080,'Items'!$A$6:$A$1005,0)),"MISSING ID")</x:f>
        <x:v>Whipped Phagia foam cup</x:v>
      </x:c>
      <x:c r="F1080" s="4" t="str">
        <x:f>IFERROR(INDEX('Items'!$C$6:$C$1005,MATCH(D1080,'Items'!$A$6:$A$1005,0)),"MISSING ID")</x:f>
        <x:v>Not applicable</x:v>
      </x:c>
      <x:c r="G1080" s="4" t="str">
        <x:f>IFERROR(INDEX('Items'!$D$6:$D$1005,MATCH(D1080,'Items'!$A$6:$A$1005,0)),"MISSING ID")</x:f>
        <x:v>Consumables</x:v>
      </x:c>
      <x:c r="H1080" s="4" t="str">
        <x:f>IFERROR(INDEX('Items'!$X$6:$X$1005,MATCH(D1080,'Items'!$A$6:$A$1005,0)),"MISSING ID")</x:f>
        <x:v>Drink consumable</x:v>
      </x:c>
      <x:c r="I1080" s="4"/>
      <x:c r="J1080" s="4" t="str">
        <x:v>Unspecified</x:v>
      </x:c>
      <x:c r="K1080" s="4" t="str">
        <x:f>IFERROR(INDEX('Crafting recipes'!$D$6:$D$1005,MATCH(B1080,'Crafting recipes'!$A$6:$A$1005,0)),"MISSING ID")</x:f>
        <x:v>Proposal</x:v>
      </x:c>
      <x:c r="L1080" s="4" t="str">
        <x:f>IFERROR(INDEX('Items'!$AD$6:$AD$1005,MATCH(D1080,'Items'!$A$6:$A$1005,0)),"MISSING ID")</x:f>
        <x:v>Proposal</x:v>
      </x:c>
      <x:c r="M1080" s="4" t="str">
        <x:f>IFERROR(INDEX('Crafting recipes'!$E$6:$E$1005,MATCH(B1080,'Crafting recipes'!$A$6:$A$1005,0)),"MISSING ID")</x:f>
        <x:v>Partial proposal</x:v>
      </x:c>
      <x:c r="N1080" s="4" t="str">
        <x:v>Candidate source or part only. Quantity, grade and method remain open.</x:v>
      </x:c>
      <x:c r="O1080" s="4" t="str">
        <x:v>Collection expansion, October 15, 2026. New game proposal.</x:v>
      </x:c>
      <x:c r="P1080" s="4" t="n">
        <x:f>IF(OR(C1080="Ingredient candidate",C1080="Consumed input",C1080="Contained input",C1080="Transform input"),IF(F1080="T0",0,IF(F1080="T1",1,IF(F1080="T2",2,IF(F1080="T3",3,IF(F1080="T4",4,-1))))),-1)</x:f>
        <x:v>-1</x:v>
      </x:c>
      <x:c r="Q1080" s="4" t="n">
        <x:f>IF(AND(OR(C1080="Ingredient candidate",C1080="Consumed input",C1080="Contained input",C1080="Transform input"),P1080=-1),1,0)</x:f>
        <x:v>0</x:v>
      </x:c>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Consumables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Consumables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Consumables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Consumables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Consumables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t="str">
        <x:v>design.collection.phagia_roe_celebration_drink.in.1</x:v>
      </x:c>
      <x:c r="B1089" s="4" t="str">
        <x:v>design.collection.phagia_roe_celebration_drink</x:v>
      </x:c>
      <x:c r="C1089" s="4" t="str">
        <x:v>Ingredient candidate</x:v>
      </x:c>
      <x:c r="D1089" s="4" t="str">
        <x:v>proposal.collection.selected_edible_fauna_roe</x:v>
      </x:c>
      <x:c r="E1089" s="4" t="str">
        <x:f>IFERROR(INDEX('Items'!$B$6:$B$1005,MATCH(D1089,'Items'!$A$6:$A$1005,0)),"MISSING ID")</x:f>
        <x:v>Selected edible-fauna roe</x:v>
      </x:c>
      <x:c r="F1089" s="4" t="str">
        <x:f>IFERROR(INDEX('Items'!$C$6:$C$1005,MATCH(D1089,'Items'!$A$6:$A$1005,0)),"MISSING ID")</x:f>
        <x:v>T1</x:v>
      </x:c>
      <x:c r="G1089" s="4" t="str">
        <x:f>IFERROR(INDEX('Items'!$D$6:$D$1005,MATCH(D1089,'Items'!$A$6:$A$1005,0)),"MISSING ID")</x:f>
        <x:v>Consumables</x:v>
      </x:c>
      <x:c r="H1089" s="4" t="str">
        <x:f>IFERROR(INDEX('Items'!$X$6:$X$1005,MATCH(D1089,'Items'!$A$6:$A$1005,0)),"MISSING ID")</x:f>
        <x:v>Food material</x:v>
      </x:c>
      <x:c r="I1089" s="4"/>
      <x:c r="J1089" s="4" t="str">
        <x:v>Unspecified</x:v>
      </x:c>
      <x:c r="K1089" s="4" t="str">
        <x:f>IFERROR(INDEX('Crafting recipes'!$D$6:$D$1005,MATCH(B1089,'Crafting recipes'!$A$6:$A$1005,0)),"MISSING ID")</x:f>
        <x:v>Proposal</x:v>
      </x:c>
      <x:c r="L1089" s="4" t="str">
        <x:f>IFERROR(INDEX('Items'!$AD$6:$AD$1005,MATCH(D1089,'Items'!$A$6:$A$1005,0)),"MISSING ID")</x:f>
        <x:v>Proposal</x:v>
      </x:c>
      <x:c r="M1089" s="4" t="str">
        <x:f>IFERROR(INDEX('Crafting recipes'!$E$6:$E$1005,MATCH(B1089,'Crafting recipes'!$A$6:$A$1005,0)),"MISSING ID")</x:f>
        <x:v>Partial proposal</x:v>
      </x:c>
      <x:c r="N1089" s="4" t="str">
        <x:v>Candidate source or part only. Quantity, grade and method remain open.</x:v>
      </x:c>
      <x:c r="O1089" s="4" t="str">
        <x:v>Collection expansion, October 15, 2026. New game proposal.</x:v>
      </x:c>
      <x:c r="P1089" s="4" t="n">
        <x:f>IF(OR(C1089="Ingredient candidate",C1089="Consumed input",C1089="Contained input",C1089="Transform input"),IF(F1089="T0",0,IF(F1089="T1",1,IF(F1089="T2",2,IF(F1089="T3",3,IF(F1089="T4",4,-1))))),-1)</x:f>
        <x:v>1</x:v>
      </x:c>
      <x:c r="Q1089" s="4" t="n">
        <x:f>IF(AND(OR(C1089="Ingredient candidate",C1089="Consumed input",C1089="Contained input",C1089="Transform input"),P1089=-1),1,0)</x:f>
        <x:v>0</x:v>
      </x:c>
    </x:row>
    <x:row r="1090" ht="64" customHeight="1">
      <x:c r="A1090" s="4" t="str">
        <x:v>design.collection.phagia_roe_celebration_drink.in.2</x:v>
      </x:c>
      <x:c r="B1090" s="4" t="str">
        <x:v>design.collection.phagia_roe_celebration_drink</x:v>
      </x:c>
      <x:c r="C1090" s="4" t="str">
        <x:v>Ingredient candidate</x:v>
      </x:c>
      <x:c r="D1090" s="4" t="str">
        <x:v>proposal.collection.culinary_phagia_liquid_fraction</x:v>
      </x:c>
      <x:c r="E1090" s="4" t="str">
        <x:f>IFERROR(INDEX('Items'!$B$6:$B$1005,MATCH(D1090,'Items'!$A$6:$A$1005,0)),"MISSING ID")</x:f>
        <x:v>Culinary Phagia liquid fraction</x:v>
      </x:c>
      <x:c r="F1090" s="4" t="str">
        <x:f>IFERROR(INDEX('Items'!$C$6:$C$1005,MATCH(D1090,'Items'!$A$6:$A$1005,0)),"MISSING ID")</x:f>
        <x:v>T1</x:v>
      </x:c>
      <x:c r="G1090" s="4" t="str">
        <x:f>IFERROR(INDEX('Items'!$D$6:$D$1005,MATCH(D1090,'Items'!$A$6:$A$1005,0)),"MISSING ID")</x:f>
        <x:v>Consumables</x:v>
      </x:c>
      <x:c r="H1090" s="4" t="str">
        <x:f>IFERROR(INDEX('Items'!$X$6:$X$1005,MATCH(D1090,'Items'!$A$6:$A$1005,0)),"MISSING ID")</x:f>
        <x:v>Food material</x:v>
      </x:c>
      <x:c r="I1090" s="4"/>
      <x:c r="J1090" s="4" t="str">
        <x:v>Unspecified</x:v>
      </x:c>
      <x:c r="K1090" s="4" t="str">
        <x:f>IFERROR(INDEX('Crafting recipes'!$D$6:$D$1005,MATCH(B1090,'Crafting recipes'!$A$6:$A$1005,0)),"MISSING ID")</x:f>
        <x:v>Proposal</x:v>
      </x:c>
      <x:c r="L1090" s="4" t="str">
        <x:f>IFERROR(INDEX('Items'!$AD$6:$AD$1005,MATCH(D1090,'Items'!$A$6:$A$1005,0)),"MISSING ID")</x:f>
        <x:v>Proposal</x:v>
      </x:c>
      <x:c r="M1090" s="4" t="str">
        <x:f>IFERROR(INDEX('Crafting recipes'!$E$6:$E$1005,MATCH(B1090,'Crafting recipes'!$A$6:$A$1005,0)),"MISSING ID")</x:f>
        <x:v>Partial proposal</x:v>
      </x:c>
      <x:c r="N1090" s="4" t="str">
        <x:v>Candidate source or part only. Quantity, grade and method remain open.</x:v>
      </x:c>
      <x:c r="O1090" s="4" t="str">
        <x:v>Collection expansion, October 15, 2026. New game proposal.</x:v>
      </x:c>
      <x:c r="P1090" s="4" t="n">
        <x:f>IF(OR(C1090="Ingredient candidate",C1090="Consumed input",C1090="Contained input",C1090="Transform input"),IF(F1090="T0",0,IF(F1090="T1",1,IF(F1090="T2",2,IF(F1090="T3",3,IF(F1090="T4",4,-1))))),-1)</x:f>
        <x:v>1</x:v>
      </x:c>
      <x:c r="Q1090" s="4" t="n">
        <x:f>IF(AND(OR(C1090="Ingredient candidate",C1090="Consumed input",C1090="Contained input",C1090="Transform input"),P1090=-1),1,0)</x:f>
        <x:v>0</x:v>
      </x:c>
    </x:row>
    <x:row r="1091" ht="64" customHeight="1">
      <x:c r="A1091" s="4" t="str">
        <x:v>design.collection.phagia_roe_celebration_drink.out</x:v>
      </x:c>
      <x:c r="B1091" s="4" t="str">
        <x:v>design.collection.phagia_roe_celebration_drink</x:v>
      </x:c>
      <x:c r="C1091" s="4" t="str">
        <x:v>Output</x:v>
      </x:c>
      <x:c r="D1091" s="4" t="str">
        <x:v>proposal.collection.phagia_roe_celebration_drink</x:v>
      </x:c>
      <x:c r="E1091" s="4" t="str">
        <x:f>IFERROR(INDEX('Items'!$B$6:$B$1005,MATCH(D1091,'Items'!$A$6:$A$1005,0)),"MISSING ID")</x:f>
        <x:v>Phagia roe celebration drink</x:v>
      </x:c>
      <x:c r="F1091" s="4" t="str">
        <x:f>IFERROR(INDEX('Items'!$C$6:$C$1005,MATCH(D1091,'Items'!$A$6:$A$1005,0)),"MISSING ID")</x:f>
        <x:v>Not applicable</x:v>
      </x:c>
      <x:c r="G1091" s="4" t="str">
        <x:f>IFERROR(INDEX('Items'!$D$6:$D$1005,MATCH(D1091,'Items'!$A$6:$A$1005,0)),"MISSING ID")</x:f>
        <x:v>Consumables</x:v>
      </x:c>
      <x:c r="H1091" s="4" t="str">
        <x:f>IFERROR(INDEX('Items'!$X$6:$X$1005,MATCH(D1091,'Items'!$A$6:$A$1005,0)),"MISSING ID")</x:f>
        <x:v>Drink consumable</x:v>
      </x:c>
      <x:c r="I1091" s="4"/>
      <x:c r="J1091" s="4" t="str">
        <x:v>Unspecified</x:v>
      </x:c>
      <x:c r="K1091" s="4" t="str">
        <x:f>IFERROR(INDEX('Crafting recipes'!$D$6:$D$1005,MATCH(B1091,'Crafting recipes'!$A$6:$A$1005,0)),"MISSING ID")</x:f>
        <x:v>Proposal</x:v>
      </x:c>
      <x:c r="L1091" s="4" t="str">
        <x:f>IFERROR(INDEX('Items'!$AD$6:$AD$1005,MATCH(D1091,'Items'!$A$6:$A$1005,0)),"MISSING ID")</x:f>
        <x:v>Proposal</x:v>
      </x:c>
      <x:c r="M1091" s="4" t="str">
        <x:f>IFERROR(INDEX('Crafting recipes'!$E$6:$E$1005,MATCH(B1091,'Crafting recipes'!$A$6:$A$1005,0)),"MISSING ID")</x:f>
        <x:v>Partial proposal</x:v>
      </x:c>
      <x:c r="N1091" s="4" t="str">
        <x:v>Candidate source or part only. Quantity, grade and method remain open.</x:v>
      </x:c>
      <x:c r="O1091" s="4" t="str">
        <x:v>Collection expansion, October 15, 2026. New game proposal.</x:v>
      </x:c>
      <x:c r="P1091" s="4" t="n">
        <x:f>IF(OR(C1091="Ingredient candidate",C1091="Consumed input",C1091="Contained input",C1091="Transform input"),IF(F1091="T0",0,IF(F1091="T1",1,IF(F1091="T2",2,IF(F1091="T3",3,IF(F1091="T4",4,-1))))),-1)</x:f>
        <x:v>-1</x:v>
      </x:c>
      <x:c r="Q1091" s="4" t="n">
        <x:f>IF(AND(OR(C1091="Ingredient candidate",C1091="Consumed input",C1091="Contained input",C1091="Transform input"),P1091=-1),1,0)</x:f>
        <x:v>0</x:v>
      </x:c>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Consumables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Consumables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Consumables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Consumables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Consumables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Consumables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Consumables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Consumables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Consumables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Consumables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Consumables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Consumables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Tools</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Field supplies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t="str">
        <x:v>design.collection.cable_grip_canyon_ascender.in.1</x:v>
      </x:c>
      <x:c r="B1167" s="4" t="str">
        <x:v>design.collection.cable_grip_canyon_ascender</x:v>
      </x:c>
      <x:c r="C1167" s="4" t="str">
        <x:v>Ingredient candidate</x:v>
      </x:c>
      <x:c r="D1167" s="4" t="str">
        <x:v>author.metallurgy.steel_stock</x:v>
      </x:c>
      <x:c r="E1167" s="4" t="str">
        <x:f>IFERROR(INDEX('Items'!$B$6:$B$1005,MATCH(D1167,'Items'!$A$6:$A$1005,0)),"MISSING ID")</x:f>
        <x:v>Steel stock</x:v>
      </x:c>
      <x:c r="F1167" s="4" t="str">
        <x:f>IFERROR(INDEX('Items'!$C$6:$C$1005,MATCH(D1167,'Items'!$A$6:$A$1005,0)),"MISSING ID")</x:f>
        <x:v>T2</x:v>
      </x:c>
      <x:c r="G1167" s="4" t="str">
        <x:f>IFERROR(INDEX('Items'!$D$6:$D$1005,MATCH(D1167,'Items'!$A$6:$A$1005,0)),"MISSING ID")</x:f>
        <x:v>Manufactured stock</x:v>
      </x:c>
      <x:c r="H1167" s="4" t="str">
        <x:f>IFERROR(INDEX('Items'!$X$6:$X$1005,MATCH(D1167,'Items'!$A$6:$A$1005,0)),"MISSING ID")</x:f>
        <x:v>Processed material</x:v>
      </x:c>
      <x:c r="I1167" s="4"/>
      <x:c r="J1167" s="4" t="str">
        <x:v>Unspecified</x:v>
      </x:c>
      <x:c r="K1167" s="4" t="str">
        <x:f>IFERROR(INDEX('Crafting recipes'!$D$6:$D$1005,MATCH(B1167,'Crafting recipes'!$A$6:$A$1005,0)),"MISSING ID")</x:f>
        <x:v>Proposal</x:v>
      </x:c>
      <x:c r="L1167" s="4" t="str">
        <x:f>IFERROR(INDEX('Items'!$AD$6:$AD$1005,MATCH(D1167,'Items'!$A$6:$A$1005,0)),"MISSING ID")</x:f>
        <x:v>Author direction</x:v>
      </x:c>
      <x:c r="M1167" s="4" t="str">
        <x:f>IFERROR(INDEX('Crafting recipes'!$E$6:$E$1005,MATCH(B1167,'Crafting recipes'!$A$6:$A$1005,0)),"MISSING ID")</x:f>
        <x:v>Partial proposal</x:v>
      </x:c>
      <x:c r="N1167" s="4" t="str">
        <x:v>Candidate source or part only. Quantity, grade and method remain open.</x:v>
      </x:c>
      <x:c r="O1167" s="4" t="str">
        <x:v>Collection expansion, October 15, 2026. New game proposal.</x:v>
      </x:c>
      <x:c r="P1167" s="4" t="n">
        <x:f>IF(OR(C1167="Ingredient candidate",C1167="Consumed input",C1167="Contained input",C1167="Transform input"),IF(F1167="T0",0,IF(F1167="T1",1,IF(F1167="T2",2,IF(F1167="T3",3,IF(F1167="T4",4,-1))))),-1)</x:f>
        <x:v>2</x:v>
      </x:c>
      <x:c r="Q1167" s="4" t="n">
        <x:f>IF(AND(OR(C1167="Ingredient candidate",C1167="Consumed input",C1167="Contained input",C1167="Transform input"),P1167=-1),1,0)</x:f>
        <x:v>0</x:v>
      </x:c>
    </x:row>
    <x:row r="1168" ht="64" customHeight="1">
      <x:c r="A1168" s="4" t="str">
        <x:v>design.collection.cable_grip_canyon_ascender.in.2</x:v>
      </x:c>
      <x:c r="B1168" s="4" t="str">
        <x:v>design.collection.cable_grip_canyon_ascender</x:v>
      </x:c>
      <x:c r="C1168" s="4" t="str">
        <x:v>Ingredient candidate</x:v>
      </x:c>
      <x:c r="D1168" s="4" t="str">
        <x:v>proposal.collection.ratchet_pawl</x:v>
      </x:c>
      <x:c r="E1168" s="4" t="str">
        <x:f>IFERROR(INDEX('Items'!$B$6:$B$1005,MATCH(D1168,'Items'!$A$6:$A$1005,0)),"MISSING ID")</x:f>
        <x:v>Ratchet pawl</x:v>
      </x:c>
      <x:c r="F1168" s="4" t="str">
        <x:f>IFERROR(INDEX('Items'!$C$6:$C$1005,MATCH(D1168,'Items'!$A$6:$A$1005,0)),"MISSING ID")</x:f>
        <x:v>T4</x:v>
      </x:c>
      <x:c r="G1168" s="4" t="str">
        <x:f>IFERROR(INDEX('Items'!$D$6:$D$1005,MATCH(D1168,'Items'!$A$6:$A$1005,0)),"MISSING ID")</x:f>
        <x:v>Crafting components</x:v>
      </x:c>
      <x:c r="H1168" s="4" t="str">
        <x:f>IFERROR(INDEX('Items'!$X$6:$X$1005,MATCH(D1168,'Items'!$A$6:$A$1005,0)),"MISSING ID")</x:f>
        <x:v>Machine part</x:v>
      </x:c>
      <x:c r="I1168" s="4"/>
      <x:c r="J1168" s="4" t="str">
        <x:v>Unspecified</x:v>
      </x:c>
      <x:c r="K1168" s="4" t="str">
        <x:f>IFERROR(INDEX('Crafting recipes'!$D$6:$D$1005,MATCH(B1168,'Crafting recipes'!$A$6:$A$1005,0)),"MISSING ID")</x:f>
        <x:v>Proposal</x:v>
      </x:c>
      <x:c r="L1168" s="4" t="str">
        <x:f>IFERROR(INDEX('Items'!$AD$6:$AD$1005,MATCH(D1168,'Items'!$A$6:$A$1005,0)),"MISSING ID")</x:f>
        <x:v>Proposal</x:v>
      </x:c>
      <x:c r="M1168" s="4" t="str">
        <x:f>IFERROR(INDEX('Crafting recipes'!$E$6:$E$1005,MATCH(B1168,'Crafting recipes'!$A$6:$A$1005,0)),"MISSING ID")</x:f>
        <x:v>Partial proposal</x:v>
      </x:c>
      <x:c r="N1168" s="4" t="str">
        <x:v>Candidate source or part only. Quantity, grade and method remain open.</x:v>
      </x:c>
      <x:c r="O1168" s="4" t="str">
        <x:v>Collection expansion, October 15, 2026. New game proposal.</x:v>
      </x:c>
      <x:c r="P1168" s="4" t="n">
        <x:f>IF(OR(C1168="Ingredient candidate",C1168="Consumed input",C1168="Contained input",C1168="Transform input"),IF(F1168="T0",0,IF(F1168="T1",1,IF(F1168="T2",2,IF(F1168="T3",3,IF(F1168="T4",4,-1))))),-1)</x:f>
        <x:v>4</x:v>
      </x:c>
      <x:c r="Q1168" s="4" t="n">
        <x:f>IF(AND(OR(C1168="Ingredient candidate",C1168="Consumed input",C1168="Contained input",C1168="Transform input"),P1168=-1),1,0)</x:f>
        <x:v>0</x:v>
      </x:c>
    </x:row>
    <x:row r="1169" ht="64" customHeight="1">
      <x:c r="A1169" s="4" t="str">
        <x:v>design.collection.cable_grip_canyon_ascender.in.3</x:v>
      </x:c>
      <x:c r="B1169" s="4" t="str">
        <x:v>design.collection.cable_grip_canyon_ascender</x:v>
      </x:c>
      <x:c r="C1169" s="4" t="str">
        <x:v>Ingredient candidate</x:v>
      </x:c>
      <x:c r="D1169" s="4" t="str">
        <x:v>proposal.collection.helical_return_spring</x:v>
      </x:c>
      <x:c r="E1169" s="4" t="str">
        <x:f>IFERROR(INDEX('Items'!$B$6:$B$1005,MATCH(D1169,'Items'!$A$6:$A$1005,0)),"MISSING ID")</x:f>
        <x:v>Helical return spring</x:v>
      </x:c>
      <x:c r="F1169" s="4" t="str">
        <x:f>IFERROR(INDEX('Items'!$C$6:$C$1005,MATCH(D1169,'Items'!$A$6:$A$1005,0)),"MISSING ID")</x:f>
        <x:v>T4</x:v>
      </x:c>
      <x:c r="G1169" s="4" t="str">
        <x:f>IFERROR(INDEX('Items'!$D$6:$D$1005,MATCH(D1169,'Items'!$A$6:$A$1005,0)),"MISSING ID")</x:f>
        <x:v>Crafting components</x:v>
      </x:c>
      <x:c r="H1169" s="4" t="str">
        <x:f>IFERROR(INDEX('Items'!$X$6:$X$1005,MATCH(D1169,'Items'!$A$6:$A$1005,0)),"MISSING ID")</x:f>
        <x:v>Machine part</x:v>
      </x:c>
      <x:c r="I1169" s="4"/>
      <x:c r="J1169" s="4" t="str">
        <x:v>Unspecified</x:v>
      </x:c>
      <x:c r="K1169" s="4" t="str">
        <x:f>IFERROR(INDEX('Crafting recipes'!$D$6:$D$1005,MATCH(B1169,'Crafting recipes'!$A$6:$A$1005,0)),"MISSING ID")</x:f>
        <x:v>Proposal</x:v>
      </x:c>
      <x:c r="L1169" s="4" t="str">
        <x:f>IFERROR(INDEX('Items'!$AD$6:$AD$1005,MATCH(D1169,'Items'!$A$6:$A$1005,0)),"MISSING ID")</x:f>
        <x:v>Proposal</x:v>
      </x:c>
      <x:c r="M1169" s="4" t="str">
        <x:f>IFERROR(INDEX('Crafting recipes'!$E$6:$E$1005,MATCH(B1169,'Crafting recipes'!$A$6:$A$1005,0)),"MISSING ID")</x:f>
        <x:v>Partial proposal</x:v>
      </x:c>
      <x:c r="N1169" s="4" t="str">
        <x:v>Candidate source or part only. Quantity, grade and method remain open.</x:v>
      </x:c>
      <x:c r="O1169" s="4" t="str">
        <x:v>Collection expansion, October 15, 2026. New game proposal.</x:v>
      </x:c>
      <x:c r="P1169" s="4" t="n">
        <x:f>IF(OR(C1169="Ingredient candidate",C1169="Consumed input",C1169="Contained input",C1169="Transform input"),IF(F1169="T0",0,IF(F1169="T1",1,IF(F1169="T2",2,IF(F1169="T3",3,IF(F1169="T4",4,-1))))),-1)</x:f>
        <x:v>4</x:v>
      </x:c>
      <x:c r="Q1169" s="4" t="n">
        <x:f>IF(AND(OR(C1169="Ingredient candidate",C1169="Consumed input",C1169="Contained input",C1169="Transform input"),P1169=-1),1,0)</x:f>
        <x:v>0</x:v>
      </x:c>
    </x:row>
    <x:row r="1170" ht="64" customHeight="1">
      <x:c r="A1170" s="4" t="str">
        <x:v>design.collection.cable_grip_canyon_ascender.out</x:v>
      </x:c>
      <x:c r="B1170" s="4" t="str">
        <x:v>design.collection.cable_grip_canyon_ascender</x:v>
      </x:c>
      <x:c r="C1170" s="4" t="str">
        <x:v>Output</x:v>
      </x:c>
      <x:c r="D1170" s="4" t="str">
        <x:v>proposal.collection.cable_grip_canyon_ascender</x:v>
      </x:c>
      <x:c r="E1170" s="4" t="str">
        <x:f>IFERROR(INDEX('Items'!$B$6:$B$1005,MATCH(D1170,'Items'!$A$6:$A$1005,0)),"MISSING ID")</x:f>
        <x:v>Cable-grip canyon ascender</x:v>
      </x:c>
      <x:c r="F1170" s="4" t="str">
        <x:f>IFERROR(INDEX('Items'!$C$6:$C$1005,MATCH(D1170,'Items'!$A$6:$A$1005,0)),"MISSING ID")</x:f>
        <x:v>Not applicable</x:v>
      </x:c>
      <x:c r="G1170" s="4" t="str">
        <x:f>IFERROR(INDEX('Items'!$D$6:$D$1005,MATCH(D1170,'Items'!$A$6:$A$1005,0)),"MISSING ID")</x:f>
        <x:v>Tools</x:v>
      </x:c>
      <x:c r="H1170" s="4" t="str">
        <x:f>IFERROR(INDEX('Items'!$X$6:$X$1005,MATCH(D1170,'Items'!$A$6:$A$1005,0)),"MISSING ID")</x:f>
        <x:v>Traversal device</x:v>
      </x:c>
      <x:c r="I1170" s="4"/>
      <x:c r="J1170" s="4" t="str">
        <x:v>Unspecified</x:v>
      </x:c>
      <x:c r="K1170" s="4" t="str">
        <x:f>IFERROR(INDEX('Crafting recipes'!$D$6:$D$1005,MATCH(B1170,'Crafting recipes'!$A$6:$A$1005,0)),"MISSING ID")</x:f>
        <x:v>Proposal</x:v>
      </x:c>
      <x:c r="L1170" s="4" t="str">
        <x:f>IFERROR(INDEX('Items'!$AD$6:$AD$1005,MATCH(D1170,'Items'!$A$6:$A$1005,0)),"MISSING ID")</x:f>
        <x:v>Proposal</x:v>
      </x:c>
      <x:c r="M1170" s="4" t="str">
        <x:f>IFERROR(INDEX('Crafting recipes'!$E$6:$E$1005,MATCH(B1170,'Crafting recipes'!$A$6:$A$1005,0)),"MISSING ID")</x:f>
        <x:v>Partial proposal</x:v>
      </x:c>
      <x:c r="N1170" s="4" t="str">
        <x:v>Candidate source or part only. Quantity, grade and method remain open.</x:v>
      </x:c>
      <x:c r="O1170" s="4" t="str">
        <x:v>Collection expansion, October 15, 2026. New game proposal.</x:v>
      </x:c>
      <x:c r="P1170" s="4" t="n">
        <x:f>IF(OR(C1170="Ingredient candidate",C1170="Consumed input",C1170="Contained input",C1170="Transform input"),IF(F1170="T0",0,IF(F1170="T1",1,IF(F1170="T2",2,IF(F1170="T3",3,IF(F1170="T4",4,-1))))),-1)</x:f>
        <x:v>-1</x:v>
      </x:c>
      <x:c r="Q1170" s="4" t="n">
        <x:f>IF(AND(OR(C1170="Ingredient candidate",C1170="Consumed input",C1170="Contained input",C1170="Transform input"),P1170=-1),1,0)</x:f>
        <x:v>0</x:v>
      </x:c>
    </x:row>
    <x:row r="1171" ht="64" customHeight="1">
      <x:c r="A1171" s="4" t="str">
        <x:v>design.collection.braked_canyon_descent_trolley.in.1</x:v>
      </x:c>
      <x:c r="B1171" s="4" t="str">
        <x:v>design.collection.braked_canyon_descent_trolley</x:v>
      </x:c>
      <x:c r="C1171" s="4" t="str">
        <x:v>Ingredient candidate</x:v>
      </x:c>
      <x:c r="D1171" s="4" t="str">
        <x:v>proposal.collection.grooved_lift_pulley</x:v>
      </x:c>
      <x:c r="E1171" s="4" t="str">
        <x:f>IFERROR(INDEX('Items'!$B$6:$B$1005,MATCH(D1171,'Items'!$A$6:$A$1005,0)),"MISSING ID")</x:f>
        <x:v>Grooved lift pulley</x:v>
      </x:c>
      <x:c r="F1171" s="4" t="str">
        <x:f>IFERROR(INDEX('Items'!$C$6:$C$1005,MATCH(D1171,'Items'!$A$6:$A$1005,0)),"MISSING ID")</x:f>
        <x:v>T3</x:v>
      </x:c>
      <x:c r="G1171" s="4" t="str">
        <x:f>IFERROR(INDEX('Items'!$D$6:$D$1005,MATCH(D1171,'Items'!$A$6:$A$1005,0)),"MISSING ID")</x:f>
        <x:v>Crafting components</x:v>
      </x:c>
      <x:c r="H1171" s="4" t="str">
        <x:f>IFERROR(INDEX('Items'!$X$6:$X$1005,MATCH(D1171,'Items'!$A$6:$A$1005,0)),"MISSING ID")</x:f>
        <x:v>Machine part</x:v>
      </x:c>
      <x:c r="I1171" s="4"/>
      <x:c r="J1171" s="4" t="str">
        <x:v>Unspecified</x:v>
      </x:c>
      <x:c r="K1171" s="4" t="str">
        <x:f>IFERROR(INDEX('Crafting recipes'!$D$6:$D$1005,MATCH(B1171,'Crafting recipes'!$A$6:$A$1005,0)),"MISSING ID")</x:f>
        <x:v>Proposal</x:v>
      </x:c>
      <x:c r="L1171" s="4" t="str">
        <x:f>IFERROR(INDEX('Items'!$AD$6:$AD$1005,MATCH(D1171,'Items'!$A$6:$A$1005,0)),"MISSING ID")</x:f>
        <x:v>Proposal</x:v>
      </x:c>
      <x:c r="M1171" s="4" t="str">
        <x:f>IFERROR(INDEX('Crafting recipes'!$E$6:$E$1005,MATCH(B1171,'Crafting recipes'!$A$6:$A$1005,0)),"MISSING ID")</x:f>
        <x:v>Partial proposal</x:v>
      </x:c>
      <x:c r="N1171" s="4" t="str">
        <x:v>Candidate source or part only. Quantity, grade and method remain open.</x:v>
      </x:c>
      <x:c r="O1171" s="4" t="str">
        <x:v>Collection expansion, October 15, 2026. New game proposal.</x:v>
      </x:c>
      <x:c r="P1171" s="4" t="n">
        <x:f>IF(OR(C1171="Ingredient candidate",C1171="Consumed input",C1171="Contained input",C1171="Transform input"),IF(F1171="T0",0,IF(F1171="T1",1,IF(F1171="T2",2,IF(F1171="T3",3,IF(F1171="T4",4,-1))))),-1)</x:f>
        <x:v>3</x:v>
      </x:c>
      <x:c r="Q1171" s="4" t="n">
        <x:f>IF(AND(OR(C1171="Ingredient candidate",C1171="Consumed input",C1171="Contained input",C1171="Transform input"),P1171=-1),1,0)</x:f>
        <x:v>0</x:v>
      </x:c>
    </x:row>
    <x:row r="1172" ht="64" customHeight="1">
      <x:c r="A1172" s="4" t="str">
        <x:v>design.collection.braked_canyon_descent_trolley.in.2</x:v>
      </x:c>
      <x:c r="B1172" s="4" t="str">
        <x:v>design.collection.braked_canyon_descent_trolley</x:v>
      </x:c>
      <x:c r="C1172" s="4" t="str">
        <x:v>Ingredient candidate</x:v>
      </x:c>
      <x:c r="D1172" s="4" t="str">
        <x:v>proposal.collection.brake_lining_shoe</x:v>
      </x:c>
      <x:c r="E1172" s="4" t="str">
        <x:f>IFERROR(INDEX('Items'!$B$6:$B$1005,MATCH(D1172,'Items'!$A$6:$A$1005,0)),"MISSING ID")</x:f>
        <x:v>Brake lining shoe</x:v>
      </x:c>
      <x:c r="F1172" s="4" t="str">
        <x:f>IFERROR(INDEX('Items'!$C$6:$C$1005,MATCH(D1172,'Items'!$A$6:$A$1005,0)),"MISSING ID")</x:f>
        <x:v>T3</x:v>
      </x:c>
      <x:c r="G1172" s="4" t="str">
        <x:f>IFERROR(INDEX('Items'!$D$6:$D$1005,MATCH(D1172,'Items'!$A$6:$A$1005,0)),"MISSING ID")</x:f>
        <x:v>Crafting components</x:v>
      </x:c>
      <x:c r="H1172" s="4" t="str">
        <x:f>IFERROR(INDEX('Items'!$X$6:$X$1005,MATCH(D1172,'Items'!$A$6:$A$1005,0)),"MISSING ID")</x:f>
        <x:v>Machine part</x:v>
      </x:c>
      <x:c r="I1172" s="4"/>
      <x:c r="J1172" s="4" t="str">
        <x:v>Unspecified</x:v>
      </x:c>
      <x:c r="K1172" s="4" t="str">
        <x:f>IFERROR(INDEX('Crafting recipes'!$D$6:$D$1005,MATCH(B1172,'Crafting recipes'!$A$6:$A$1005,0)),"MISSING ID")</x:f>
        <x:v>Proposal</x:v>
      </x:c>
      <x:c r="L1172" s="4" t="str">
        <x:f>IFERROR(INDEX('Items'!$AD$6:$AD$1005,MATCH(D1172,'Items'!$A$6:$A$1005,0)),"MISSING ID")</x:f>
        <x:v>Proposal</x:v>
      </x:c>
      <x:c r="M1172" s="4" t="str">
        <x:f>IFERROR(INDEX('Crafting recipes'!$E$6:$E$1005,MATCH(B1172,'Crafting recipes'!$A$6:$A$1005,0)),"MISSING ID")</x:f>
        <x:v>Partial proposal</x:v>
      </x:c>
      <x:c r="N1172" s="4" t="str">
        <x:v>Candidate source or part only. Quantity, grade and method remain open.</x:v>
      </x:c>
      <x:c r="O1172" s="4" t="str">
        <x:v>Collection expansion, October 15, 2026. New game proposal.</x:v>
      </x:c>
      <x:c r="P1172" s="4" t="n">
        <x:f>IF(OR(C1172="Ingredient candidate",C1172="Consumed input",C1172="Contained input",C1172="Transform input"),IF(F1172="T0",0,IF(F1172="T1",1,IF(F1172="T2",2,IF(F1172="T3",3,IF(F1172="T4",4,-1))))),-1)</x:f>
        <x:v>3</x:v>
      </x:c>
      <x:c r="Q1172" s="4" t="n">
        <x:f>IF(AND(OR(C1172="Ingredient candidate",C1172="Consumed input",C1172="Contained input",C1172="Transform input"),P1172=-1),1,0)</x:f>
        <x:v>0</x:v>
      </x:c>
    </x:row>
    <x:row r="1173" ht="64" customHeight="1">
      <x:c r="A1173" s="4" t="str">
        <x:v>design.collection.braked_canyon_descent_trolley.in.3</x:v>
      </x:c>
      <x:c r="B1173" s="4" t="str">
        <x:v>design.collection.braked_canyon_descent_trolley</x:v>
      </x:c>
      <x:c r="C1173" s="4" t="str">
        <x:v>Ingredient candidate</x:v>
      </x:c>
      <x:c r="D1173" s="4" t="str">
        <x:v>author.metallurgy.steel_stock</x:v>
      </x:c>
      <x:c r="E1173" s="4" t="str">
        <x:f>IFERROR(INDEX('Items'!$B$6:$B$1005,MATCH(D1173,'Items'!$A$6:$A$1005,0)),"MISSING ID")</x:f>
        <x:v>Steel stock</x:v>
      </x:c>
      <x:c r="F1173" s="4" t="str">
        <x:f>IFERROR(INDEX('Items'!$C$6:$C$1005,MATCH(D1173,'Items'!$A$6:$A$1005,0)),"MISSING ID")</x:f>
        <x:v>T2</x:v>
      </x:c>
      <x:c r="G1173" s="4" t="str">
        <x:f>IFERROR(INDEX('Items'!$D$6:$D$1005,MATCH(D1173,'Items'!$A$6:$A$1005,0)),"MISSING ID")</x:f>
        <x:v>Manufactured stock</x:v>
      </x:c>
      <x:c r="H1173" s="4" t="str">
        <x:f>IFERROR(INDEX('Items'!$X$6:$X$1005,MATCH(D1173,'Items'!$A$6:$A$1005,0)),"MISSING ID")</x:f>
        <x:v>Processed material</x:v>
      </x:c>
      <x:c r="I1173" s="4"/>
      <x:c r="J1173" s="4" t="str">
        <x:v>Unspecified</x:v>
      </x:c>
      <x:c r="K1173" s="4" t="str">
        <x:f>IFERROR(INDEX('Crafting recipes'!$D$6:$D$1005,MATCH(B1173,'Crafting recipes'!$A$6:$A$1005,0)),"MISSING ID")</x:f>
        <x:v>Proposal</x:v>
      </x:c>
      <x:c r="L1173" s="4" t="str">
        <x:f>IFERROR(INDEX('Items'!$AD$6:$AD$1005,MATCH(D1173,'Items'!$A$6:$A$1005,0)),"MISSING ID")</x:f>
        <x:v>Author direction</x:v>
      </x:c>
      <x:c r="M1173" s="4" t="str">
        <x:f>IFERROR(INDEX('Crafting recipes'!$E$6:$E$1005,MATCH(B1173,'Crafting recipes'!$A$6:$A$1005,0)),"MISSING ID")</x:f>
        <x:v>Partial proposal</x:v>
      </x:c>
      <x:c r="N1173" s="4" t="str">
        <x:v>Candidate source or part only. Quantity, grade and method remain open.</x:v>
      </x:c>
      <x:c r="O1173" s="4" t="str">
        <x:v>Collection expansion, October 15, 2026. New game proposal.</x:v>
      </x:c>
      <x:c r="P1173" s="4" t="n">
        <x:f>IF(OR(C1173="Ingredient candidate",C1173="Consumed input",C1173="Contained input",C1173="Transform input"),IF(F1173="T0",0,IF(F1173="T1",1,IF(F1173="T2",2,IF(F1173="T3",3,IF(F1173="T4",4,-1))))),-1)</x:f>
        <x:v>2</x:v>
      </x:c>
      <x:c r="Q1173" s="4" t="n">
        <x:f>IF(AND(OR(C1173="Ingredient candidate",C1173="Consumed input",C1173="Contained input",C1173="Transform input"),P1173=-1),1,0)</x:f>
        <x:v>0</x:v>
      </x:c>
    </x:row>
    <x:row r="1174" ht="64" customHeight="1">
      <x:c r="A1174" s="4" t="str">
        <x:v>design.collection.braked_canyon_descent_trolley.out</x:v>
      </x:c>
      <x:c r="B1174" s="4" t="str">
        <x:v>design.collection.braked_canyon_descent_trolley</x:v>
      </x:c>
      <x:c r="C1174" s="4" t="str">
        <x:v>Output</x:v>
      </x:c>
      <x:c r="D1174" s="4" t="str">
        <x:v>proposal.collection.braked_canyon_descent_trolley</x:v>
      </x:c>
      <x:c r="E1174" s="4" t="str">
        <x:f>IFERROR(INDEX('Items'!$B$6:$B$1005,MATCH(D1174,'Items'!$A$6:$A$1005,0)),"MISSING ID")</x:f>
        <x:v>Braked canyon descent trolley</x:v>
      </x:c>
      <x:c r="F1174" s="4" t="str">
        <x:f>IFERROR(INDEX('Items'!$C$6:$C$1005,MATCH(D1174,'Items'!$A$6:$A$1005,0)),"MISSING ID")</x:f>
        <x:v>Not applicable</x:v>
      </x:c>
      <x:c r="G1174" s="4" t="str">
        <x:f>IFERROR(INDEX('Items'!$D$6:$D$1005,MATCH(D1174,'Items'!$A$6:$A$1005,0)),"MISSING ID")</x:f>
        <x:v>Tools</x:v>
      </x:c>
      <x:c r="H1174" s="4" t="str">
        <x:f>IFERROR(INDEX('Items'!$X$6:$X$1005,MATCH(D1174,'Items'!$A$6:$A$1005,0)),"MISSING ID")</x:f>
        <x:v>Traversal device</x:v>
      </x:c>
      <x:c r="I1174" s="4"/>
      <x:c r="J1174" s="4" t="str">
        <x:v>Unspecified</x:v>
      </x:c>
      <x:c r="K1174" s="4" t="str">
        <x:f>IFERROR(INDEX('Crafting recipes'!$D$6:$D$1005,MATCH(B1174,'Crafting recipes'!$A$6:$A$1005,0)),"MISSING ID")</x:f>
        <x:v>Proposal</x:v>
      </x:c>
      <x:c r="L1174" s="4" t="str">
        <x:f>IFERROR(INDEX('Items'!$AD$6:$AD$1005,MATCH(D1174,'Items'!$A$6:$A$1005,0)),"MISSING ID")</x:f>
        <x:v>Proposal</x:v>
      </x:c>
      <x:c r="M1174" s="4" t="str">
        <x:f>IFERROR(INDEX('Crafting recipes'!$E$6:$E$1005,MATCH(B1174,'Crafting recipes'!$A$6:$A$1005,0)),"MISSING ID")</x:f>
        <x:v>Partial proposal</x:v>
      </x:c>
      <x:c r="N1174" s="4" t="str">
        <x:v>Candidate source or part only. Quantity, grade and method remain open.</x:v>
      </x:c>
      <x:c r="O1174" s="4" t="str">
        <x:v>Collection expansion, October 15, 2026. New game proposal.</x:v>
      </x:c>
      <x:c r="P1174" s="4" t="n">
        <x:f>IF(OR(C1174="Ingredient candidate",C1174="Consumed input",C1174="Contained input",C1174="Transform input"),IF(F1174="T0",0,IF(F1174="T1",1,IF(F1174="T2",2,IF(F1174="T3",3,IF(F1174="T4",4,-1))))),-1)</x:f>
        <x:v>-1</x:v>
      </x:c>
      <x:c r="Q1174" s="4" t="n">
        <x:f>IF(AND(OR(C1174="Ingredient candidate",C1174="Consumed input",C1174="Contained input",C1174="Transform input"),P1174=-1),1,0)</x:f>
        <x:v>0</x:v>
      </x:c>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Crafting components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t="str">
        <x:v>design.collection.shell_rib_oval_shield.in.1</x:v>
      </x:c>
      <x:c r="B1264" s="4" t="str">
        <x:v>design.collection.shell_rib_oval_shield</x:v>
      </x:c>
      <x:c r="C1264" s="4" t="str">
        <x:v>Ingredient candidate</x:v>
      </x:c>
      <x:c r="D1264" s="4" t="str">
        <x:v>proposal.t1.hardpart_blank</x:v>
      </x:c>
      <x:c r="E1264" s="4" t="str">
        <x:f>IFERROR(INDEX('Items'!$B$6:$B$1005,MATCH(D1264,'Items'!$A$6:$A$1005,0)),"MISSING ID")</x:f>
        <x:v>Shaped fauna hard-part blanks</x:v>
      </x:c>
      <x:c r="F1264" s="4" t="str">
        <x:f>IFERROR(INDEX('Items'!$C$6:$C$1005,MATCH(D1264,'Items'!$A$6:$A$1005,0)),"MISSING ID")</x:f>
        <x:v>T1</x:v>
      </x:c>
      <x:c r="G1264" s="4" t="str">
        <x:f>IFERROR(INDEX('Items'!$D$6:$D$1005,MATCH(D1264,'Items'!$A$6:$A$1005,0)),"MISSING ID")</x:f>
        <x:v>Manufactured stock</x:v>
      </x:c>
      <x:c r="H1264" s="4" t="str">
        <x:f>IFERROR(INDEX('Items'!$X$6:$X$1005,MATCH(D1264,'Items'!$A$6:$A$1005,0)),"MISSING ID")</x:f>
        <x:v>Processed material</x:v>
      </x:c>
      <x:c r="I1264" s="4"/>
      <x:c r="J1264" s="4" t="str">
        <x:v>Unspecified</x:v>
      </x:c>
      <x:c r="K1264" s="4" t="str">
        <x:f>IFERROR(INDEX('Crafting recipes'!$D$6:$D$1005,MATCH(B1264,'Crafting recipes'!$A$6:$A$1005,0)),"MISSING ID")</x:f>
        <x:v>Proposal</x:v>
      </x:c>
      <x:c r="L1264" s="4" t="str">
        <x:f>IFERROR(INDEX('Items'!$AD$6:$AD$1005,MATCH(D1264,'Items'!$A$6:$A$1005,0)),"MISSING ID")</x:f>
        <x:v>Proposal</x:v>
      </x:c>
      <x:c r="M1264" s="4" t="str">
        <x:f>IFERROR(INDEX('Crafting recipes'!$E$6:$E$1005,MATCH(B1264,'Crafting recipes'!$A$6:$A$1005,0)),"MISSING ID")</x:f>
        <x:v>Partial proposal</x:v>
      </x:c>
      <x:c r="N1264" s="4" t="str">
        <x:v>Candidate source or part only. Quantity, grade and method remain open.</x:v>
      </x:c>
      <x:c r="O1264" s="4" t="str">
        <x:v>Collection expansion, October 15, 2026. New game proposal.</x:v>
      </x:c>
      <x:c r="P1264" s="4" t="n">
        <x:f>IF(OR(C1264="Ingredient candidate",C1264="Consumed input",C1264="Contained input",C1264="Transform input"),IF(F1264="T0",0,IF(F1264="T1",1,IF(F1264="T2",2,IF(F1264="T3",3,IF(F1264="T4",4,-1))))),-1)</x:f>
        <x:v>1</x:v>
      </x:c>
      <x:c r="Q1264" s="4" t="n">
        <x:f>IF(AND(OR(C1264="Ingredient candidate",C1264="Consumed input",C1264="Contained input",C1264="Transform input"),P1264=-1),1,0)</x:f>
        <x:v>0</x:v>
      </x:c>
    </x:row>
    <x:row r="1265" ht="64" customHeight="1">
      <x:c r="A1265" s="4" t="str">
        <x:v>design.collection.shell_rib_oval_shield.in.2</x:v>
      </x:c>
      <x:c r="B1265" s="4" t="str">
        <x:v>design.collection.shell_rib_oval_shield</x:v>
      </x:c>
      <x:c r="C1265" s="4" t="str">
        <x:v>Ingredient candidate</x:v>
      </x:c>
      <x:c r="D1265" s="4" t="str">
        <x:v>proposal.bio.cord</x:v>
      </x:c>
      <x:c r="E1265" s="4" t="str">
        <x:f>IFERROR(INDEX('Items'!$B$6:$B$1005,MATCH(D1265,'Items'!$A$6:$A$1005,0)),"MISSING ID")</x:f>
        <x:v>Tendon cord</x:v>
      </x:c>
      <x:c r="F1265" s="4" t="str">
        <x:f>IFERROR(INDEX('Items'!$C$6:$C$1005,MATCH(D1265,'Items'!$A$6:$A$1005,0)),"MISSING ID")</x:f>
        <x:v>T1</x:v>
      </x:c>
      <x:c r="G1265" s="4" t="str">
        <x:f>IFERROR(INDEX('Items'!$D$6:$D$1005,MATCH(D1265,'Items'!$A$6:$A$1005,0)),"MISSING ID")</x:f>
        <x:v>Crafting components</x:v>
      </x:c>
      <x:c r="H1265" s="4" t="str">
        <x:f>IFERROR(INDEX('Items'!$X$6:$X$1005,MATCH(D1265,'Items'!$A$6:$A$1005,0)),"MISSING ID")</x:f>
        <x:v>Crafting component</x:v>
      </x:c>
      <x:c r="I1265" s="4"/>
      <x:c r="J1265" s="4" t="str">
        <x:v>Unspecified</x:v>
      </x:c>
      <x:c r="K1265" s="4" t="str">
        <x:f>IFERROR(INDEX('Crafting recipes'!$D$6:$D$1005,MATCH(B1265,'Crafting recipes'!$A$6:$A$1005,0)),"MISSING ID")</x:f>
        <x:v>Proposal</x:v>
      </x:c>
      <x:c r="L1265" s="4" t="str">
        <x:f>IFERROR(INDEX('Items'!$AD$6:$AD$1005,MATCH(D1265,'Items'!$A$6:$A$1005,0)),"MISSING ID")</x:f>
        <x:v>Proposal</x:v>
      </x:c>
      <x:c r="M1265" s="4" t="str">
        <x:f>IFERROR(INDEX('Crafting recipes'!$E$6:$E$1005,MATCH(B1265,'Crafting recipes'!$A$6:$A$1005,0)),"MISSING ID")</x:f>
        <x:v>Partial proposal</x:v>
      </x:c>
      <x:c r="N1265" s="4" t="str">
        <x:v>Candidate source or part only. Quantity, grade and method remain open.</x:v>
      </x:c>
      <x:c r="O1265" s="4" t="str">
        <x:v>Collection expansion, October 15, 2026. New game proposal.</x:v>
      </x:c>
      <x:c r="P1265" s="4" t="n">
        <x:f>IF(OR(C1265="Ingredient candidate",C1265="Consumed input",C1265="Contained input",C1265="Transform input"),IF(F1265="T0",0,IF(F1265="T1",1,IF(F1265="T2",2,IF(F1265="T3",3,IF(F1265="T4",4,-1))))),-1)</x:f>
        <x:v>1</x:v>
      </x:c>
      <x:c r="Q1265" s="4" t="n">
        <x:f>IF(AND(OR(C1265="Ingredient candidate",C1265="Consumed input",C1265="Contained input",C1265="Transform input"),P1265=-1),1,0)</x:f>
        <x:v>0</x:v>
      </x:c>
    </x:row>
    <x:row r="1266" ht="64" customHeight="1">
      <x:c r="A1266" s="4" t="str">
        <x:v>design.collection.shell_rib_oval_shield.out</x:v>
      </x:c>
      <x:c r="B1266" s="4" t="str">
        <x:v>design.collection.shell_rib_oval_shield</x:v>
      </x:c>
      <x:c r="C1266" s="4" t="str">
        <x:v>Output</x:v>
      </x:c>
      <x:c r="D1266" s="4" t="str">
        <x:v>proposal.collection.shell_rib_oval_shield</x:v>
      </x:c>
      <x:c r="E1266" s="4" t="str">
        <x:f>IFERROR(INDEX('Items'!$B$6:$B$1005,MATCH(D1266,'Items'!$A$6:$A$1005,0)),"MISSING ID")</x:f>
        <x:v>Shell-rib oval shield</x:v>
      </x:c>
      <x:c r="F1266" s="4" t="str">
        <x:f>IFERROR(INDEX('Items'!$C$6:$C$1005,MATCH(D1266,'Items'!$A$6:$A$1005,0)),"MISSING ID")</x:f>
        <x:v>Not applicable</x:v>
      </x:c>
      <x:c r="G1266" s="4" t="str">
        <x:f>IFERROR(INDEX('Items'!$D$6:$D$1005,MATCH(D1266,'Items'!$A$6:$A$1005,0)),"MISSING ID")</x:f>
        <x:v>Armor</x:v>
      </x:c>
      <x:c r="H1266" s="4" t="str">
        <x:f>IFERROR(INDEX('Items'!$X$6:$X$1005,MATCH(D1266,'Items'!$A$6:$A$1005,0)),"MISSING ID")</x:f>
        <x:v>Shield</x:v>
      </x:c>
      <x:c r="I1266" s="4"/>
      <x:c r="J1266" s="4" t="str">
        <x:v>Unspecified</x:v>
      </x:c>
      <x:c r="K1266" s="4" t="str">
        <x:f>IFERROR(INDEX('Crafting recipes'!$D$6:$D$1005,MATCH(B1266,'Crafting recipes'!$A$6:$A$1005,0)),"MISSING ID")</x:f>
        <x:v>Proposal</x:v>
      </x:c>
      <x:c r="L1266" s="4" t="str">
        <x:f>IFERROR(INDEX('Items'!$AD$6:$AD$1005,MATCH(D1266,'Items'!$A$6:$A$1005,0)),"MISSING ID")</x:f>
        <x:v>Proposal</x:v>
      </x:c>
      <x:c r="M1266" s="4" t="str">
        <x:f>IFERROR(INDEX('Crafting recipes'!$E$6:$E$1005,MATCH(B1266,'Crafting recipes'!$A$6:$A$1005,0)),"MISSING ID")</x:f>
        <x:v>Partial proposal</x:v>
      </x:c>
      <x:c r="N1266" s="4" t="str">
        <x:v>Candidate source or part only. Quantity, grade and method remain open.</x:v>
      </x:c>
      <x:c r="O1266" s="4" t="str">
        <x:v>Collection expansion, October 15, 2026. New game proposal.</x:v>
      </x:c>
      <x:c r="P1266" s="4" t="n">
        <x:f>IF(OR(C1266="Ingredient candidate",C1266="Consumed input",C1266="Contained input",C1266="Transform input"),IF(F1266="T0",0,IF(F1266="T1",1,IF(F1266="T2",2,IF(F1266="T3",3,IF(F1266="T4",4,-1))))),-1)</x:f>
        <x:v>-1</x:v>
      </x:c>
      <x:c r="Q1266" s="4" t="n">
        <x:f>IF(AND(OR(C1266="Ingredient candidate",C1266="Consumed input",C1266="Contained input",C1266="Transform input"),P1266=-1),1,0)</x:f>
        <x:v>0</x:v>
      </x:c>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Crafting components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t="str">
        <x:v>design.collection.hook_edged_catch_shield.in.1</x:v>
      </x:c>
      <x:c r="B1282" s="4" t="str">
        <x:v>design.collection.hook_edged_catch_shield</x:v>
      </x:c>
      <x:c r="C1282" s="4" t="str">
        <x:v>Ingredient candidate</x:v>
      </x:c>
      <x:c r="D1282" s="4" t="str">
        <x:v>author.metallurgy.steel_stock</x:v>
      </x:c>
      <x:c r="E1282" s="4" t="str">
        <x:f>IFERROR(INDEX('Items'!$B$6:$B$1005,MATCH(D1282,'Items'!$A$6:$A$1005,0)),"MISSING ID")</x:f>
        <x:v>Steel stock</x:v>
      </x:c>
      <x:c r="F1282" s="4" t="str">
        <x:f>IFERROR(INDEX('Items'!$C$6:$C$1005,MATCH(D1282,'Items'!$A$6:$A$1005,0)),"MISSING ID")</x:f>
        <x:v>T2</x:v>
      </x:c>
      <x:c r="G1282" s="4" t="str">
        <x:f>IFERROR(INDEX('Items'!$D$6:$D$1005,MATCH(D1282,'Items'!$A$6:$A$1005,0)),"MISSING ID")</x:f>
        <x:v>Manufactured stock</x:v>
      </x:c>
      <x:c r="H1282" s="4" t="str">
        <x:f>IFERROR(INDEX('Items'!$X$6:$X$1005,MATCH(D1282,'Items'!$A$6:$A$1005,0)),"MISSING ID")</x:f>
        <x:v>Processed material</x:v>
      </x:c>
      <x:c r="I1282" s="4"/>
      <x:c r="J1282" s="4" t="str">
        <x:v>Unspecified</x:v>
      </x:c>
      <x:c r="K1282" s="4" t="str">
        <x:f>IFERROR(INDEX('Crafting recipes'!$D$6:$D$1005,MATCH(B1282,'Crafting recipes'!$A$6:$A$1005,0)),"MISSING ID")</x:f>
        <x:v>Proposal</x:v>
      </x:c>
      <x:c r="L1282" s="4" t="str">
        <x:f>IFERROR(INDEX('Items'!$AD$6:$AD$1005,MATCH(D1282,'Items'!$A$6:$A$1005,0)),"MISSING ID")</x:f>
        <x:v>Author direction</x:v>
      </x:c>
      <x:c r="M1282" s="4" t="str">
        <x:f>IFERROR(INDEX('Crafting recipes'!$E$6:$E$1005,MATCH(B1282,'Crafting recipes'!$A$6:$A$1005,0)),"MISSING ID")</x:f>
        <x:v>Partial proposal</x:v>
      </x:c>
      <x:c r="N1282" s="4" t="str">
        <x:v>Candidate source or part only. Quantity, grade and method remain open.</x:v>
      </x:c>
      <x:c r="O1282" s="4" t="str">
        <x:v>Collection expansion, October 15, 2026. New game proposal.</x:v>
      </x:c>
      <x:c r="P1282" s="4" t="n">
        <x:f>IF(OR(C1282="Ingredient candidate",C1282="Consumed input",C1282="Contained input",C1282="Transform input"),IF(F1282="T0",0,IF(F1282="T1",1,IF(F1282="T2",2,IF(F1282="T3",3,IF(F1282="T4",4,-1))))),-1)</x:f>
        <x:v>2</x:v>
      </x:c>
      <x:c r="Q1282" s="4" t="n">
        <x:f>IF(AND(OR(C1282="Ingredient candidate",C1282="Consumed input",C1282="Contained input",C1282="Transform input"),P1282=-1),1,0)</x:f>
        <x:v>0</x:v>
      </x:c>
    </x:row>
    <x:row r="1283" ht="64" customHeight="1">
      <x:c r="A1283" s="4" t="str">
        <x:v>design.collection.hook_edged_catch_shield.out</x:v>
      </x:c>
      <x:c r="B1283" s="4" t="str">
        <x:v>design.collection.hook_edged_catch_shield</x:v>
      </x:c>
      <x:c r="C1283" s="4" t="str">
        <x:v>Output</x:v>
      </x:c>
      <x:c r="D1283" s="4" t="str">
        <x:v>proposal.collection.hook_edged_catch_shield</x:v>
      </x:c>
      <x:c r="E1283" s="4" t="str">
        <x:f>IFERROR(INDEX('Items'!$B$6:$B$1005,MATCH(D1283,'Items'!$A$6:$A$1005,0)),"MISSING ID")</x:f>
        <x:v>Hook-edged catch shield</x:v>
      </x:c>
      <x:c r="F1283" s="4" t="str">
        <x:f>IFERROR(INDEX('Items'!$C$6:$C$1005,MATCH(D1283,'Items'!$A$6:$A$1005,0)),"MISSING ID")</x:f>
        <x:v>Not applicable</x:v>
      </x:c>
      <x:c r="G1283" s="4" t="str">
        <x:f>IFERROR(INDEX('Items'!$D$6:$D$1005,MATCH(D1283,'Items'!$A$6:$A$1005,0)),"MISSING ID")</x:f>
        <x:v>Armor</x:v>
      </x:c>
      <x:c r="H1283" s="4" t="str">
        <x:f>IFERROR(INDEX('Items'!$X$6:$X$1005,MATCH(D1283,'Items'!$A$6:$A$1005,0)),"MISSING ID")</x:f>
        <x:v>Shield</x:v>
      </x:c>
      <x:c r="I1283" s="4"/>
      <x:c r="J1283" s="4" t="str">
        <x:v>Unspecified</x:v>
      </x:c>
      <x:c r="K1283" s="4" t="str">
        <x:f>IFERROR(INDEX('Crafting recipes'!$D$6:$D$1005,MATCH(B1283,'Crafting recipes'!$A$6:$A$1005,0)),"MISSING ID")</x:f>
        <x:v>Proposal</x:v>
      </x:c>
      <x:c r="L1283" s="4" t="str">
        <x:f>IFERROR(INDEX('Items'!$AD$6:$AD$1005,MATCH(D1283,'Items'!$A$6:$A$1005,0)),"MISSING ID")</x:f>
        <x:v>Proposal</x:v>
      </x:c>
      <x:c r="M1283" s="4" t="str">
        <x:f>IFERROR(INDEX('Crafting recipes'!$E$6:$E$1005,MATCH(B1283,'Crafting recipes'!$A$6:$A$1005,0)),"MISSING ID")</x:f>
        <x:v>Partial proposal</x:v>
      </x:c>
      <x:c r="N1283" s="4" t="str">
        <x:v>Candidate source or part only. Quantity, grade and method remain open.</x:v>
      </x:c>
      <x:c r="O1283" s="4" t="str">
        <x:v>Collection expansion, October 15, 2026. New game proposal.</x:v>
      </x:c>
      <x:c r="P1283" s="4" t="n">
        <x:f>IF(OR(C1283="Ingredient candidate",C1283="Consumed input",C1283="Contained input",C1283="Transform input"),IF(F1283="T0",0,IF(F1283="T1",1,IF(F1283="T2",2,IF(F1283="T3",3,IF(F1283="T4",4,-1))))),-1)</x:f>
        <x:v>-1</x:v>
      </x:c>
      <x:c r="Q1283" s="4" t="n">
        <x:f>IF(AND(OR(C1283="Ingredient candidate",C1283="Consumed input",C1283="Contained input",C1283="Transform input"),P1283=-1),1,0)</x:f>
        <x:v>0</x:v>
      </x:c>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t="str">
        <x:v>design.collection.ceremonial_inlay_shield.in.1</x:v>
      </x:c>
      <x:c r="B1302" s="4" t="str">
        <x:v>design.collection.ceremonial_inlay_shield</x:v>
      </x:c>
      <x:c r="C1302" s="4" t="str">
        <x:v>Ingredient candidate</x:v>
      </x:c>
      <x:c r="D1302" s="4" t="str">
        <x:v>proposal.t4.decorative_veneer</x:v>
      </x:c>
      <x:c r="E1302" s="4" t="str">
        <x:f>IFERROR(INDEX('Items'!$B$6:$B$1005,MATCH(D1302,'Items'!$A$6:$A$1005,0)),"MISSING ID")</x:f>
        <x:v>Layered ceremonial inlay stock</x:v>
      </x:c>
      <x:c r="F1302" s="4" t="str">
        <x:f>IFERROR(INDEX('Items'!$C$6:$C$1005,MATCH(D1302,'Items'!$A$6:$A$1005,0)),"MISSING ID")</x:f>
        <x:v>T4</x:v>
      </x:c>
      <x:c r="G1302" s="4" t="str">
        <x:f>IFERROR(INDEX('Items'!$D$6:$D$1005,MATCH(D1302,'Items'!$A$6:$A$1005,0)),"MISSING ID")</x:f>
        <x:v>Manufactured stock</x:v>
      </x:c>
      <x:c r="H1302" s="4" t="str">
        <x:f>IFERROR(INDEX('Items'!$X$6:$X$1005,MATCH(D1302,'Items'!$A$6:$A$1005,0)),"MISSING ID")</x:f>
        <x:v>Processed material</x:v>
      </x:c>
      <x:c r="I1302" s="4"/>
      <x:c r="J1302" s="4" t="str">
        <x:v>Unspecified</x:v>
      </x:c>
      <x:c r="K1302" s="4" t="str">
        <x:f>IFERROR(INDEX('Crafting recipes'!$D$6:$D$1005,MATCH(B1302,'Crafting recipes'!$A$6:$A$1005,0)),"MISSING ID")</x:f>
        <x:v>Proposal</x:v>
      </x:c>
      <x:c r="L1302" s="4" t="str">
        <x:f>IFERROR(INDEX('Items'!$AD$6:$AD$1005,MATCH(D1302,'Items'!$A$6:$A$1005,0)),"MISSING ID")</x:f>
        <x:v>Proposal</x:v>
      </x:c>
      <x:c r="M1302" s="4" t="str">
        <x:f>IFERROR(INDEX('Crafting recipes'!$E$6:$E$1005,MATCH(B1302,'Crafting recipes'!$A$6:$A$1005,0)),"MISSING ID")</x:f>
        <x:v>Partial proposal</x:v>
      </x:c>
      <x:c r="N1302" s="4" t="str">
        <x:v>Candidate source or part only. Quantity, grade and method remain open.</x:v>
      </x:c>
      <x:c r="O1302" s="4" t="str">
        <x:v>Collection expansion, October 15, 2026. New game proposal.</x:v>
      </x:c>
      <x:c r="P1302" s="4" t="n">
        <x:f>IF(OR(C1302="Ingredient candidate",C1302="Consumed input",C1302="Contained input",C1302="Transform input"),IF(F1302="T0",0,IF(F1302="T1",1,IF(F1302="T2",2,IF(F1302="T3",3,IF(F1302="T4",4,-1))))),-1)</x:f>
        <x:v>4</x:v>
      </x:c>
      <x:c r="Q1302" s="4" t="n">
        <x:f>IF(AND(OR(C1302="Ingredient candidate",C1302="Consumed input",C1302="Contained input",C1302="Transform input"),P1302=-1),1,0)</x:f>
        <x:v>0</x:v>
      </x:c>
    </x:row>
    <x:row r="1303" ht="64" customHeight="1">
      <x:c r="A1303" s="4" t="str">
        <x:v>design.collection.ceremonial_inlay_shield.in.2</x:v>
      </x:c>
      <x:c r="B1303" s="4" t="str">
        <x:v>design.collection.ceremonial_inlay_shield</x:v>
      </x:c>
      <x:c r="C1303" s="4" t="str">
        <x:v>Ingredient candidate</x:v>
      </x:c>
      <x:c r="D1303" s="4" t="str">
        <x:v>author.metallurgy.steel_stock</x:v>
      </x:c>
      <x:c r="E1303" s="4" t="str">
        <x:f>IFERROR(INDEX('Items'!$B$6:$B$1005,MATCH(D1303,'Items'!$A$6:$A$1005,0)),"MISSING ID")</x:f>
        <x:v>Steel stock</x:v>
      </x:c>
      <x:c r="F1303" s="4" t="str">
        <x:f>IFERROR(INDEX('Items'!$C$6:$C$1005,MATCH(D1303,'Items'!$A$6:$A$1005,0)),"MISSING ID")</x:f>
        <x:v>T2</x:v>
      </x:c>
      <x:c r="G1303" s="4" t="str">
        <x:f>IFERROR(INDEX('Items'!$D$6:$D$1005,MATCH(D1303,'Items'!$A$6:$A$1005,0)),"MISSING ID")</x:f>
        <x:v>Manufactured stock</x:v>
      </x:c>
      <x:c r="H1303" s="4" t="str">
        <x:f>IFERROR(INDEX('Items'!$X$6:$X$1005,MATCH(D1303,'Items'!$A$6:$A$1005,0)),"MISSING ID")</x:f>
        <x:v>Processed material</x:v>
      </x:c>
      <x:c r="I1303" s="4"/>
      <x:c r="J1303" s="4" t="str">
        <x:v>Unspecified</x:v>
      </x:c>
      <x:c r="K1303" s="4" t="str">
        <x:f>IFERROR(INDEX('Crafting recipes'!$D$6:$D$1005,MATCH(B1303,'Crafting recipes'!$A$6:$A$1005,0)),"MISSING ID")</x:f>
        <x:v>Proposal</x:v>
      </x:c>
      <x:c r="L1303" s="4" t="str">
        <x:f>IFERROR(INDEX('Items'!$AD$6:$AD$1005,MATCH(D1303,'Items'!$A$6:$A$1005,0)),"MISSING ID")</x:f>
        <x:v>Author direction</x:v>
      </x:c>
      <x:c r="M1303" s="4" t="str">
        <x:f>IFERROR(INDEX('Crafting recipes'!$E$6:$E$1005,MATCH(B1303,'Crafting recipes'!$A$6:$A$1005,0)),"MISSING ID")</x:f>
        <x:v>Partial proposal</x:v>
      </x:c>
      <x:c r="N1303" s="4" t="str">
        <x:v>Candidate source or part only. Quantity, grade and method remain open.</x:v>
      </x:c>
      <x:c r="O1303" s="4" t="str">
        <x:v>Collection expansion, October 15, 2026. New game proposal.</x:v>
      </x:c>
      <x:c r="P1303" s="4" t="n">
        <x:f>IF(OR(C1303="Ingredient candidate",C1303="Consumed input",C1303="Contained input",C1303="Transform input"),IF(F1303="T0",0,IF(F1303="T1",1,IF(F1303="T2",2,IF(F1303="T3",3,IF(F1303="T4",4,-1))))),-1)</x:f>
        <x:v>2</x:v>
      </x:c>
      <x:c r="Q1303" s="4" t="n">
        <x:f>IF(AND(OR(C1303="Ingredient candidate",C1303="Consumed input",C1303="Contained input",C1303="Transform input"),P1303=-1),1,0)</x:f>
        <x:v>0</x:v>
      </x:c>
    </x:row>
    <x:row r="1304" ht="64" customHeight="1">
      <x:c r="A1304" s="4" t="str">
        <x:v>design.collection.ceremonial_inlay_shield.out</x:v>
      </x:c>
      <x:c r="B1304" s="4" t="str">
        <x:v>design.collection.ceremonial_inlay_shield</x:v>
      </x:c>
      <x:c r="C1304" s="4" t="str">
        <x:v>Output</x:v>
      </x:c>
      <x:c r="D1304" s="4" t="str">
        <x:v>proposal.collection.ceremonial_inlay_shield</x:v>
      </x:c>
      <x:c r="E1304" s="4" t="str">
        <x:f>IFERROR(INDEX('Items'!$B$6:$B$1005,MATCH(D1304,'Items'!$A$6:$A$1005,0)),"MISSING ID")</x:f>
        <x:v>Ceremonial inlay shield</x:v>
      </x:c>
      <x:c r="F1304" s="4" t="str">
        <x:f>IFERROR(INDEX('Items'!$C$6:$C$1005,MATCH(D1304,'Items'!$A$6:$A$1005,0)),"MISSING ID")</x:f>
        <x:v>Not applicable</x:v>
      </x:c>
      <x:c r="G1304" s="4" t="str">
        <x:f>IFERROR(INDEX('Items'!$D$6:$D$1005,MATCH(D1304,'Items'!$A$6:$A$1005,0)),"MISSING ID")</x:f>
        <x:v>Armor</x:v>
      </x:c>
      <x:c r="H1304" s="4" t="str">
        <x:f>IFERROR(INDEX('Items'!$X$6:$X$1005,MATCH(D1304,'Items'!$A$6:$A$1005,0)),"MISSING ID")</x:f>
        <x:v>Shield</x:v>
      </x:c>
      <x:c r="I1304" s="4"/>
      <x:c r="J1304" s="4" t="str">
        <x:v>Unspecified</x:v>
      </x:c>
      <x:c r="K1304" s="4" t="str">
        <x:f>IFERROR(INDEX('Crafting recipes'!$D$6:$D$1005,MATCH(B1304,'Crafting recipes'!$A$6:$A$1005,0)),"MISSING ID")</x:f>
        <x:v>Proposal</x:v>
      </x:c>
      <x:c r="L1304" s="4" t="str">
        <x:f>IFERROR(INDEX('Items'!$AD$6:$AD$1005,MATCH(D1304,'Items'!$A$6:$A$1005,0)),"MISSING ID")</x:f>
        <x:v>Proposal</x:v>
      </x:c>
      <x:c r="M1304" s="4" t="str">
        <x:f>IFERROR(INDEX('Crafting recipes'!$E$6:$E$1005,MATCH(B1304,'Crafting recipes'!$A$6:$A$1005,0)),"MISSING ID")</x:f>
        <x:v>Partial proposal</x:v>
      </x:c>
      <x:c r="N1304" s="4" t="str">
        <x:v>Candidate source or part only. Quantity, grade and method remain open.</x:v>
      </x:c>
      <x:c r="O1304" s="4" t="str">
        <x:v>Collection expansion, October 15, 2026. New game proposal.</x:v>
      </x:c>
      <x:c r="P1304" s="4" t="n">
        <x:f>IF(OR(C1304="Ingredient candidate",C1304="Consumed input",C1304="Contained input",C1304="Transform input"),IF(F1304="T0",0,IF(F1304="T1",1,IF(F1304="T2",2,IF(F1304="T3",3,IF(F1304="T4",4,-1))))),-1)</x:f>
        <x:v>-1</x:v>
      </x:c>
      <x:c r="Q1304" s="4" t="n">
        <x:f>IF(AND(OR(C1304="Ingredient candidate",C1304="Consumed input",C1304="Contained input",C1304="Transform input"),P1304=-1),1,0)</x:f>
        <x:v>0</x:v>
      </x:c>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t="str">
        <x:v>design.collection.counterweight_net_drop.in.1</x:v>
      </x:c>
      <x:c r="B1343" s="4" t="str">
        <x:v>design.collection.counterweight_net_drop</x:v>
      </x:c>
      <x:c r="C1343" s="4" t="str">
        <x:v>Ingredient candidate</x:v>
      </x:c>
      <x:c r="D1343" s="4" t="str">
        <x:v>proposal.bio.cord</x:v>
      </x:c>
      <x:c r="E1343" s="4" t="str">
        <x:f>IFERROR(INDEX('Items'!$B$6:$B$1005,MATCH(D1343,'Items'!$A$6:$A$1005,0)),"MISSING ID")</x:f>
        <x:v>Tendon cord</x:v>
      </x:c>
      <x:c r="F1343" s="4" t="str">
        <x:f>IFERROR(INDEX('Items'!$C$6:$C$1005,MATCH(D1343,'Items'!$A$6:$A$1005,0)),"MISSING ID")</x:f>
        <x:v>T1</x:v>
      </x:c>
      <x:c r="G1343" s="4" t="str">
        <x:f>IFERROR(INDEX('Items'!$D$6:$D$1005,MATCH(D1343,'Items'!$A$6:$A$1005,0)),"MISSING ID")</x:f>
        <x:v>Crafting components</x:v>
      </x:c>
      <x:c r="H1343" s="4" t="str">
        <x:f>IFERROR(INDEX('Items'!$X$6:$X$1005,MATCH(D1343,'Items'!$A$6:$A$1005,0)),"MISSING ID")</x:f>
        <x:v>Crafting component</x:v>
      </x:c>
      <x:c r="I1343" s="4"/>
      <x:c r="J1343" s="4" t="str">
        <x:v>Unspecified</x:v>
      </x:c>
      <x:c r="K1343" s="4" t="str">
        <x:f>IFERROR(INDEX('Crafting recipes'!$D$6:$D$1005,MATCH(B1343,'Crafting recipes'!$A$6:$A$1005,0)),"MISSING ID")</x:f>
        <x:v>Proposal</x:v>
      </x:c>
      <x:c r="L1343" s="4" t="str">
        <x:f>IFERROR(INDEX('Items'!$AD$6:$AD$1005,MATCH(D1343,'Items'!$A$6:$A$1005,0)),"MISSING ID")</x:f>
        <x:v>Proposal</x:v>
      </x:c>
      <x:c r="M1343" s="4" t="str">
        <x:f>IFERROR(INDEX('Crafting recipes'!$E$6:$E$1005,MATCH(B1343,'Crafting recipes'!$A$6:$A$1005,0)),"MISSING ID")</x:f>
        <x:v>Partial proposal</x:v>
      </x:c>
      <x:c r="N1343" s="4" t="str">
        <x:v>Candidate source or part only. Quantity, grade and method remain open.</x:v>
      </x:c>
      <x:c r="O1343" s="4" t="str">
        <x:v>Collection expansion, October 15, 2026. New game proposal.</x:v>
      </x:c>
      <x:c r="P1343" s="4" t="n">
        <x:f>IF(OR(C1343="Ingredient candidate",C1343="Consumed input",C1343="Contained input",C1343="Transform input"),IF(F1343="T0",0,IF(F1343="T1",1,IF(F1343="T2",2,IF(F1343="T3",3,IF(F1343="T4",4,-1))))),-1)</x:f>
        <x:v>1</x:v>
      </x:c>
      <x:c r="Q1343" s="4" t="n">
        <x:f>IF(AND(OR(C1343="Ingredient candidate",C1343="Consumed input",C1343="Contained input",C1343="Transform input"),P1343=-1),1,0)</x:f>
        <x:v>0</x:v>
      </x:c>
    </x:row>
    <x:row r="1344" ht="64" customHeight="1">
      <x:c r="A1344" s="4" t="str">
        <x:v>design.collection.counterweight_net_drop.in.2</x:v>
      </x:c>
      <x:c r="B1344" s="4" t="str">
        <x:v>design.collection.counterweight_net_drop</x:v>
      </x:c>
      <x:c r="C1344" s="4" t="str">
        <x:v>Ingredient candidate</x:v>
      </x:c>
      <x:c r="D1344" s="4" t="str">
        <x:v>proposal.legger.release_latch</x:v>
      </x:c>
      <x:c r="E1344" s="4" t="str">
        <x:f>IFERROR(INDEX('Items'!$B$6:$B$1005,MATCH(D1344,'Items'!$A$6:$A$1005,0)),"MISSING ID")</x:f>
        <x:v>Cargo quick-release latch</x:v>
      </x:c>
      <x:c r="F1344" s="4" t="str">
        <x:f>IFERROR(INDEX('Items'!$C$6:$C$1005,MATCH(D1344,'Items'!$A$6:$A$1005,0)),"MISSING ID")</x:f>
        <x:v>T4</x:v>
      </x:c>
      <x:c r="G1344" s="4" t="str">
        <x:f>IFERROR(INDEX('Items'!$D$6:$D$1005,MATCH(D1344,'Items'!$A$6:$A$1005,0)),"MISSING ID")</x:f>
        <x:v>Crafting components</x:v>
      </x:c>
      <x:c r="H1344" s="4" t="str">
        <x:f>IFERROR(INDEX('Items'!$X$6:$X$1005,MATCH(D1344,'Items'!$A$6:$A$1005,0)),"MISSING ID")</x:f>
        <x:v>Crafting component</x:v>
      </x:c>
      <x:c r="I1344" s="4"/>
      <x:c r="J1344" s="4" t="str">
        <x:v>Unspecified</x:v>
      </x:c>
      <x:c r="K1344" s="4" t="str">
        <x:f>IFERROR(INDEX('Crafting recipes'!$D$6:$D$1005,MATCH(B1344,'Crafting recipes'!$A$6:$A$1005,0)),"MISSING ID")</x:f>
        <x:v>Proposal</x:v>
      </x:c>
      <x:c r="L1344" s="4" t="str">
        <x:f>IFERROR(INDEX('Items'!$AD$6:$AD$1005,MATCH(D1344,'Items'!$A$6:$A$1005,0)),"MISSING ID")</x:f>
        <x:v>Proposal</x:v>
      </x:c>
      <x:c r="M1344" s="4" t="str">
        <x:f>IFERROR(INDEX('Crafting recipes'!$E$6:$E$1005,MATCH(B1344,'Crafting recipes'!$A$6:$A$1005,0)),"MISSING ID")</x:f>
        <x:v>Partial proposal</x:v>
      </x:c>
      <x:c r="N1344" s="4" t="str">
        <x:v>Candidate source or part only. Quantity, grade and method remain open.</x:v>
      </x:c>
      <x:c r="O1344" s="4" t="str">
        <x:v>Collection expansion, October 15, 2026. New game proposal.</x:v>
      </x:c>
      <x:c r="P1344" s="4" t="n">
        <x:f>IF(OR(C1344="Ingredient candidate",C1344="Consumed input",C1344="Contained input",C1344="Transform input"),IF(F1344="T0",0,IF(F1344="T1",1,IF(F1344="T2",2,IF(F1344="T3",3,IF(F1344="T4",4,-1))))),-1)</x:f>
        <x:v>4</x:v>
      </x:c>
      <x:c r="Q1344" s="4" t="n">
        <x:f>IF(AND(OR(C1344="Ingredient candidate",C1344="Consumed input",C1344="Contained input",C1344="Transform input"),P1344=-1),1,0)</x:f>
        <x:v>0</x:v>
      </x:c>
    </x:row>
    <x:row r="1345" ht="64" customHeight="1">
      <x:c r="A1345" s="4" t="str">
        <x:v>design.collection.counterweight_net_drop.in.3</x:v>
      </x:c>
      <x:c r="B1345" s="4" t="str">
        <x:v>design.collection.counterweight_net_drop</x:v>
      </x:c>
      <x:c r="C1345" s="4" t="str">
        <x:v>Ingredient candidate</x:v>
      </x:c>
      <x:c r="D1345" s="4" t="str">
        <x:v>proposal.natural.iron_stock</x:v>
      </x:c>
      <x:c r="E1345" s="4" t="str">
        <x:f>IFERROR(INDEX('Items'!$B$6:$B$1005,MATCH(D1345,'Items'!$A$6:$A$1005,0)),"MISSING ID")</x:f>
        <x:v>Worked iron stock</x:v>
      </x:c>
      <x:c r="F1345" s="4" t="str">
        <x:f>IFERROR(INDEX('Items'!$C$6:$C$1005,MATCH(D1345,'Items'!$A$6:$A$1005,0)),"MISSING ID")</x:f>
        <x:v>T2</x:v>
      </x:c>
      <x:c r="G1345" s="4" t="str">
        <x:f>IFERROR(INDEX('Items'!$D$6:$D$1005,MATCH(D1345,'Items'!$A$6:$A$1005,0)),"MISSING ID")</x:f>
        <x:v>Manufactured stock</x:v>
      </x:c>
      <x:c r="H1345" s="4" t="str">
        <x:f>IFERROR(INDEX('Items'!$X$6:$X$1005,MATCH(D1345,'Items'!$A$6:$A$1005,0)),"MISSING ID")</x:f>
        <x:v>Processed material</x:v>
      </x:c>
      <x:c r="I1345" s="4"/>
      <x:c r="J1345" s="4" t="str">
        <x:v>Unspecified</x:v>
      </x:c>
      <x:c r="K1345" s="4" t="str">
        <x:f>IFERROR(INDEX('Crafting recipes'!$D$6:$D$1005,MATCH(B1345,'Crafting recipes'!$A$6:$A$1005,0)),"MISSING ID")</x:f>
        <x:v>Proposal</x:v>
      </x:c>
      <x:c r="L1345" s="4" t="str">
        <x:f>IFERROR(INDEX('Items'!$AD$6:$AD$1005,MATCH(D1345,'Items'!$A$6:$A$1005,0)),"MISSING ID")</x:f>
        <x:v>Proposal</x:v>
      </x:c>
      <x:c r="M1345" s="4" t="str">
        <x:f>IFERROR(INDEX('Crafting recipes'!$E$6:$E$1005,MATCH(B1345,'Crafting recipes'!$A$6:$A$1005,0)),"MISSING ID")</x:f>
        <x:v>Partial proposal</x:v>
      </x:c>
      <x:c r="N1345" s="4" t="str">
        <x:v>Candidate source or part only. Quantity, grade and method remain open.</x:v>
      </x:c>
      <x:c r="O1345" s="4" t="str">
        <x:v>Collection expansion, October 15, 2026. New game proposal.</x:v>
      </x:c>
      <x:c r="P1345" s="4" t="n">
        <x:f>IF(OR(C1345="Ingredient candidate",C1345="Consumed input",C1345="Contained input",C1345="Transform input"),IF(F1345="T0",0,IF(F1345="T1",1,IF(F1345="T2",2,IF(F1345="T3",3,IF(F1345="T4",4,-1))))),-1)</x:f>
        <x:v>2</x:v>
      </x:c>
      <x:c r="Q1345" s="4" t="n">
        <x:f>IF(AND(OR(C1345="Ingredient candidate",C1345="Consumed input",C1345="Contained input",C1345="Transform input"),P1345=-1),1,0)</x:f>
        <x:v>0</x:v>
      </x:c>
    </x:row>
    <x:row r="1346" ht="64" customHeight="1">
      <x:c r="A1346" s="4" t="str">
        <x:v>design.collection.counterweight_net_drop.out</x:v>
      </x:c>
      <x:c r="B1346" s="4" t="str">
        <x:v>design.collection.counterweight_net_drop</x:v>
      </x:c>
      <x:c r="C1346" s="4" t="str">
        <x:v>Output</x:v>
      </x:c>
      <x:c r="D1346" s="4" t="str">
        <x:v>proposal.collection.counterweight_net_drop</x:v>
      </x:c>
      <x:c r="E1346" s="4" t="str">
        <x:f>IFERROR(INDEX('Items'!$B$6:$B$1005,MATCH(D1346,'Items'!$A$6:$A$1005,0)),"MISSING ID")</x:f>
        <x:v>Counterweight net drop</x:v>
      </x:c>
      <x:c r="F1346" s="4" t="str">
        <x:f>IFERROR(INDEX('Items'!$C$6:$C$1005,MATCH(D1346,'Items'!$A$6:$A$1005,0)),"MISSING ID")</x:f>
        <x:v>Not applicable</x:v>
      </x:c>
      <x:c r="G1346" s="4" t="str">
        <x:f>IFERROR(INDEX('Items'!$D$6:$D$1005,MATCH(D1346,'Items'!$A$6:$A$1005,0)),"MISSING ID")</x:f>
        <x:v>Weapons</x:v>
      </x:c>
      <x:c r="H1346" s="4" t="str">
        <x:f>IFERROR(INDEX('Items'!$X$6:$X$1005,MATCH(D1346,'Items'!$A$6:$A$1005,0)),"MISSING ID")</x:f>
        <x:v>Trap</x:v>
      </x:c>
      <x:c r="I1346" s="4"/>
      <x:c r="J1346" s="4" t="str">
        <x:v>Unspecified</x:v>
      </x:c>
      <x:c r="K1346" s="4" t="str">
        <x:f>IFERROR(INDEX('Crafting recipes'!$D$6:$D$1005,MATCH(B1346,'Crafting recipes'!$A$6:$A$1005,0)),"MISSING ID")</x:f>
        <x:v>Proposal</x:v>
      </x:c>
      <x:c r="L1346" s="4" t="str">
        <x:f>IFERROR(INDEX('Items'!$AD$6:$AD$1005,MATCH(D1346,'Items'!$A$6:$A$1005,0)),"MISSING ID")</x:f>
        <x:v>Proposal</x:v>
      </x:c>
      <x:c r="M1346" s="4" t="str">
        <x:f>IFERROR(INDEX('Crafting recipes'!$E$6:$E$1005,MATCH(B1346,'Crafting recipes'!$A$6:$A$1005,0)),"MISSING ID")</x:f>
        <x:v>Partial proposal</x:v>
      </x:c>
      <x:c r="N1346" s="4" t="str">
        <x:v>Candidate source or part only. Quantity, grade and method remain open.</x:v>
      </x:c>
      <x:c r="O1346" s="4" t="str">
        <x:v>Collection expansion, October 15, 2026. New game proposal.</x:v>
      </x:c>
      <x:c r="P1346" s="4" t="n">
        <x:f>IF(OR(C1346="Ingredient candidate",C1346="Consumed input",C1346="Contained input",C1346="Transform input"),IF(F1346="T0",0,IF(F1346="T1",1,IF(F1346="T2",2,IF(F1346="T3",3,IF(F1346="T4",4,-1))))),-1)</x:f>
        <x:v>-1</x:v>
      </x:c>
      <x:c r="Q1346" s="4" t="n">
        <x:f>IF(AND(OR(C1346="Ingredient candidate",C1346="Consumed input",C1346="Contained input",C1346="Transform input"),P1346=-1),1,0)</x:f>
        <x:v>0</x:v>
      </x:c>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Weapons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t="str">
        <x:v>design.audit.proposal_audit_mineral_cell_electrolyte_candidate.audit.in.1</x:v>
      </x:c>
      <x:c r="B1389" s="4" t="str">
        <x:v>design.audit.proposal_audit_mineral_cell_electrolyte_candidate</x:v>
      </x:c>
      <x:c r="C1389" s="4" t="str">
        <x:v>Ingredient candidate</x:v>
      </x:c>
      <x:c r="D1389" s="4" t="str">
        <x:v>proposal.t1.process_salts</x:v>
      </x:c>
      <x:c r="E1389" s="4" t="str">
        <x:f>IFERROR(INDEX('Items'!$B$6:$B$1005,MATCH(D1389,'Items'!$A$6:$A$1005,0)),"MISSING ID")</x:f>
        <x:v>Graded process salts</x:v>
      </x:c>
      <x:c r="F1389" s="4" t="str">
        <x:f>IFERROR(INDEX('Items'!$C$6:$C$1005,MATCH(D1389,'Items'!$A$6:$A$1005,0)),"MISSING ID")</x:f>
        <x:v>T1</x:v>
      </x:c>
      <x:c r="G1389" s="4" t="str">
        <x:f>IFERROR(INDEX('Items'!$D$6:$D$1005,MATCH(D1389,'Items'!$A$6:$A$1005,0)),"MISSING ID")</x:f>
        <x:v>Manufactured stock</x:v>
      </x:c>
      <x:c r="H1389" s="4" t="str">
        <x:f>IFERROR(INDEX('Items'!$X$6:$X$1005,MATCH(D1389,'Items'!$A$6:$A$1005,0)),"MISSING ID")</x:f>
        <x:v>Processed material</x:v>
      </x:c>
      <x:c r="I1389" s="4"/>
      <x:c r="J1389" s="4" t="str">
        <x:v>Unspecified</x:v>
      </x:c>
      <x:c r="K1389" s="4" t="str">
        <x:f>IFERROR(INDEX('Crafting recipes'!$D$6:$D$1005,MATCH(B1389,'Crafting recipes'!$A$6:$A$1005,0)),"MISSING ID")</x:f>
        <x:v>Proposal</x:v>
      </x:c>
      <x:c r="L1389" s="4" t="str">
        <x:f>IFERROR(INDEX('Items'!$AD$6:$AD$1005,MATCH(D1389,'Items'!$A$6:$A$1005,0)),"MISSING ID")</x:f>
        <x:v>Proposal</x:v>
      </x:c>
      <x:c r="M1389" s="4" t="str">
        <x:f>IFERROR(INDEX('Crafting recipes'!$E$6:$E$1005,MATCH(B1389,'Crafting recipes'!$A$6:$A$1005,0)),"MISSING ID")</x:f>
        <x:v>Partial proposal</x:v>
      </x:c>
      <x:c r="N1389" s="4" t="str">
        <x:v>Partial audit candidate; quantity, fit and performance remain unresolved.</x:v>
      </x:c>
      <x:c r="O13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9" s="4" t="n">
        <x:f>IF(OR(C1389="Ingredient candidate",C1389="Consumed input",C1389="Contained input",C1389="Transform input"),IF(F1389="T0",0,IF(F1389="T1",1,IF(F1389="T2",2,IF(F1389="T3",3,IF(F1389="T4",4,-1))))),-1)</x:f>
        <x:v>1</x:v>
      </x:c>
      <x:c r="Q1389" s="4" t="n">
        <x:f>IF(AND(OR(C1389="Ingredient candidate",C1389="Consumed input",C1389="Contained input",C1389="Transform input"),P1389=-1),1,0)</x:f>
        <x:v>0</x:v>
      </x:c>
    </x:row>
    <x:row r="1390" ht="64" customHeight="1">
      <x:c r="A1390" s="4" t="str">
        <x:v>design.audit.proposal_audit_mineral_cell_electrolyte_candidate.audit.in.2</x:v>
      </x:c>
      <x:c r="B1390" s="4" t="str">
        <x:v>design.audit.proposal_audit_mineral_cell_electrolyte_candidate</x:v>
      </x:c>
      <x:c r="C1390" s="4" t="str">
        <x:v>Ingredient candidate</x:v>
      </x:c>
      <x:c r="D1390" s="4" t="str">
        <x:v>proposal.t1.faunal_carrier</x:v>
      </x:c>
      <x:c r="E1390" s="4" t="str">
        <x:f>IFERROR(INDEX('Items'!$B$6:$B$1005,MATCH(D1390,'Items'!$A$6:$A$1005,0)),"MISSING ID")</x:f>
        <x:v>Selected faunal carrier fraction</x:v>
      </x:c>
      <x:c r="F1390" s="4" t="str">
        <x:f>IFERROR(INDEX('Items'!$C$6:$C$1005,MATCH(D1390,'Items'!$A$6:$A$1005,0)),"MISSING ID")</x:f>
        <x:v>T1</x:v>
      </x:c>
      <x:c r="G1390" s="4" t="str">
        <x:f>IFERROR(INDEX('Items'!$D$6:$D$1005,MATCH(D1390,'Items'!$A$6:$A$1005,0)),"MISSING ID")</x:f>
        <x:v>Processing agents</x:v>
      </x:c>
      <x:c r="H1390" s="4" t="str">
        <x:f>IFERROR(INDEX('Items'!$X$6:$X$1005,MATCH(D1390,'Items'!$A$6:$A$1005,0)),"MISSING ID")</x:f>
        <x:v>Chemical material</x:v>
      </x:c>
      <x:c r="I1390" s="4"/>
      <x:c r="J1390" s="4" t="str">
        <x:v>Unspecified</x:v>
      </x:c>
      <x:c r="K1390" s="4" t="str">
        <x:f>IFERROR(INDEX('Crafting recipes'!$D$6:$D$1005,MATCH(B1390,'Crafting recipes'!$A$6:$A$1005,0)),"MISSING ID")</x:f>
        <x:v>Proposal</x:v>
      </x:c>
      <x:c r="L1390" s="4" t="str">
        <x:f>IFERROR(INDEX('Items'!$AD$6:$AD$1005,MATCH(D1390,'Items'!$A$6:$A$1005,0)),"MISSING ID")</x:f>
        <x:v>Proposal</x:v>
      </x:c>
      <x:c r="M1390" s="4" t="str">
        <x:f>IFERROR(INDEX('Crafting recipes'!$E$6:$E$1005,MATCH(B1390,'Crafting recipes'!$A$6:$A$1005,0)),"MISSING ID")</x:f>
        <x:v>Partial proposal</x:v>
      </x:c>
      <x:c r="N1390" s="4" t="str">
        <x:v>Partial audit candidate; quantity, fit and performance remain unresolved.</x:v>
      </x:c>
      <x:c r="O13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0" s="4" t="n">
        <x:f>IF(OR(C1390="Ingredient candidate",C1390="Consumed input",C1390="Contained input",C1390="Transform input"),IF(F1390="T0",0,IF(F1390="T1",1,IF(F1390="T2",2,IF(F1390="T3",3,IF(F1390="T4",4,-1))))),-1)</x:f>
        <x:v>1</x:v>
      </x:c>
      <x:c r="Q1390" s="4" t="n">
        <x:f>IF(AND(OR(C1390="Ingredient candidate",C1390="Consumed input",C1390="Contained input",C1390="Transform input"),P1390=-1),1,0)</x:f>
        <x:v>0</x:v>
      </x:c>
    </x:row>
    <x:row r="1391" ht="64" customHeight="1">
      <x:c r="A1391" s="4" t="str">
        <x:v>design.audit.proposal_audit_mineral_cell_electrolyte_candidate.audit.out</x:v>
      </x:c>
      <x:c r="B1391" s="4" t="str">
        <x:v>design.audit.proposal_audit_mineral_cell_electrolyte_candidate</x:v>
      </x:c>
      <x:c r="C1391" s="4" t="str">
        <x:v>Output</x:v>
      </x:c>
      <x:c r="D1391" s="4" t="str">
        <x:v>proposal.audit.mineral_cell_electrolyte_candidate</x:v>
      </x:c>
      <x:c r="E1391" s="4" t="str">
        <x:f>IFERROR(INDEX('Items'!$B$6:$B$1005,MATCH(D1391,'Items'!$A$6:$A$1005,0)),"MISSING ID")</x:f>
        <x:v>Mineral-cell electrolyte candidate</x:v>
      </x:c>
      <x:c r="F1391" s="4" t="str">
        <x:f>IFERROR(INDEX('Items'!$C$6:$C$1005,MATCH(D1391,'Items'!$A$6:$A$1005,0)),"MISSING ID")</x:f>
        <x:v>T2</x:v>
      </x:c>
      <x:c r="G1391" s="4" t="str">
        <x:f>IFERROR(INDEX('Items'!$D$6:$D$1005,MATCH(D1391,'Items'!$A$6:$A$1005,0)),"MISSING ID")</x:f>
        <x:v>Processing agents</x:v>
      </x:c>
      <x:c r="H1391" s="4" t="str">
        <x:f>IFERROR(INDEX('Items'!$X$6:$X$1005,MATCH(D1391,'Items'!$A$6:$A$1005,0)),"MISSING ID")</x:f>
        <x:v>Chemical material</x:v>
      </x:c>
      <x:c r="I1391" s="4"/>
      <x:c r="J1391" s="4" t="str">
        <x:v>Unspecified</x:v>
      </x:c>
      <x:c r="K1391" s="4" t="str">
        <x:f>IFERROR(INDEX('Crafting recipes'!$D$6:$D$1005,MATCH(B1391,'Crafting recipes'!$A$6:$A$1005,0)),"MISSING ID")</x:f>
        <x:v>Proposal</x:v>
      </x:c>
      <x:c r="L1391" s="4" t="str">
        <x:f>IFERROR(INDEX('Items'!$AD$6:$AD$1005,MATCH(D1391,'Items'!$A$6:$A$1005,0)),"MISSING ID")</x:f>
        <x:v>Proposal</x:v>
      </x:c>
      <x:c r="M1391" s="4" t="str">
        <x:f>IFERROR(INDEX('Crafting recipes'!$E$6:$E$1005,MATCH(B1391,'Crafting recipes'!$A$6:$A$1005,0)),"MISSING ID")</x:f>
        <x:v>Partial proposal</x:v>
      </x:c>
      <x:c r="N1391" s="4" t="str">
        <x:v>Partial audit candidate; quantity, fit and performance remain unresolved.</x:v>
      </x:c>
      <x:c r="O13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1" s="4" t="n">
        <x:f>IF(OR(C1391="Ingredient candidate",C1391="Consumed input",C1391="Contained input",C1391="Transform input"),IF(F1391="T0",0,IF(F1391="T1",1,IF(F1391="T2",2,IF(F1391="T3",3,IF(F1391="T4",4,-1))))),-1)</x:f>
        <x:v>-1</x:v>
      </x:c>
      <x:c r="Q1391" s="4" t="n">
        <x:f>IF(AND(OR(C1391="Ingredient candidate",C1391="Consumed input",C1391="Contained input",C1391="Transform input"),P1391=-1),1,0)</x:f>
        <x:v>0</x:v>
      </x:c>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t="str">
        <x:v>design.audit.proposal_audit_blown_glass_vessel_blank.audit.in.1</x:v>
      </x:c>
      <x:c r="B1407" s="4" t="str">
        <x:v>design.audit.proposal_audit_blown_glass_vessel_blank</x:v>
      </x:c>
      <x:c r="C1407" s="4" t="str">
        <x:v>Ingredient candidate</x:v>
      </x:c>
      <x:c r="D1407" s="4" t="str">
        <x:v>proposal.t1.clear_glass_blank</x:v>
      </x:c>
      <x:c r="E1407" s="4" t="str">
        <x:f>IFERROR(INDEX('Items'!$B$6:$B$1005,MATCH(D1407,'Items'!$A$6:$A$1005,0)),"MISSING ID")</x:f>
        <x:v>Rough clear-glass blank</x:v>
      </x:c>
      <x:c r="F1407" s="4" t="str">
        <x:f>IFERROR(INDEX('Items'!$C$6:$C$1005,MATCH(D1407,'Items'!$A$6:$A$1005,0)),"MISSING ID")</x:f>
        <x:v>T1</x:v>
      </x:c>
      <x:c r="G1407" s="4" t="str">
        <x:f>IFERROR(INDEX('Items'!$D$6:$D$1005,MATCH(D1407,'Items'!$A$6:$A$1005,0)),"MISSING ID")</x:f>
        <x:v>Manufactured stock</x:v>
      </x:c>
      <x:c r="H1407" s="4" t="str">
        <x:f>IFERROR(INDEX('Items'!$X$6:$X$1005,MATCH(D1407,'Items'!$A$6:$A$1005,0)),"MISSING ID")</x:f>
        <x:v>Processed material</x:v>
      </x:c>
      <x:c r="I1407" s="4"/>
      <x:c r="J1407" s="4" t="str">
        <x:v>Unspecified</x:v>
      </x:c>
      <x:c r="K1407" s="4" t="str">
        <x:f>IFERROR(INDEX('Crafting recipes'!$D$6:$D$1005,MATCH(B1407,'Crafting recipes'!$A$6:$A$1005,0)),"MISSING ID")</x:f>
        <x:v>Proposal</x:v>
      </x:c>
      <x:c r="L1407" s="4" t="str">
        <x:f>IFERROR(INDEX('Items'!$AD$6:$AD$1005,MATCH(D1407,'Items'!$A$6:$A$1005,0)),"MISSING ID")</x:f>
        <x:v>Proposal</x:v>
      </x:c>
      <x:c r="M1407" s="4" t="str">
        <x:f>IFERROR(INDEX('Crafting recipes'!$E$6:$E$1005,MATCH(B1407,'Crafting recipes'!$A$6:$A$1005,0)),"MISSING ID")</x:f>
        <x:v>Partial proposal</x:v>
      </x:c>
      <x:c r="N1407" s="4" t="str">
        <x:v>Partial audit candidate; quantity, fit and performance remain unresolved.</x:v>
      </x:c>
      <x:c r="O14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7" s="4" t="n">
        <x:f>IF(OR(C1407="Ingredient candidate",C1407="Consumed input",C1407="Contained input",C1407="Transform input"),IF(F1407="T0",0,IF(F1407="T1",1,IF(F1407="T2",2,IF(F1407="T3",3,IF(F1407="T4",4,-1))))),-1)</x:f>
        <x:v>1</x:v>
      </x:c>
      <x:c r="Q1407" s="4" t="n">
        <x:f>IF(AND(OR(C1407="Ingredient candidate",C1407="Consumed input",C1407="Contained input",C1407="Transform input"),P1407=-1),1,0)</x:f>
        <x:v>0</x:v>
      </x:c>
    </x:row>
    <x:row r="1408" ht="64" customHeight="1">
      <x:c r="A1408" s="4" t="str">
        <x:v>design.audit.proposal_audit_blown_glass_vessel_blank.audit.out</x:v>
      </x:c>
      <x:c r="B1408" s="4" t="str">
        <x:v>design.audit.proposal_audit_blown_glass_vessel_blank</x:v>
      </x:c>
      <x:c r="C1408" s="4" t="str">
        <x:v>Output</x:v>
      </x:c>
      <x:c r="D1408" s="4" t="str">
        <x:v>proposal.audit.blown_glass_vessel_blank</x:v>
      </x:c>
      <x:c r="E1408" s="4" t="str">
        <x:f>IFERROR(INDEX('Items'!$B$6:$B$1005,MATCH(D1408,'Items'!$A$6:$A$1005,0)),"MISSING ID")</x:f>
        <x:v>Blown glass vessel blank</x:v>
      </x:c>
      <x:c r="F1408" s="4" t="str">
        <x:f>IFERROR(INDEX('Items'!$C$6:$C$1005,MATCH(D1408,'Items'!$A$6:$A$1005,0)),"MISSING ID")</x:f>
        <x:v>T2</x:v>
      </x:c>
      <x:c r="G1408" s="4" t="str">
        <x:f>IFERROR(INDEX('Items'!$D$6:$D$1005,MATCH(D1408,'Items'!$A$6:$A$1005,0)),"MISSING ID")</x:f>
        <x:v>Crafting components</x:v>
      </x:c>
      <x:c r="H1408" s="4" t="str">
        <x:f>IFERROR(INDEX('Items'!$X$6:$X$1005,MATCH(D1408,'Items'!$A$6:$A$1005,0)),"MISSING ID")</x:f>
        <x:v>Crafting component</x:v>
      </x:c>
      <x:c r="I1408" s="4"/>
      <x:c r="J1408" s="4" t="str">
        <x:v>Unspecified</x:v>
      </x:c>
      <x:c r="K1408" s="4" t="str">
        <x:f>IFERROR(INDEX('Crafting recipes'!$D$6:$D$1005,MATCH(B1408,'Crafting recipes'!$A$6:$A$1005,0)),"MISSING ID")</x:f>
        <x:v>Proposal</x:v>
      </x:c>
      <x:c r="L1408" s="4" t="str">
        <x:f>IFERROR(INDEX('Items'!$AD$6:$AD$1005,MATCH(D1408,'Items'!$A$6:$A$1005,0)),"MISSING ID")</x:f>
        <x:v>Proposal</x:v>
      </x:c>
      <x:c r="M1408" s="4" t="str">
        <x:f>IFERROR(INDEX('Crafting recipes'!$E$6:$E$1005,MATCH(B1408,'Crafting recipes'!$A$6:$A$1005,0)),"MISSING ID")</x:f>
        <x:v>Partial proposal</x:v>
      </x:c>
      <x:c r="N1408" s="4" t="str">
        <x:v>Partial audit candidate; quantity, fit and performance remain unresolved.</x:v>
      </x:c>
      <x:c r="O14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8" s="4" t="n">
        <x:f>IF(OR(C1408="Ingredient candidate",C1408="Consumed input",C1408="Contained input",C1408="Transform input"),IF(F1408="T0",0,IF(F1408="T1",1,IF(F1408="T2",2,IF(F1408="T3",3,IF(F1408="T4",4,-1))))),-1)</x:f>
        <x:v>-1</x:v>
      </x:c>
      <x:c r="Q1408" s="4" t="n">
        <x:f>IF(AND(OR(C1408="Ingredient candidate",C1408="Consumed input",C1408="Contained input",C1408="Transform input"),P1408=-1),1,0)</x:f>
        <x:v>0</x:v>
      </x:c>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Field supplies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Tools</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Tools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Biological resources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t="str">
        <x:v>design.audit.proposal_container_sample_vial.audit.in.1</x:v>
      </x:c>
      <x:c r="B1509" s="4" t="str">
        <x:v>design.audit.proposal_container_sample_vial</x:v>
      </x:c>
      <x:c r="C1509" s="4" t="str">
        <x:v>Ingredient candidate</x:v>
      </x:c>
      <x:c r="D1509" s="4" t="str">
        <x:v>proposal.audit.blown_glass_vessel_blank</x:v>
      </x:c>
      <x:c r="E1509" s="4" t="str">
        <x:f>IFERROR(INDEX('Items'!$B$6:$B$1005,MATCH(D1509,'Items'!$A$6:$A$1005,0)),"MISSING ID")</x:f>
        <x:v>Blown glass vessel blank</x:v>
      </x:c>
      <x:c r="F1509" s="4" t="str">
        <x:f>IFERROR(INDEX('Items'!$C$6:$C$1005,MATCH(D1509,'Items'!$A$6:$A$1005,0)),"MISSING ID")</x:f>
        <x:v>T2</x:v>
      </x:c>
      <x:c r="G1509" s="4" t="str">
        <x:f>IFERROR(INDEX('Items'!$D$6:$D$1005,MATCH(D1509,'Items'!$A$6:$A$1005,0)),"MISSING ID")</x:f>
        <x:v>Crafting components</x:v>
      </x:c>
      <x:c r="H1509" s="4" t="str">
        <x:f>IFERROR(INDEX('Items'!$X$6:$X$1005,MATCH(D1509,'Items'!$A$6:$A$1005,0)),"MISSING ID")</x:f>
        <x:v>Crafting component</x:v>
      </x:c>
      <x:c r="I1509" s="4"/>
      <x:c r="J1509" s="4" t="str">
        <x:v>Unspecified</x:v>
      </x:c>
      <x:c r="K1509" s="4" t="str">
        <x:f>IFERROR(INDEX('Crafting recipes'!$D$6:$D$1005,MATCH(B1509,'Crafting recipes'!$A$6:$A$1005,0)),"MISSING ID")</x:f>
        <x:v>Proposal</x:v>
      </x:c>
      <x:c r="L1509" s="4" t="str">
        <x:f>IFERROR(INDEX('Items'!$AD$6:$AD$1005,MATCH(D1509,'Items'!$A$6:$A$1005,0)),"MISSING ID")</x:f>
        <x:v>Proposal</x:v>
      </x:c>
      <x:c r="M1509" s="4" t="str">
        <x:f>IFERROR(INDEX('Crafting recipes'!$E$6:$E$1005,MATCH(B1509,'Crafting recipes'!$A$6:$A$1005,0)),"MISSING ID")</x:f>
        <x:v>Partial proposal</x:v>
      </x:c>
      <x:c r="N1509" s="4" t="str">
        <x:v>Partial audit candidate; quantity, fit and performance remain unresolved.</x:v>
      </x:c>
      <x:c r="O1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9" s="4" t="n">
        <x:f>IF(OR(C1509="Ingredient candidate",C1509="Consumed input",C1509="Contained input",C1509="Transform input"),IF(F1509="T0",0,IF(F1509="T1",1,IF(F1509="T2",2,IF(F1509="T3",3,IF(F1509="T4",4,-1))))),-1)</x:f>
        <x:v>2</x:v>
      </x:c>
      <x:c r="Q1509" s="4" t="n">
        <x:f>IF(AND(OR(C1509="Ingredient candidate",C1509="Consumed input",C1509="Contained input",C1509="Transform input"),P1509=-1),1,0)</x:f>
        <x:v>0</x:v>
      </x:c>
    </x:row>
    <x:row r="1510" ht="64" customHeight="1">
      <x:c r="A1510" s="4" t="str">
        <x:v>design.audit.proposal_container_sample_vial.audit.in.2</x:v>
      </x:c>
      <x:c r="B1510" s="4" t="str">
        <x:v>design.audit.proposal_container_sample_vial</x:v>
      </x:c>
      <x:c r="C1510" s="4" t="str">
        <x:v>Ingredient candidate</x:v>
      </x:c>
      <x:c r="D1510" s="4" t="str">
        <x:v>proposal.container.glass_stopper</x:v>
      </x:c>
      <x:c r="E1510" s="4" t="str">
        <x:f>IFERROR(INDEX('Items'!$B$6:$B$1005,MATCH(D1510,'Items'!$A$6:$A$1005,0)),"MISSING ID")</x:f>
        <x:v>Matched glass stopper</x:v>
      </x:c>
      <x:c r="F1510" s="4" t="str">
        <x:f>IFERROR(INDEX('Items'!$C$6:$C$1005,MATCH(D1510,'Items'!$A$6:$A$1005,0)),"MISSING ID")</x:f>
        <x:v>T2</x:v>
      </x:c>
      <x:c r="G1510" s="4" t="str">
        <x:f>IFERROR(INDEX('Items'!$D$6:$D$1005,MATCH(D1510,'Items'!$A$6:$A$1005,0)),"MISSING ID")</x:f>
        <x:v>Containers</x:v>
      </x:c>
      <x:c r="H1510" s="4" t="str">
        <x:f>IFERROR(INDEX('Items'!$X$6:$X$1005,MATCH(D1510,'Items'!$A$6:$A$1005,0)),"MISSING ID")</x:f>
        <x:v>Container part</x:v>
      </x:c>
      <x:c r="I1510" s="4"/>
      <x:c r="J1510" s="4" t="str">
        <x:v>Unspecified</x:v>
      </x:c>
      <x:c r="K1510" s="4" t="str">
        <x:f>IFERROR(INDEX('Crafting recipes'!$D$6:$D$1005,MATCH(B1510,'Crafting recipes'!$A$6:$A$1005,0)),"MISSING ID")</x:f>
        <x:v>Proposal</x:v>
      </x:c>
      <x:c r="L1510" s="4" t="str">
        <x:f>IFERROR(INDEX('Items'!$AD$6:$AD$1005,MATCH(D1510,'Items'!$A$6:$A$1005,0)),"MISSING ID")</x:f>
        <x:v>Proposal</x:v>
      </x:c>
      <x:c r="M1510" s="4" t="str">
        <x:f>IFERROR(INDEX('Crafting recipes'!$E$6:$E$1005,MATCH(B1510,'Crafting recipes'!$A$6:$A$1005,0)),"MISSING ID")</x:f>
        <x:v>Partial proposal</x:v>
      </x:c>
      <x:c r="N1510" s="4" t="str">
        <x:v>Partial audit candidate; quantity, fit and performance remain unresolved.</x:v>
      </x:c>
      <x:c r="O1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0" s="4" t="n">
        <x:f>IF(OR(C1510="Ingredient candidate",C1510="Consumed input",C1510="Contained input",C1510="Transform input"),IF(F1510="T0",0,IF(F1510="T1",1,IF(F1510="T2",2,IF(F1510="T3",3,IF(F1510="T4",4,-1))))),-1)</x:f>
        <x:v>2</x:v>
      </x:c>
      <x:c r="Q1510" s="4" t="n">
        <x:f>IF(AND(OR(C1510="Ingredient candidate",C1510="Consumed input",C1510="Contained input",C1510="Transform input"),P1510=-1),1,0)</x:f>
        <x:v>0</x:v>
      </x:c>
    </x:row>
    <x:row r="1511" ht="64" customHeight="1">
      <x:c r="A1511" s="4" t="str">
        <x:v>design.audit.proposal_container_sample_vial.audit.out</x:v>
      </x:c>
      <x:c r="B1511" s="4" t="str">
        <x:v>design.audit.proposal_container_sample_vial</x:v>
      </x:c>
      <x:c r="C1511" s="4" t="str">
        <x:v>Output</x:v>
      </x:c>
      <x:c r="D1511" s="4" t="str">
        <x:v>proposal.container.sample_vial</x:v>
      </x:c>
      <x:c r="E1511" s="4" t="str">
        <x:f>IFERROR(INDEX('Items'!$B$6:$B$1005,MATCH(D1511,'Items'!$A$6:$A$1005,0)),"MISSING ID")</x:f>
        <x:v>Clear sample vial</x:v>
      </x:c>
      <x:c r="F1511" s="4" t="str">
        <x:f>IFERROR(INDEX('Items'!$C$6:$C$1005,MATCH(D1511,'Items'!$A$6:$A$1005,0)),"MISSING ID")</x:f>
        <x:v>Not applicable</x:v>
      </x:c>
      <x:c r="G1511" s="4" t="str">
        <x:f>IFERROR(INDEX('Items'!$D$6:$D$1005,MATCH(D1511,'Items'!$A$6:$A$1005,0)),"MISSING ID")</x:f>
        <x:v>Containers</x:v>
      </x:c>
      <x:c r="H1511" s="4" t="str">
        <x:f>IFERROR(INDEX('Items'!$X$6:$X$1005,MATCH(D1511,'Items'!$A$6:$A$1005,0)),"MISSING ID")</x:f>
        <x:v>Container</x:v>
      </x:c>
      <x:c r="I1511" s="4"/>
      <x:c r="J1511" s="4" t="str">
        <x:v>Unspecified</x:v>
      </x:c>
      <x:c r="K1511" s="4" t="str">
        <x:f>IFERROR(INDEX('Crafting recipes'!$D$6:$D$1005,MATCH(B1511,'Crafting recipes'!$A$6:$A$1005,0)),"MISSING ID")</x:f>
        <x:v>Proposal</x:v>
      </x:c>
      <x:c r="L1511" s="4" t="str">
        <x:f>IFERROR(INDEX('Items'!$AD$6:$AD$1005,MATCH(D1511,'Items'!$A$6:$A$1005,0)),"MISSING ID")</x:f>
        <x:v>Proposal</x:v>
      </x:c>
      <x:c r="M1511" s="4" t="str">
        <x:f>IFERROR(INDEX('Crafting recipes'!$E$6:$E$1005,MATCH(B1511,'Crafting recipes'!$A$6:$A$1005,0)),"MISSING ID")</x:f>
        <x:v>Partial proposal</x:v>
      </x:c>
      <x:c r="N1511" s="4" t="str">
        <x:v>Partial audit candidate; quantity, fit and performance remain unresolved.</x:v>
      </x:c>
      <x:c r="O1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1" s="4" t="n">
        <x:f>IF(OR(C1511="Ingredient candidate",C1511="Consumed input",C1511="Contained input",C1511="Transform input"),IF(F1511="T0",0,IF(F1511="T1",1,IF(F1511="T2",2,IF(F1511="T3",3,IF(F1511="T4",4,-1))))),-1)</x:f>
        <x:v>-1</x:v>
      </x:c>
      <x:c r="Q1511" s="4" t="n">
        <x:f>IF(AND(OR(C1511="Ingredient candidate",C1511="Consumed input",C1511="Contained input",C1511="Transform input"),P1511=-1),1,0)</x:f>
        <x:v>0</x:v>
      </x:c>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t="str">
        <x:v>design.audit.proposal_container_wide_jar.audit.in.1</x:v>
      </x:c>
      <x:c r="B1515" s="4" t="str">
        <x:v>design.audit.proposal_container_wide_jar</x:v>
      </x:c>
      <x:c r="C1515" s="4" t="str">
        <x:v>Ingredient candidate</x:v>
      </x:c>
      <x:c r="D1515" s="4" t="str">
        <x:v>proposal.audit.blown_glass_vessel_blank</x:v>
      </x:c>
      <x:c r="E1515" s="4" t="str">
        <x:f>IFERROR(INDEX('Items'!$B$6:$B$1005,MATCH(D1515,'Items'!$A$6:$A$1005,0)),"MISSING ID")</x:f>
        <x:v>Blown glass vessel blank</x:v>
      </x:c>
      <x:c r="F1515" s="4" t="str">
        <x:f>IFERROR(INDEX('Items'!$C$6:$C$1005,MATCH(D1515,'Items'!$A$6:$A$1005,0)),"MISSING ID")</x:f>
        <x:v>T2</x:v>
      </x:c>
      <x:c r="G1515" s="4" t="str">
        <x:f>IFERROR(INDEX('Items'!$D$6:$D$1005,MATCH(D1515,'Items'!$A$6:$A$1005,0)),"MISSING ID")</x:f>
        <x:v>Crafting components</x:v>
      </x:c>
      <x:c r="H1515" s="4" t="str">
        <x:f>IFERROR(INDEX('Items'!$X$6:$X$1005,MATCH(D1515,'Items'!$A$6:$A$1005,0)),"MISSING ID")</x:f>
        <x:v>Crafting component</x:v>
      </x:c>
      <x:c r="I1515" s="4"/>
      <x:c r="J1515" s="4" t="str">
        <x:v>Unspecified</x:v>
      </x:c>
      <x:c r="K1515" s="4" t="str">
        <x:f>IFERROR(INDEX('Crafting recipes'!$D$6:$D$1005,MATCH(B1515,'Crafting recipes'!$A$6:$A$1005,0)),"MISSING ID")</x:f>
        <x:v>Proposal</x:v>
      </x:c>
      <x:c r="L1515" s="4" t="str">
        <x:f>IFERROR(INDEX('Items'!$AD$6:$AD$1005,MATCH(D1515,'Items'!$A$6:$A$1005,0)),"MISSING ID")</x:f>
        <x:v>Proposal</x:v>
      </x:c>
      <x:c r="M1515" s="4" t="str">
        <x:f>IFERROR(INDEX('Crafting recipes'!$E$6:$E$1005,MATCH(B1515,'Crafting recipes'!$A$6:$A$1005,0)),"MISSING ID")</x:f>
        <x:v>Partial proposal</x:v>
      </x:c>
      <x:c r="N1515" s="4" t="str">
        <x:v>Partial audit candidate; quantity, fit and performance remain unresolved.</x:v>
      </x:c>
      <x:c r="O1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5" s="4" t="n">
        <x:f>IF(OR(C1515="Ingredient candidate",C1515="Consumed input",C1515="Contained input",C1515="Transform input"),IF(F1515="T0",0,IF(F1515="T1",1,IF(F1515="T2",2,IF(F1515="T3",3,IF(F1515="T4",4,-1))))),-1)</x:f>
        <x:v>2</x:v>
      </x:c>
      <x:c r="Q1515" s="4" t="n">
        <x:f>IF(AND(OR(C1515="Ingredient candidate",C1515="Consumed input",C1515="Contained input",C1515="Transform input"),P1515=-1),1,0)</x:f>
        <x:v>0</x:v>
      </x:c>
    </x:row>
    <x:row r="1516" ht="64" customHeight="1">
      <x:c r="A1516" s="4" t="str">
        <x:v>design.audit.proposal_container_wide_jar.audit.in.2</x:v>
      </x:c>
      <x:c r="B1516" s="4" t="str">
        <x:v>design.audit.proposal_container_wide_jar</x:v>
      </x:c>
      <x:c r="C1516" s="4" t="str">
        <x:v>Ingredient candidate</x:v>
      </x:c>
      <x:c r="D1516" s="4" t="str">
        <x:v>proposal.container.seal_collar</x:v>
      </x:c>
      <x:c r="E1516" s="4" t="str">
        <x:f>IFERROR(INDEX('Items'!$B$6:$B$1005,MATCH(D1516,'Items'!$A$6:$A$1005,0)),"MISSING ID")</x:f>
        <x:v>Compression seal collar</x:v>
      </x:c>
      <x:c r="F1516" s="4" t="str">
        <x:f>IFERROR(INDEX('Items'!$C$6:$C$1005,MATCH(D1516,'Items'!$A$6:$A$1005,0)),"MISSING ID")</x:f>
        <x:v>T3</x:v>
      </x:c>
      <x:c r="G1516" s="4" t="str">
        <x:f>IFERROR(INDEX('Items'!$D$6:$D$1005,MATCH(D1516,'Items'!$A$6:$A$1005,0)),"MISSING ID")</x:f>
        <x:v>Containers</x:v>
      </x:c>
      <x:c r="H1516" s="4" t="str">
        <x:f>IFERROR(INDEX('Items'!$X$6:$X$1005,MATCH(D1516,'Items'!$A$6:$A$1005,0)),"MISSING ID")</x:f>
        <x:v>Container part</x:v>
      </x:c>
      <x:c r="I1516" s="4"/>
      <x:c r="J1516" s="4" t="str">
        <x:v>Unspecified</x:v>
      </x:c>
      <x:c r="K1516" s="4" t="str">
        <x:f>IFERROR(INDEX('Crafting recipes'!$D$6:$D$1005,MATCH(B1516,'Crafting recipes'!$A$6:$A$1005,0)),"MISSING ID")</x:f>
        <x:v>Proposal</x:v>
      </x:c>
      <x:c r="L1516" s="4" t="str">
        <x:f>IFERROR(INDEX('Items'!$AD$6:$AD$1005,MATCH(D1516,'Items'!$A$6:$A$1005,0)),"MISSING ID")</x:f>
        <x:v>Proposal</x:v>
      </x:c>
      <x:c r="M1516" s="4" t="str">
        <x:f>IFERROR(INDEX('Crafting recipes'!$E$6:$E$1005,MATCH(B1516,'Crafting recipes'!$A$6:$A$1005,0)),"MISSING ID")</x:f>
        <x:v>Partial proposal</x:v>
      </x:c>
      <x:c r="N1516" s="4" t="str">
        <x:v>Partial audit candidate; quantity, fit and performance remain unresolved.</x:v>
      </x:c>
      <x:c r="O1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6" s="4" t="n">
        <x:f>IF(OR(C1516="Ingredient candidate",C1516="Consumed input",C1516="Contained input",C1516="Transform input"),IF(F1516="T0",0,IF(F1516="T1",1,IF(F1516="T2",2,IF(F1516="T3",3,IF(F1516="T4",4,-1))))),-1)</x:f>
        <x:v>3</x:v>
      </x:c>
      <x:c r="Q1516" s="4" t="n">
        <x:f>IF(AND(OR(C1516="Ingredient candidate",C1516="Consumed input",C1516="Contained input",C1516="Transform input"),P1516=-1),1,0)</x:f>
        <x:v>0</x:v>
      </x:c>
    </x:row>
    <x:row r="1517" ht="64" customHeight="1">
      <x:c r="A1517" s="4" t="str">
        <x:v>design.audit.proposal_container_wide_jar.audit.in.3</x:v>
      </x:c>
      <x:c r="B1517" s="4" t="str">
        <x:v>design.audit.proposal_container_wide_jar</x:v>
      </x:c>
      <x:c r="C1517" s="4" t="str">
        <x:v>Ingredient candidate</x:v>
      </x:c>
      <x:c r="D1517" s="4" t="str">
        <x:v>proposal.canister.seal_ring</x:v>
      </x:c>
      <x:c r="E1517" s="4" t="str">
        <x:f>IFERROR(INDEX('Items'!$B$6:$B$1005,MATCH(D1517,'Items'!$A$6:$A$1005,0)),"MISSING ID")</x:f>
        <x:v>Replacement seal ring</x:v>
      </x:c>
      <x:c r="F1517" s="4" t="str">
        <x:f>IFERROR(INDEX('Items'!$C$6:$C$1005,MATCH(D1517,'Items'!$A$6:$A$1005,0)),"MISSING ID")</x:f>
        <x:v>T3</x:v>
      </x:c>
      <x:c r="G1517" s="4" t="str">
        <x:f>IFERROR(INDEX('Items'!$D$6:$D$1005,MATCH(D1517,'Items'!$A$6:$A$1005,0)),"MISSING ID")</x:f>
        <x:v>Crafting components</x:v>
      </x:c>
      <x:c r="H1517" s="4" t="str">
        <x:f>IFERROR(INDEX('Items'!$X$6:$X$1005,MATCH(D1517,'Items'!$A$6:$A$1005,0)),"MISSING ID")</x:f>
        <x:v>Container part</x:v>
      </x:c>
      <x:c r="I1517" s="4"/>
      <x:c r="J1517" s="4" t="str">
        <x:v>Unspecified</x:v>
      </x:c>
      <x:c r="K1517" s="4" t="str">
        <x:f>IFERROR(INDEX('Crafting recipes'!$D$6:$D$1005,MATCH(B1517,'Crafting recipes'!$A$6:$A$1005,0)),"MISSING ID")</x:f>
        <x:v>Proposal</x:v>
      </x:c>
      <x:c r="L1517" s="4" t="str">
        <x:f>IFERROR(INDEX('Items'!$AD$6:$AD$1005,MATCH(D1517,'Items'!$A$6:$A$1005,0)),"MISSING ID")</x:f>
        <x:v>Proposal</x:v>
      </x:c>
      <x:c r="M1517" s="4" t="str">
        <x:f>IFERROR(INDEX('Crafting recipes'!$E$6:$E$1005,MATCH(B1517,'Crafting recipes'!$A$6:$A$1005,0)),"MISSING ID")</x:f>
        <x:v>Partial proposal</x:v>
      </x:c>
      <x:c r="N1517" s="4" t="str">
        <x:v>Partial audit candidate; quantity, fit and performance remain unresolved.</x:v>
      </x:c>
      <x:c r="O1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7" s="4" t="n">
        <x:f>IF(OR(C1517="Ingredient candidate",C1517="Consumed input",C1517="Contained input",C1517="Transform input"),IF(F1517="T0",0,IF(F1517="T1",1,IF(F1517="T2",2,IF(F1517="T3",3,IF(F1517="T4",4,-1))))),-1)</x:f>
        <x:v>3</x:v>
      </x:c>
      <x:c r="Q1517" s="4" t="n">
        <x:f>IF(AND(OR(C1517="Ingredient candidate",C1517="Consumed input",C1517="Contained input",C1517="Transform input"),P1517=-1),1,0)</x:f>
        <x:v>0</x:v>
      </x:c>
    </x:row>
    <x:row r="1518" ht="64" customHeight="1">
      <x:c r="A1518" s="4" t="str">
        <x:v>design.audit.proposal_container_wide_jar.audit.out</x:v>
      </x:c>
      <x:c r="B1518" s="4" t="str">
        <x:v>design.audit.proposal_container_wide_jar</x:v>
      </x:c>
      <x:c r="C1518" s="4" t="str">
        <x:v>Output</x:v>
      </x:c>
      <x:c r="D1518" s="4" t="str">
        <x:v>proposal.container.wide_jar</x:v>
      </x:c>
      <x:c r="E1518" s="4" t="str">
        <x:f>IFERROR(INDEX('Items'!$B$6:$B$1005,MATCH(D1518,'Items'!$A$6:$A$1005,0)),"MISSING ID")</x:f>
        <x:v>Wide-mouth sample jar</x:v>
      </x:c>
      <x:c r="F1518" s="4" t="str">
        <x:f>IFERROR(INDEX('Items'!$C$6:$C$1005,MATCH(D1518,'Items'!$A$6:$A$1005,0)),"MISSING ID")</x:f>
        <x:v>Not applicable</x:v>
      </x:c>
      <x:c r="G1518" s="4" t="str">
        <x:f>IFERROR(INDEX('Items'!$D$6:$D$1005,MATCH(D1518,'Items'!$A$6:$A$1005,0)),"MISSING ID")</x:f>
        <x:v>Containers</x:v>
      </x:c>
      <x:c r="H1518" s="4" t="str">
        <x:f>IFERROR(INDEX('Items'!$X$6:$X$1005,MATCH(D1518,'Items'!$A$6:$A$1005,0)),"MISSING ID")</x:f>
        <x:v>Container</x:v>
      </x:c>
      <x:c r="I1518" s="4"/>
      <x:c r="J1518" s="4" t="str">
        <x:v>Unspecified</x:v>
      </x:c>
      <x:c r="K1518" s="4" t="str">
        <x:f>IFERROR(INDEX('Crafting recipes'!$D$6:$D$1005,MATCH(B1518,'Crafting recipes'!$A$6:$A$1005,0)),"MISSING ID")</x:f>
        <x:v>Proposal</x:v>
      </x:c>
      <x:c r="L1518" s="4" t="str">
        <x:f>IFERROR(INDEX('Items'!$AD$6:$AD$1005,MATCH(D1518,'Items'!$A$6:$A$1005,0)),"MISSING ID")</x:f>
        <x:v>Proposal</x:v>
      </x:c>
      <x:c r="M1518" s="4" t="str">
        <x:f>IFERROR(INDEX('Crafting recipes'!$E$6:$E$1005,MATCH(B1518,'Crafting recipes'!$A$6:$A$1005,0)),"MISSING ID")</x:f>
        <x:v>Partial proposal</x:v>
      </x:c>
      <x:c r="N1518" s="4" t="str">
        <x:v>Partial audit candidate; quantity, fit and performance remain unresolved.</x:v>
      </x:c>
      <x:c r="O1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8" s="4" t="n">
        <x:f>IF(OR(C1518="Ingredient candidate",C1518="Consumed input",C1518="Contained input",C1518="Transform input"),IF(F1518="T0",0,IF(F1518="T1",1,IF(F1518="T2",2,IF(F1518="T3",3,IF(F1518="T4",4,-1))))),-1)</x:f>
        <x:v>-1</x:v>
      </x:c>
      <x:c r="Q1518" s="4" t="n">
        <x:f>IF(AND(OR(C1518="Ingredient candidate",C1518="Consumed input",C1518="Contained input",C1518="Transform input"),P1518=-1),1,0)</x:f>
        <x:v>0</x:v>
      </x:c>
    </x:row>
    <x:row r="1519" ht="64" customHeight="1">
      <x:c r="A1519" s="4" t="str">
        <x:v>design.audit.proposal_container_ampoule.audit.in.1</x:v>
      </x:c>
      <x:c r="B1519" s="4" t="str">
        <x:v>design.audit.proposal_container_ampoule</x:v>
      </x:c>
      <x:c r="C1519" s="4" t="str">
        <x:v>Ingredient candidate</x:v>
      </x:c>
      <x:c r="D1519" s="4" t="str">
        <x:v>proposal.audit.blown_glass_vessel_blank</x:v>
      </x:c>
      <x:c r="E1519" s="4" t="str">
        <x:f>IFERROR(INDEX('Items'!$B$6:$B$1005,MATCH(D1519,'Items'!$A$6:$A$1005,0)),"MISSING ID")</x:f>
        <x:v>Blown glass vessel blank</x:v>
      </x:c>
      <x:c r="F1519" s="4" t="str">
        <x:f>IFERROR(INDEX('Items'!$C$6:$C$1005,MATCH(D1519,'Items'!$A$6:$A$1005,0)),"MISSING ID")</x:f>
        <x:v>T2</x:v>
      </x:c>
      <x:c r="G1519" s="4" t="str">
        <x:f>IFERROR(INDEX('Items'!$D$6:$D$1005,MATCH(D1519,'Items'!$A$6:$A$1005,0)),"MISSING ID")</x:f>
        <x:v>Crafting components</x:v>
      </x:c>
      <x:c r="H1519" s="4" t="str">
        <x:f>IFERROR(INDEX('Items'!$X$6:$X$1005,MATCH(D1519,'Items'!$A$6:$A$1005,0)),"MISSING ID")</x:f>
        <x:v>Crafting component</x:v>
      </x:c>
      <x:c r="I1519" s="4"/>
      <x:c r="J1519" s="4" t="str">
        <x:v>Unspecified</x:v>
      </x:c>
      <x:c r="K1519" s="4" t="str">
        <x:f>IFERROR(INDEX('Crafting recipes'!$D$6:$D$1005,MATCH(B1519,'Crafting recipes'!$A$6:$A$1005,0)),"MISSING ID")</x:f>
        <x:v>Proposal</x:v>
      </x:c>
      <x:c r="L1519" s="4" t="str">
        <x:f>IFERROR(INDEX('Items'!$AD$6:$AD$1005,MATCH(D1519,'Items'!$A$6:$A$1005,0)),"MISSING ID")</x:f>
        <x:v>Proposal</x:v>
      </x:c>
      <x:c r="M1519" s="4" t="str">
        <x:f>IFERROR(INDEX('Crafting recipes'!$E$6:$E$1005,MATCH(B1519,'Crafting recipes'!$A$6:$A$1005,0)),"MISSING ID")</x:f>
        <x:v>Partial proposal</x:v>
      </x:c>
      <x:c r="N1519" s="4" t="str">
        <x:v>Partial audit candidate; quantity, fit and performance remain unresolved.</x:v>
      </x:c>
      <x:c r="O1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9" s="4" t="n">
        <x:f>IF(OR(C1519="Ingredient candidate",C1519="Consumed input",C1519="Contained input",C1519="Transform input"),IF(F1519="T0",0,IF(F1519="T1",1,IF(F1519="T2",2,IF(F1519="T3",3,IF(F1519="T4",4,-1))))),-1)</x:f>
        <x:v>2</x:v>
      </x:c>
      <x:c r="Q1519" s="4" t="n">
        <x:f>IF(AND(OR(C1519="Ingredient candidate",C1519="Consumed input",C1519="Contained input",C1519="Transform input"),P1519=-1),1,0)</x:f>
        <x:v>0</x:v>
      </x:c>
    </x:row>
    <x:row r="1520" ht="64" customHeight="1">
      <x:c r="A1520" s="4" t="str">
        <x:v>design.audit.proposal_container_ampoule.audit.out</x:v>
      </x:c>
      <x:c r="B1520" s="4" t="str">
        <x:v>design.audit.proposal_container_ampoule</x:v>
      </x:c>
      <x:c r="C1520" s="4" t="str">
        <x:v>Output</x:v>
      </x:c>
      <x:c r="D1520" s="4" t="str">
        <x:v>proposal.container.ampoule</x:v>
      </x:c>
      <x:c r="E1520" s="4" t="str">
        <x:f>IFERROR(INDEX('Items'!$B$6:$B$1005,MATCH(D1520,'Items'!$A$6:$A$1005,0)),"MISSING ID")</x:f>
        <x:v>Sealed sample ampoule</x:v>
      </x:c>
      <x:c r="F1520" s="4" t="str">
        <x:f>IFERROR(INDEX('Items'!$C$6:$C$1005,MATCH(D1520,'Items'!$A$6:$A$1005,0)),"MISSING ID")</x:f>
        <x:v>Not applicable</x:v>
      </x:c>
      <x:c r="G1520" s="4" t="str">
        <x:f>IFERROR(INDEX('Items'!$D$6:$D$1005,MATCH(D1520,'Items'!$A$6:$A$1005,0)),"MISSING ID")</x:f>
        <x:v>Containers</x:v>
      </x:c>
      <x:c r="H1520" s="4" t="str">
        <x:f>IFERROR(INDEX('Items'!$X$6:$X$1005,MATCH(D1520,'Items'!$A$6:$A$1005,0)),"MISSING ID")</x:f>
        <x:v>Container</x:v>
      </x:c>
      <x:c r="I1520" s="4"/>
      <x:c r="J1520" s="4" t="str">
        <x:v>Unspecified</x:v>
      </x:c>
      <x:c r="K1520" s="4" t="str">
        <x:f>IFERROR(INDEX('Crafting recipes'!$D$6:$D$1005,MATCH(B1520,'Crafting recipes'!$A$6:$A$1005,0)),"MISSING ID")</x:f>
        <x:v>Proposal</x:v>
      </x:c>
      <x:c r="L1520" s="4" t="str">
        <x:f>IFERROR(INDEX('Items'!$AD$6:$AD$1005,MATCH(D1520,'Items'!$A$6:$A$1005,0)),"MISSING ID")</x:f>
        <x:v>Proposal</x:v>
      </x:c>
      <x:c r="M1520" s="4" t="str">
        <x:f>IFERROR(INDEX('Crafting recipes'!$E$6:$E$1005,MATCH(B1520,'Crafting recipes'!$A$6:$A$1005,0)),"MISSING ID")</x:f>
        <x:v>Partial proposal</x:v>
      </x:c>
      <x:c r="N1520" s="4" t="str">
        <x:v>Partial audit candidate; quantity, fit and performance remain unresolved.</x:v>
      </x:c>
      <x:c r="O1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0" s="4" t="n">
        <x:f>IF(OR(C1520="Ingredient candidate",C1520="Consumed input",C1520="Contained input",C1520="Transform input"),IF(F1520="T0",0,IF(F1520="T1",1,IF(F1520="T2",2,IF(F1520="T3",3,IF(F1520="T4",4,-1))))),-1)</x:f>
        <x:v>-1</x:v>
      </x:c>
      <x:c r="Q1520" s="4" t="n">
        <x:f>IF(AND(OR(C1520="Ingredient candidate",C1520="Consumed input",C1520="Contained input",C1520="Transform input"),P1520=-1),1,0)</x:f>
        <x:v>0</x:v>
      </x:c>
    </x:row>
    <x:row r="1521" ht="64" customHeight="1">
      <x:c r="A1521" s="4" t="str">
        <x:v>design.audit.proposal_container_marked_flask.audit.in.1</x:v>
      </x:c>
      <x:c r="B1521" s="4" t="str">
        <x:v>design.audit.proposal_container_marked_flask</x:v>
      </x:c>
      <x:c r="C1521" s="4" t="str">
        <x:v>Ingredient candidate</x:v>
      </x:c>
      <x:c r="D1521" s="4" t="str">
        <x:v>proposal.audit.blown_glass_vessel_blank</x:v>
      </x:c>
      <x:c r="E1521" s="4" t="str">
        <x:f>IFERROR(INDEX('Items'!$B$6:$B$1005,MATCH(D1521,'Items'!$A$6:$A$1005,0)),"MISSING ID")</x:f>
        <x:v>Blown glass vessel blank</x:v>
      </x:c>
      <x:c r="F1521" s="4" t="str">
        <x:f>IFERROR(INDEX('Items'!$C$6:$C$1005,MATCH(D1521,'Items'!$A$6:$A$1005,0)),"MISSING ID")</x:f>
        <x:v>T2</x:v>
      </x:c>
      <x:c r="G1521" s="4" t="str">
        <x:f>IFERROR(INDEX('Items'!$D$6:$D$1005,MATCH(D1521,'Items'!$A$6:$A$1005,0)),"MISSING ID")</x:f>
        <x:v>Crafting components</x:v>
      </x:c>
      <x:c r="H1521" s="4" t="str">
        <x:f>IFERROR(INDEX('Items'!$X$6:$X$1005,MATCH(D1521,'Items'!$A$6:$A$1005,0)),"MISSING ID")</x:f>
        <x:v>Crafting component</x:v>
      </x:c>
      <x:c r="I1521" s="4"/>
      <x:c r="J1521" s="4" t="str">
        <x:v>Unspecified</x:v>
      </x:c>
      <x:c r="K1521" s="4" t="str">
        <x:f>IFERROR(INDEX('Crafting recipes'!$D$6:$D$1005,MATCH(B1521,'Crafting recipes'!$A$6:$A$1005,0)),"MISSING ID")</x:f>
        <x:v>Proposal</x:v>
      </x:c>
      <x:c r="L1521" s="4" t="str">
        <x:f>IFERROR(INDEX('Items'!$AD$6:$AD$1005,MATCH(D1521,'Items'!$A$6:$A$1005,0)),"MISSING ID")</x:f>
        <x:v>Proposal</x:v>
      </x:c>
      <x:c r="M1521" s="4" t="str">
        <x:f>IFERROR(INDEX('Crafting recipes'!$E$6:$E$1005,MATCH(B1521,'Crafting recipes'!$A$6:$A$1005,0)),"MISSING ID")</x:f>
        <x:v>Partial proposal</x:v>
      </x:c>
      <x:c r="N1521" s="4" t="str">
        <x:v>Partial audit candidate; quantity, fit and performance remain unresolved.</x:v>
      </x:c>
      <x:c r="O1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1" s="4" t="n">
        <x:f>IF(OR(C1521="Ingredient candidate",C1521="Consumed input",C1521="Contained input",C1521="Transform input"),IF(F1521="T0",0,IF(F1521="T1",1,IF(F1521="T2",2,IF(F1521="T3",3,IF(F1521="T4",4,-1))))),-1)</x:f>
        <x:v>2</x:v>
      </x:c>
      <x:c r="Q1521" s="4" t="n">
        <x:f>IF(AND(OR(C1521="Ingredient candidate",C1521="Consumed input",C1521="Contained input",C1521="Transform input"),P1521=-1),1,0)</x:f>
        <x:v>0</x:v>
      </x:c>
    </x:row>
    <x:row r="1522" ht="64" customHeight="1">
      <x:c r="A1522" s="4" t="str">
        <x:v>design.audit.proposal_container_marked_flask.audit.in.2</x:v>
      </x:c>
      <x:c r="B1522" s="4" t="str">
        <x:v>design.audit.proposal_container_marked_flask</x:v>
      </x:c>
      <x:c r="C1522" s="4" t="str">
        <x:v>Ingredient candidate</x:v>
      </x:c>
      <x:c r="D1522" s="4" t="str">
        <x:v>proposal.audit.husk_paper_writing_pigment</x:v>
      </x:c>
      <x:c r="E1522" s="4" t="str">
        <x:f>IFERROR(INDEX('Items'!$B$6:$B$1005,MATCH(D1522,'Items'!$A$6:$A$1005,0)),"MISSING ID")</x:f>
        <x:v>Husk-paper writing pigment</x:v>
      </x:c>
      <x:c r="F1522" s="4" t="str">
        <x:f>IFERROR(INDEX('Items'!$C$6:$C$1005,MATCH(D1522,'Items'!$A$6:$A$1005,0)),"MISSING ID")</x:f>
        <x:v>T2</x:v>
      </x:c>
      <x:c r="G1522" s="4" t="str">
        <x:f>IFERROR(INDEX('Items'!$D$6:$D$1005,MATCH(D1522,'Items'!$A$6:$A$1005,0)),"MISSING ID")</x:f>
        <x:v>Processing agents</x:v>
      </x:c>
      <x:c r="H1522" s="4" t="str">
        <x:f>IFERROR(INDEX('Items'!$X$6:$X$1005,MATCH(D1522,'Items'!$A$6:$A$1005,0)),"MISSING ID")</x:f>
        <x:v>Chemical material</x:v>
      </x:c>
      <x:c r="I1522" s="4"/>
      <x:c r="J1522" s="4" t="str">
        <x:v>Unspecified</x:v>
      </x:c>
      <x:c r="K1522" s="4" t="str">
        <x:f>IFERROR(INDEX('Crafting recipes'!$D$6:$D$1005,MATCH(B1522,'Crafting recipes'!$A$6:$A$1005,0)),"MISSING ID")</x:f>
        <x:v>Proposal</x:v>
      </x:c>
      <x:c r="L1522" s="4" t="str">
        <x:f>IFERROR(INDEX('Items'!$AD$6:$AD$1005,MATCH(D1522,'Items'!$A$6:$A$1005,0)),"MISSING ID")</x:f>
        <x:v>Proposal</x:v>
      </x:c>
      <x:c r="M1522" s="4" t="str">
        <x:f>IFERROR(INDEX('Crafting recipes'!$E$6:$E$1005,MATCH(B1522,'Crafting recipes'!$A$6:$A$1005,0)),"MISSING ID")</x:f>
        <x:v>Partial proposal</x:v>
      </x:c>
      <x:c r="N1522" s="4" t="str">
        <x:v>Partial audit candidate; quantity, fit and performance remain unresolved.</x:v>
      </x:c>
      <x:c r="O1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2" s="4" t="n">
        <x:f>IF(OR(C1522="Ingredient candidate",C1522="Consumed input",C1522="Contained input",C1522="Transform input"),IF(F1522="T0",0,IF(F1522="T1",1,IF(F1522="T2",2,IF(F1522="T3",3,IF(F1522="T4",4,-1))))),-1)</x:f>
        <x:v>2</x:v>
      </x:c>
      <x:c r="Q1522" s="4" t="n">
        <x:f>IF(AND(OR(C1522="Ingredient candidate",C1522="Consumed input",C1522="Contained input",C1522="Transform input"),P1522=-1),1,0)</x:f>
        <x:v>0</x:v>
      </x:c>
    </x:row>
    <x:row r="1523" ht="64" customHeight="1">
      <x:c r="A1523" s="4" t="str">
        <x:v>design.audit.proposal_container_marked_flask.audit.in.3</x:v>
      </x:c>
      <x:c r="B1523" s="4" t="str">
        <x:v>design.audit.proposal_container_marked_flask</x:v>
      </x:c>
      <x:c r="C1523" s="4" t="str">
        <x:v>Ingredient candidate</x:v>
      </x:c>
      <x:c r="D1523" s="4" t="str">
        <x:v>proposal.container.glass_stopper</x:v>
      </x:c>
      <x:c r="E1523" s="4" t="str">
        <x:f>IFERROR(INDEX('Items'!$B$6:$B$1005,MATCH(D1523,'Items'!$A$6:$A$1005,0)),"MISSING ID")</x:f>
        <x:v>Matched glass stopper</x:v>
      </x:c>
      <x:c r="F1523" s="4" t="str">
        <x:f>IFERROR(INDEX('Items'!$C$6:$C$1005,MATCH(D1523,'Items'!$A$6:$A$1005,0)),"MISSING ID")</x:f>
        <x:v>T2</x:v>
      </x:c>
      <x:c r="G1523" s="4" t="str">
        <x:f>IFERROR(INDEX('Items'!$D$6:$D$1005,MATCH(D1523,'Items'!$A$6:$A$1005,0)),"MISSING ID")</x:f>
        <x:v>Containers</x:v>
      </x:c>
      <x:c r="H1523" s="4" t="str">
        <x:f>IFERROR(INDEX('Items'!$X$6:$X$1005,MATCH(D1523,'Items'!$A$6:$A$1005,0)),"MISSING ID")</x:f>
        <x:v>Container part</x:v>
      </x:c>
      <x:c r="I1523" s="4"/>
      <x:c r="J1523" s="4" t="str">
        <x:v>Unspecified</x:v>
      </x:c>
      <x:c r="K1523" s="4" t="str">
        <x:f>IFERROR(INDEX('Crafting recipes'!$D$6:$D$1005,MATCH(B1523,'Crafting recipes'!$A$6:$A$1005,0)),"MISSING ID")</x:f>
        <x:v>Proposal</x:v>
      </x:c>
      <x:c r="L1523" s="4" t="str">
        <x:f>IFERROR(INDEX('Items'!$AD$6:$AD$1005,MATCH(D1523,'Items'!$A$6:$A$1005,0)),"MISSING ID")</x:f>
        <x:v>Proposal</x:v>
      </x:c>
      <x:c r="M1523" s="4" t="str">
        <x:f>IFERROR(INDEX('Crafting recipes'!$E$6:$E$1005,MATCH(B1523,'Crafting recipes'!$A$6:$A$1005,0)),"MISSING ID")</x:f>
        <x:v>Partial proposal</x:v>
      </x:c>
      <x:c r="N1523" s="4" t="str">
        <x:v>Partial audit candidate; quantity, fit and performance remain unresolved.</x:v>
      </x:c>
      <x:c r="O1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3" s="4" t="n">
        <x:f>IF(OR(C1523="Ingredient candidate",C1523="Consumed input",C1523="Contained input",C1523="Transform input"),IF(F1523="T0",0,IF(F1523="T1",1,IF(F1523="T2",2,IF(F1523="T3",3,IF(F1523="T4",4,-1))))),-1)</x:f>
        <x:v>2</x:v>
      </x:c>
      <x:c r="Q1523" s="4" t="n">
        <x:f>IF(AND(OR(C1523="Ingredient candidate",C1523="Consumed input",C1523="Contained input",C1523="Transform input"),P1523=-1),1,0)</x:f>
        <x:v>0</x:v>
      </x:c>
    </x:row>
    <x:row r="1524" ht="64" customHeight="1">
      <x:c r="A1524" s="4" t="str">
        <x:v>design.audit.proposal_container_marked_flask.audit.out</x:v>
      </x:c>
      <x:c r="B1524" s="4" t="str">
        <x:v>design.audit.proposal_container_marked_flask</x:v>
      </x:c>
      <x:c r="C1524" s="4" t="str">
        <x:v>Output</x:v>
      </x:c>
      <x:c r="D1524" s="4" t="str">
        <x:v>proposal.container.marked_flask</x:v>
      </x:c>
      <x:c r="E1524" s="4" t="str">
        <x:f>IFERROR(INDEX('Items'!$B$6:$B$1005,MATCH(D1524,'Items'!$A$6:$A$1005,0)),"MISSING ID")</x:f>
        <x:v>Marked glass flask</x:v>
      </x:c>
      <x:c r="F1524" s="4" t="str">
        <x:f>IFERROR(INDEX('Items'!$C$6:$C$1005,MATCH(D1524,'Items'!$A$6:$A$1005,0)),"MISSING ID")</x:f>
        <x:v>Not applicable</x:v>
      </x:c>
      <x:c r="G1524" s="4" t="str">
        <x:f>IFERROR(INDEX('Items'!$D$6:$D$1005,MATCH(D1524,'Items'!$A$6:$A$1005,0)),"MISSING ID")</x:f>
        <x:v>Containers</x:v>
      </x:c>
      <x:c r="H1524" s="4" t="str">
        <x:f>IFERROR(INDEX('Items'!$X$6:$X$1005,MATCH(D1524,'Items'!$A$6:$A$1005,0)),"MISSING ID")</x:f>
        <x:v>Container</x:v>
      </x:c>
      <x:c r="I1524" s="4"/>
      <x:c r="J1524" s="4" t="str">
        <x:v>Unspecified</x:v>
      </x:c>
      <x:c r="K1524" s="4" t="str">
        <x:f>IFERROR(INDEX('Crafting recipes'!$D$6:$D$1005,MATCH(B1524,'Crafting recipes'!$A$6:$A$1005,0)),"MISSING ID")</x:f>
        <x:v>Proposal</x:v>
      </x:c>
      <x:c r="L1524" s="4" t="str">
        <x:f>IFERROR(INDEX('Items'!$AD$6:$AD$1005,MATCH(D1524,'Items'!$A$6:$A$1005,0)),"MISSING ID")</x:f>
        <x:v>Proposal</x:v>
      </x:c>
      <x:c r="M1524" s="4" t="str">
        <x:f>IFERROR(INDEX('Crafting recipes'!$E$6:$E$1005,MATCH(B1524,'Crafting recipes'!$A$6:$A$1005,0)),"MISSING ID")</x:f>
        <x:v>Partial proposal</x:v>
      </x:c>
      <x:c r="N1524" s="4" t="str">
        <x:v>Partial audit candidate; quantity, fit and performance remain unresolved.</x:v>
      </x:c>
      <x:c r="O1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4" s="4" t="n">
        <x:f>IF(OR(C1524="Ingredient candidate",C1524="Consumed input",C1524="Contained input",C1524="Transform input"),IF(F1524="T0",0,IF(F1524="T1",1,IF(F1524="T2",2,IF(F1524="T3",3,IF(F1524="T4",4,-1))))),-1)</x:f>
        <x:v>-1</x:v>
      </x:c>
      <x:c r="Q1524" s="4" t="n">
        <x:f>IF(AND(OR(C1524="Ingredient candidate",C1524="Consumed input",C1524="Contained input",C1524="Transform input"),P1524=-1),1,0)</x:f>
        <x:v>0</x:v>
      </x:c>
    </x:row>
    <x:row r="1525" ht="64" customHeight="1">
      <x:c r="A1525" s="4" t="str">
        <x:v>design.audit.proposal_container_shell_cage.audit.in.1</x:v>
      </x:c>
      <x:c r="B1525" s="4" t="str">
        <x:v>design.audit.proposal_container_shell_cage</x:v>
      </x:c>
      <x:c r="C1525" s="4" t="str">
        <x:v>Ingredient candidate</x:v>
      </x:c>
      <x:c r="D1525" s="4" t="str">
        <x:v>proposal.audit.blown_glass_vessel_blank</x:v>
      </x:c>
      <x:c r="E1525" s="4" t="str">
        <x:f>IFERROR(INDEX('Items'!$B$6:$B$1005,MATCH(D1525,'Items'!$A$6:$A$1005,0)),"MISSING ID")</x:f>
        <x:v>Blown glass vessel blank</x:v>
      </x:c>
      <x:c r="F1525" s="4" t="str">
        <x:f>IFERROR(INDEX('Items'!$C$6:$C$1005,MATCH(D1525,'Items'!$A$6:$A$1005,0)),"MISSING ID")</x:f>
        <x:v>T2</x:v>
      </x:c>
      <x:c r="G1525" s="4" t="str">
        <x:f>IFERROR(INDEX('Items'!$D$6:$D$1005,MATCH(D1525,'Items'!$A$6:$A$1005,0)),"MISSING ID")</x:f>
        <x:v>Crafting components</x:v>
      </x:c>
      <x:c r="H1525" s="4" t="str">
        <x:f>IFERROR(INDEX('Items'!$X$6:$X$1005,MATCH(D1525,'Items'!$A$6:$A$1005,0)),"MISSING ID")</x:f>
        <x:v>Crafting component</x:v>
      </x:c>
      <x:c r="I1525" s="4"/>
      <x:c r="J1525" s="4" t="str">
        <x:v>Unspecified</x:v>
      </x:c>
      <x:c r="K1525" s="4" t="str">
        <x:f>IFERROR(INDEX('Crafting recipes'!$D$6:$D$1005,MATCH(B1525,'Crafting recipes'!$A$6:$A$1005,0)),"MISSING ID")</x:f>
        <x:v>Proposal</x:v>
      </x:c>
      <x:c r="L1525" s="4" t="str">
        <x:f>IFERROR(INDEX('Items'!$AD$6:$AD$1005,MATCH(D1525,'Items'!$A$6:$A$1005,0)),"MISSING ID")</x:f>
        <x:v>Proposal</x:v>
      </x:c>
      <x:c r="M1525" s="4" t="str">
        <x:f>IFERROR(INDEX('Crafting recipes'!$E$6:$E$1005,MATCH(B1525,'Crafting recipes'!$A$6:$A$1005,0)),"MISSING ID")</x:f>
        <x:v>Partial proposal</x:v>
      </x:c>
      <x:c r="N1525" s="4" t="str">
        <x:v>Partial audit candidate; quantity, fit and performance remain unresolved.</x:v>
      </x:c>
      <x:c r="O1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5" s="4" t="n">
        <x:f>IF(OR(C1525="Ingredient candidate",C1525="Consumed input",C1525="Contained input",C1525="Transform input"),IF(F1525="T0",0,IF(F1525="T1",1,IF(F1525="T2",2,IF(F1525="T3",3,IF(F1525="T4",4,-1))))),-1)</x:f>
        <x:v>2</x:v>
      </x:c>
      <x:c r="Q1525" s="4" t="n">
        <x:f>IF(AND(OR(C1525="Ingredient candidate",C1525="Consumed input",C1525="Contained input",C1525="Transform input"),P1525=-1),1,0)</x:f>
        <x:v>0</x:v>
      </x:c>
    </x:row>
    <x:row r="1526" ht="64" customHeight="1">
      <x:c r="A1526" s="4" t="str">
        <x:v>design.audit.proposal_container_shell_cage.audit.in.2</x:v>
      </x:c>
      <x:c r="B1526" s="4" t="str">
        <x:v>design.audit.proposal_container_shell_cage</x:v>
      </x:c>
      <x:c r="C1526" s="4" t="str">
        <x:v>Ingredient candidate</x:v>
      </x:c>
      <x:c r="D1526" s="4" t="str">
        <x:v>proposal.collection.bottle_retaining_cage</x:v>
      </x:c>
      <x:c r="E1526" s="4" t="str">
        <x:f>IFERROR(INDEX('Items'!$B$6:$B$1005,MATCH(D1526,'Items'!$A$6:$A$1005,0)),"MISSING ID")</x:f>
        <x:v>Bottle retaining cage</x:v>
      </x:c>
      <x:c r="F1526" s="4" t="str">
        <x:f>IFERROR(INDEX('Items'!$C$6:$C$1005,MATCH(D1526,'Items'!$A$6:$A$1005,0)),"MISSING ID")</x:f>
        <x:v>T4</x:v>
      </x:c>
      <x:c r="G1526" s="4" t="str">
        <x:f>IFERROR(INDEX('Items'!$D$6:$D$1005,MATCH(D1526,'Items'!$A$6:$A$1005,0)),"MISSING ID")</x:f>
        <x:v>Crafting components</x:v>
      </x:c>
      <x:c r="H1526" s="4" t="str">
        <x:f>IFERROR(INDEX('Items'!$X$6:$X$1005,MATCH(D1526,'Items'!$A$6:$A$1005,0)),"MISSING ID")</x:f>
        <x:v>Container part</x:v>
      </x:c>
      <x:c r="I1526" s="4"/>
      <x:c r="J1526" s="4" t="str">
        <x:v>Unspecified</x:v>
      </x:c>
      <x:c r="K1526" s="4" t="str">
        <x:f>IFERROR(INDEX('Crafting recipes'!$D$6:$D$1005,MATCH(B1526,'Crafting recipes'!$A$6:$A$1005,0)),"MISSING ID")</x:f>
        <x:v>Proposal</x:v>
      </x:c>
      <x:c r="L1526" s="4" t="str">
        <x:f>IFERROR(INDEX('Items'!$AD$6:$AD$1005,MATCH(D1526,'Items'!$A$6:$A$1005,0)),"MISSING ID")</x:f>
        <x:v>Proposal</x:v>
      </x:c>
      <x:c r="M1526" s="4" t="str">
        <x:f>IFERROR(INDEX('Crafting recipes'!$E$6:$E$1005,MATCH(B1526,'Crafting recipes'!$A$6:$A$1005,0)),"MISSING ID")</x:f>
        <x:v>Partial proposal</x:v>
      </x:c>
      <x:c r="N1526" s="4" t="str">
        <x:v>Partial audit candidate; quantity, fit and performance remain unresolved.</x:v>
      </x:c>
      <x:c r="O1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6" s="4" t="n">
        <x:f>IF(OR(C1526="Ingredient candidate",C1526="Consumed input",C1526="Contained input",C1526="Transform input"),IF(F1526="T0",0,IF(F1526="T1",1,IF(F1526="T2",2,IF(F1526="T3",3,IF(F1526="T4",4,-1))))),-1)</x:f>
        <x:v>4</x:v>
      </x:c>
      <x:c r="Q1526" s="4" t="n">
        <x:f>IF(AND(OR(C1526="Ingredient candidate",C1526="Consumed input",C1526="Contained input",C1526="Transform input"),P1526=-1),1,0)</x:f>
        <x:v>0</x:v>
      </x:c>
    </x:row>
    <x:row r="1527" ht="64" customHeight="1">
      <x:c r="A1527" s="4" t="str">
        <x:v>design.audit.proposal_container_shell_cage.audit.in.3</x:v>
      </x:c>
      <x:c r="B1527" s="4" t="str">
        <x:v>design.audit.proposal_container_shell_cage</x:v>
      </x:c>
      <x:c r="C1527" s="4" t="str">
        <x:v>Ingredient candidate</x:v>
      </x:c>
      <x:c r="D1527" s="4" t="str">
        <x:v>proposal.container.glass_stopper</x:v>
      </x:c>
      <x:c r="E1527" s="4" t="str">
        <x:f>IFERROR(INDEX('Items'!$B$6:$B$1005,MATCH(D1527,'Items'!$A$6:$A$1005,0)),"MISSING ID")</x:f>
        <x:v>Matched glass stopper</x:v>
      </x:c>
      <x:c r="F1527" s="4" t="str">
        <x:f>IFERROR(INDEX('Items'!$C$6:$C$1005,MATCH(D1527,'Items'!$A$6:$A$1005,0)),"MISSING ID")</x:f>
        <x:v>T2</x:v>
      </x:c>
      <x:c r="G1527" s="4" t="str">
        <x:f>IFERROR(INDEX('Items'!$D$6:$D$1005,MATCH(D1527,'Items'!$A$6:$A$1005,0)),"MISSING ID")</x:f>
        <x:v>Containers</x:v>
      </x:c>
      <x:c r="H1527" s="4" t="str">
        <x:f>IFERROR(INDEX('Items'!$X$6:$X$1005,MATCH(D1527,'Items'!$A$6:$A$1005,0)),"MISSING ID")</x:f>
        <x:v>Container part</x:v>
      </x:c>
      <x:c r="I1527" s="4"/>
      <x:c r="J1527" s="4" t="str">
        <x:v>Unspecified</x:v>
      </x:c>
      <x:c r="K1527" s="4" t="str">
        <x:f>IFERROR(INDEX('Crafting recipes'!$D$6:$D$1005,MATCH(B1527,'Crafting recipes'!$A$6:$A$1005,0)),"MISSING ID")</x:f>
        <x:v>Proposal</x:v>
      </x:c>
      <x:c r="L1527" s="4" t="str">
        <x:f>IFERROR(INDEX('Items'!$AD$6:$AD$1005,MATCH(D1527,'Items'!$A$6:$A$1005,0)),"MISSING ID")</x:f>
        <x:v>Proposal</x:v>
      </x:c>
      <x:c r="M1527" s="4" t="str">
        <x:f>IFERROR(INDEX('Crafting recipes'!$E$6:$E$1005,MATCH(B1527,'Crafting recipes'!$A$6:$A$1005,0)),"MISSING ID")</x:f>
        <x:v>Partial proposal</x:v>
      </x:c>
      <x:c r="N1527" s="4" t="str">
        <x:v>Partial audit candidate; quantity, fit and performance remain unresolved.</x:v>
      </x:c>
      <x:c r="O1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7" s="4" t="n">
        <x:f>IF(OR(C1527="Ingredient candidate",C1527="Consumed input",C1527="Contained input",C1527="Transform input"),IF(F1527="T0",0,IF(F1527="T1",1,IF(F1527="T2",2,IF(F1527="T3",3,IF(F1527="T4",4,-1))))),-1)</x:f>
        <x:v>2</x:v>
      </x:c>
      <x:c r="Q1527" s="4" t="n">
        <x:f>IF(AND(OR(C1527="Ingredient candidate",C1527="Consumed input",C1527="Contained input",C1527="Transform input"),P1527=-1),1,0)</x:f>
        <x:v>0</x:v>
      </x:c>
    </x:row>
    <x:row r="1528" ht="64" customHeight="1">
      <x:c r="A1528" s="4" t="str">
        <x:v>design.audit.proposal_container_shell_cage.audit.out</x:v>
      </x:c>
      <x:c r="B1528" s="4" t="str">
        <x:v>design.audit.proposal_container_shell_cage</x:v>
      </x:c>
      <x:c r="C1528" s="4" t="str">
        <x:v>Output</x:v>
      </x:c>
      <x:c r="D1528" s="4" t="str">
        <x:v>proposal.container.shell_cage</x:v>
      </x:c>
      <x:c r="E1528" s="4" t="str">
        <x:f>IFERROR(INDEX('Items'!$B$6:$B$1005,MATCH(D1528,'Items'!$A$6:$A$1005,0)),"MISSING ID")</x:f>
        <x:v>Shell-caged glass flask</x:v>
      </x:c>
      <x:c r="F1528" s="4" t="str">
        <x:f>IFERROR(INDEX('Items'!$C$6:$C$1005,MATCH(D1528,'Items'!$A$6:$A$1005,0)),"MISSING ID")</x:f>
        <x:v>Not applicable</x:v>
      </x:c>
      <x:c r="G1528" s="4" t="str">
        <x:f>IFERROR(INDEX('Items'!$D$6:$D$1005,MATCH(D1528,'Items'!$A$6:$A$1005,0)),"MISSING ID")</x:f>
        <x:v>Containers</x:v>
      </x:c>
      <x:c r="H1528" s="4" t="str">
        <x:f>IFERROR(INDEX('Items'!$X$6:$X$1005,MATCH(D1528,'Items'!$A$6:$A$1005,0)),"MISSING ID")</x:f>
        <x:v>Container</x:v>
      </x:c>
      <x:c r="I1528" s="4"/>
      <x:c r="J1528" s="4" t="str">
        <x:v>Unspecified</x:v>
      </x:c>
      <x:c r="K1528" s="4" t="str">
        <x:f>IFERROR(INDEX('Crafting recipes'!$D$6:$D$1005,MATCH(B1528,'Crafting recipes'!$A$6:$A$1005,0)),"MISSING ID")</x:f>
        <x:v>Proposal</x:v>
      </x:c>
      <x:c r="L1528" s="4" t="str">
        <x:f>IFERROR(INDEX('Items'!$AD$6:$AD$1005,MATCH(D1528,'Items'!$A$6:$A$1005,0)),"MISSING ID")</x:f>
        <x:v>Proposal</x:v>
      </x:c>
      <x:c r="M1528" s="4" t="str">
        <x:f>IFERROR(INDEX('Crafting recipes'!$E$6:$E$1005,MATCH(B1528,'Crafting recipes'!$A$6:$A$1005,0)),"MISSING ID")</x:f>
        <x:v>Partial proposal</x:v>
      </x:c>
      <x:c r="N1528" s="4" t="str">
        <x:v>Partial audit candidate; quantity, fit and performance remain unresolved.</x:v>
      </x:c>
      <x:c r="O1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8" s="4" t="n">
        <x:f>IF(OR(C1528="Ingredient candidate",C1528="Consumed input",C1528="Contained input",C1528="Transform input"),IF(F1528="T0",0,IF(F1528="T1",1,IF(F1528="T2",2,IF(F1528="T3",3,IF(F1528="T4",4,-1))))),-1)</x:f>
        <x:v>-1</x:v>
      </x:c>
      <x:c r="Q1528" s="4" t="n">
        <x:f>IF(AND(OR(C1528="Ingredient candidate",C1528="Consumed input",C1528="Contained input",C1528="Transform input"),P1528=-1),1,0)</x:f>
        <x:v>0</x:v>
      </x:c>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Containers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t="str">
        <x:v>design.audit.proposal_container_vial_case.audit.in.1</x:v>
      </x:c>
      <x:c r="B1543" s="4" t="str">
        <x:v>design.audit.proposal_container_vial_case</x:v>
      </x:c>
      <x:c r="C1543" s="4" t="str">
        <x:v>Ingredient candidate</x:v>
      </x:c>
      <x:c r="D1543" s="4" t="str">
        <x:v>proposal.branch.husk_composite</x:v>
      </x:c>
      <x:c r="E1543" s="4" t="str">
        <x:f>IFERROR(INDEX('Items'!$B$6:$B$1005,MATCH(D1543,'Items'!$A$6:$A$1005,0)),"MISSING ID")</x:f>
        <x:v>Layered husk composite stock</x:v>
      </x:c>
      <x:c r="F1543" s="4" t="str">
        <x:f>IFERROR(INDEX('Items'!$C$6:$C$1005,MATCH(D1543,'Items'!$A$6:$A$1005,0)),"MISSING ID")</x:f>
        <x:v>T3</x:v>
      </x:c>
      <x:c r="G1543" s="4" t="str">
        <x:f>IFERROR(INDEX('Items'!$D$6:$D$1005,MATCH(D1543,'Items'!$A$6:$A$1005,0)),"MISSING ID")</x:f>
        <x:v>Manufactured stock</x:v>
      </x:c>
      <x:c r="H1543" s="4" t="str">
        <x:f>IFERROR(INDEX('Items'!$X$6:$X$1005,MATCH(D1543,'Items'!$A$6:$A$1005,0)),"MISSING ID")</x:f>
        <x:v>Processed material</x:v>
      </x:c>
      <x:c r="I1543" s="4"/>
      <x:c r="J1543" s="4" t="str">
        <x:v>Unspecified</x:v>
      </x:c>
      <x:c r="K1543" s="4" t="str">
        <x:f>IFERROR(INDEX('Crafting recipes'!$D$6:$D$1005,MATCH(B1543,'Crafting recipes'!$A$6:$A$1005,0)),"MISSING ID")</x:f>
        <x:v>Proposal</x:v>
      </x:c>
      <x:c r="L1543" s="4" t="str">
        <x:f>IFERROR(INDEX('Items'!$AD$6:$AD$1005,MATCH(D1543,'Items'!$A$6:$A$1005,0)),"MISSING ID")</x:f>
        <x:v>Proposal</x:v>
      </x:c>
      <x:c r="M1543" s="4" t="str">
        <x:f>IFERROR(INDEX('Crafting recipes'!$E$6:$E$1005,MATCH(B1543,'Crafting recipes'!$A$6:$A$1005,0)),"MISSING ID")</x:f>
        <x:v>Partial proposal</x:v>
      </x:c>
      <x:c r="N1543" s="4" t="str">
        <x:v>Partial audit candidate; quantity, fit and performance remain unresolved.</x:v>
      </x:c>
      <x:c r="O1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3" s="4" t="n">
        <x:f>IF(OR(C1543="Ingredient candidate",C1543="Consumed input",C1543="Contained input",C1543="Transform input"),IF(F1543="T0",0,IF(F1543="T1",1,IF(F1543="T2",2,IF(F1543="T3",3,IF(F1543="T4",4,-1))))),-1)</x:f>
        <x:v>3</x:v>
      </x:c>
      <x:c r="Q1543" s="4" t="n">
        <x:f>IF(AND(OR(C1543="Ingredient candidate",C1543="Consumed input",C1543="Contained input",C1543="Transform input"),P1543=-1),1,0)</x:f>
        <x:v>0</x:v>
      </x:c>
    </x:row>
    <x:row r="1544" ht="64" customHeight="1">
      <x:c r="A1544" s="4" t="str">
        <x:v>design.audit.proposal_container_vial_case.audit.in.2</x:v>
      </x:c>
      <x:c r="B1544" s="4" t="str">
        <x:v>design.audit.proposal_container_vial_case</x:v>
      </x:c>
      <x:c r="C1544" s="4" t="str">
        <x:v>Ingredient candidate</x:v>
      </x:c>
      <x:c r="D1544" s="4" t="str">
        <x:v>proposal.t3.packing_stock</x:v>
      </x:c>
      <x:c r="E1544" s="4" t="str">
        <x:f>IFERROR(INDEX('Items'!$B$6:$B$1005,MATCH(D1544,'Items'!$A$6:$A$1005,0)),"MISSING ID")</x:f>
        <x:v>Husk-reinforced packing stock</x:v>
      </x:c>
      <x:c r="F1544" s="4" t="str">
        <x:f>IFERROR(INDEX('Items'!$C$6:$C$1005,MATCH(D1544,'Items'!$A$6:$A$1005,0)),"MISSING ID")</x:f>
        <x:v>T3</x:v>
      </x:c>
      <x:c r="G1544" s="4" t="str">
        <x:f>IFERROR(INDEX('Items'!$D$6:$D$1005,MATCH(D1544,'Items'!$A$6:$A$1005,0)),"MISSING ID")</x:f>
        <x:v>Manufactured stock</x:v>
      </x:c>
      <x:c r="H1544" s="4" t="str">
        <x:f>IFERROR(INDEX('Items'!$X$6:$X$1005,MATCH(D1544,'Items'!$A$6:$A$1005,0)),"MISSING ID")</x:f>
        <x:v>Processed material</x:v>
      </x:c>
      <x:c r="I1544" s="4"/>
      <x:c r="J1544" s="4" t="str">
        <x:v>Unspecified</x:v>
      </x:c>
      <x:c r="K1544" s="4" t="str">
        <x:f>IFERROR(INDEX('Crafting recipes'!$D$6:$D$1005,MATCH(B1544,'Crafting recipes'!$A$6:$A$1005,0)),"MISSING ID")</x:f>
        <x:v>Proposal</x:v>
      </x:c>
      <x:c r="L1544" s="4" t="str">
        <x:f>IFERROR(INDEX('Items'!$AD$6:$AD$1005,MATCH(D1544,'Items'!$A$6:$A$1005,0)),"MISSING ID")</x:f>
        <x:v>Proposal</x:v>
      </x:c>
      <x:c r="M1544" s="4" t="str">
        <x:f>IFERROR(INDEX('Crafting recipes'!$E$6:$E$1005,MATCH(B1544,'Crafting recipes'!$A$6:$A$1005,0)),"MISSING ID")</x:f>
        <x:v>Partial proposal</x:v>
      </x:c>
      <x:c r="N1544" s="4" t="str">
        <x:v>Partial audit candidate; quantity, fit and performance remain unresolved.</x:v>
      </x:c>
      <x:c r="O1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4" s="4" t="n">
        <x:f>IF(OR(C1544="Ingredient candidate",C1544="Consumed input",C1544="Contained input",C1544="Transform input"),IF(F1544="T0",0,IF(F1544="T1",1,IF(F1544="T2",2,IF(F1544="T3",3,IF(F1544="T4",4,-1))))),-1)</x:f>
        <x:v>3</x:v>
      </x:c>
      <x:c r="Q1544" s="4" t="n">
        <x:f>IF(AND(OR(C1544="Ingredient candidate",C1544="Consumed input",C1544="Contained input",C1544="Transform input"),P1544=-1),1,0)</x:f>
        <x:v>0</x:v>
      </x:c>
    </x:row>
    <x:row r="1545" ht="64" customHeight="1">
      <x:c r="A1545" s="4" t="str">
        <x:v>design.audit.proposal_container_vial_case.audit.in.3</x:v>
      </x:c>
      <x:c r="B1545" s="4" t="str">
        <x:v>design.audit.proposal_container_vial_case</x:v>
      </x:c>
      <x:c r="C1545" s="4" t="str">
        <x:v>Ingredient candidate</x:v>
      </x:c>
      <x:c r="D1545" s="4" t="str">
        <x:v>proposal.legger.release_latch</x:v>
      </x:c>
      <x:c r="E1545" s="4" t="str">
        <x:f>IFERROR(INDEX('Items'!$B$6:$B$1005,MATCH(D1545,'Items'!$A$6:$A$1005,0)),"MISSING ID")</x:f>
        <x:v>Cargo quick-release latch</x:v>
      </x:c>
      <x:c r="F1545" s="4" t="str">
        <x:f>IFERROR(INDEX('Items'!$C$6:$C$1005,MATCH(D1545,'Items'!$A$6:$A$1005,0)),"MISSING ID")</x:f>
        <x:v>T4</x:v>
      </x:c>
      <x:c r="G1545" s="4" t="str">
        <x:f>IFERROR(INDEX('Items'!$D$6:$D$1005,MATCH(D1545,'Items'!$A$6:$A$1005,0)),"MISSING ID")</x:f>
        <x:v>Crafting components</x:v>
      </x:c>
      <x:c r="H1545" s="4" t="str">
        <x:f>IFERROR(INDEX('Items'!$X$6:$X$1005,MATCH(D1545,'Items'!$A$6:$A$1005,0)),"MISSING ID")</x:f>
        <x:v>Crafting component</x:v>
      </x:c>
      <x:c r="I1545" s="4"/>
      <x:c r="J1545" s="4" t="str">
        <x:v>Unspecified</x:v>
      </x:c>
      <x:c r="K1545" s="4" t="str">
        <x:f>IFERROR(INDEX('Crafting recipes'!$D$6:$D$1005,MATCH(B1545,'Crafting recipes'!$A$6:$A$1005,0)),"MISSING ID")</x:f>
        <x:v>Proposal</x:v>
      </x:c>
      <x:c r="L1545" s="4" t="str">
        <x:f>IFERROR(INDEX('Items'!$AD$6:$AD$1005,MATCH(D1545,'Items'!$A$6:$A$1005,0)),"MISSING ID")</x:f>
        <x:v>Proposal</x:v>
      </x:c>
      <x:c r="M1545" s="4" t="str">
        <x:f>IFERROR(INDEX('Crafting recipes'!$E$6:$E$1005,MATCH(B1545,'Crafting recipes'!$A$6:$A$1005,0)),"MISSING ID")</x:f>
        <x:v>Partial proposal</x:v>
      </x:c>
      <x:c r="N1545" s="4" t="str">
        <x:v>Partial audit candidate; quantity, fit and performance remain unresolved.</x:v>
      </x:c>
      <x:c r="O1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5" s="4" t="n">
        <x:f>IF(OR(C1545="Ingredient candidate",C1545="Consumed input",C1545="Contained input",C1545="Transform input"),IF(F1545="T0",0,IF(F1545="T1",1,IF(F1545="T2",2,IF(F1545="T3",3,IF(F1545="T4",4,-1))))),-1)</x:f>
        <x:v>4</x:v>
      </x:c>
      <x:c r="Q1545" s="4" t="n">
        <x:f>IF(AND(OR(C1545="Ingredient candidate",C1545="Consumed input",C1545="Contained input",C1545="Transform input"),P1545=-1),1,0)</x:f>
        <x:v>0</x:v>
      </x:c>
    </x:row>
    <x:row r="1546" ht="64" customHeight="1">
      <x:c r="A1546" s="4" t="str">
        <x:v>design.audit.proposal_container_vial_case.audit.out</x:v>
      </x:c>
      <x:c r="B1546" s="4" t="str">
        <x:v>design.audit.proposal_container_vial_case</x:v>
      </x:c>
      <x:c r="C1546" s="4" t="str">
        <x:v>Output</x:v>
      </x:c>
      <x:c r="D1546" s="4" t="str">
        <x:v>proposal.container.vial_case</x:v>
      </x:c>
      <x:c r="E1546" s="4" t="str">
        <x:f>IFERROR(INDEX('Items'!$B$6:$B$1005,MATCH(D1546,'Items'!$A$6:$A$1005,0)),"MISSING ID")</x:f>
        <x:v>Divided vial case</x:v>
      </x:c>
      <x:c r="F1546" s="4" t="str">
        <x:f>IFERROR(INDEX('Items'!$C$6:$C$1005,MATCH(D1546,'Items'!$A$6:$A$1005,0)),"MISSING ID")</x:f>
        <x:v>Not applicable</x:v>
      </x:c>
      <x:c r="G1546" s="4" t="str">
        <x:f>IFERROR(INDEX('Items'!$D$6:$D$1005,MATCH(D1546,'Items'!$A$6:$A$1005,0)),"MISSING ID")</x:f>
        <x:v>Containers</x:v>
      </x:c>
      <x:c r="H1546" s="4" t="str">
        <x:f>IFERROR(INDEX('Items'!$X$6:$X$1005,MATCH(D1546,'Items'!$A$6:$A$1005,0)),"MISSING ID")</x:f>
        <x:v>Carrier</x:v>
      </x:c>
      <x:c r="I1546" s="4"/>
      <x:c r="J1546" s="4" t="str">
        <x:v>Unspecified</x:v>
      </x:c>
      <x:c r="K1546" s="4" t="str">
        <x:f>IFERROR(INDEX('Crafting recipes'!$D$6:$D$1005,MATCH(B1546,'Crafting recipes'!$A$6:$A$1005,0)),"MISSING ID")</x:f>
        <x:v>Proposal</x:v>
      </x:c>
      <x:c r="L1546" s="4" t="str">
        <x:f>IFERROR(INDEX('Items'!$AD$6:$AD$1005,MATCH(D1546,'Items'!$A$6:$A$1005,0)),"MISSING ID")</x:f>
        <x:v>Proposal</x:v>
      </x:c>
      <x:c r="M1546" s="4" t="str">
        <x:f>IFERROR(INDEX('Crafting recipes'!$E$6:$E$1005,MATCH(B1546,'Crafting recipes'!$A$6:$A$1005,0)),"MISSING ID")</x:f>
        <x:v>Partial proposal</x:v>
      </x:c>
      <x:c r="N1546" s="4" t="str">
        <x:v>Partial audit candidate; quantity, fit and performance remain unresolved.</x:v>
      </x:c>
      <x:c r="O1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6" s="4" t="n">
        <x:f>IF(OR(C1546="Ingredient candidate",C1546="Consumed input",C1546="Contained input",C1546="Transform input"),IF(F1546="T0",0,IF(F1546="T1",1,IF(F1546="T2",2,IF(F1546="T3",3,IF(F1546="T4",4,-1))))),-1)</x:f>
        <x:v>-1</x:v>
      </x:c>
      <x:c r="Q1546" s="4" t="n">
        <x:f>IF(AND(OR(C1546="Ingredient candidate",C1546="Consumed input",C1546="Contained input",C1546="Transform input"),P1546=-1),1,0)</x:f>
        <x:v>0</x:v>
      </x:c>
    </x:row>
    <x:row r="1547" ht="64" customHeight="1">
      <x:c r="A1547" s="4" t="str">
        <x:v>design.audit.proposal_container_sealed_box.audit.in.1</x:v>
      </x:c>
      <x:c r="B1547" s="4" t="str">
        <x:v>design.audit.proposal_container_sealed_box</x:v>
      </x:c>
      <x:c r="C1547" s="4" t="str">
        <x:v>Ingredient candidate</x:v>
      </x:c>
      <x:c r="D1547" s="4" t="str">
        <x:v>proposal.collection.annealed_iron_sheet_stock</x:v>
      </x:c>
      <x:c r="E1547" s="4" t="str">
        <x:f>IFERROR(INDEX('Items'!$B$6:$B$1005,MATCH(D1547,'Items'!$A$6:$A$1005,0)),"MISSING ID")</x:f>
        <x:v>Annealed iron sheet stock</x:v>
      </x:c>
      <x:c r="F1547" s="4" t="str">
        <x:f>IFERROR(INDEX('Items'!$C$6:$C$1005,MATCH(D1547,'Items'!$A$6:$A$1005,0)),"MISSING ID")</x:f>
        <x:v>T3</x:v>
      </x:c>
      <x:c r="G1547" s="4" t="str">
        <x:f>IFERROR(INDEX('Items'!$D$6:$D$1005,MATCH(D1547,'Items'!$A$6:$A$1005,0)),"MISSING ID")</x:f>
        <x:v>Manufactured stock</x:v>
      </x:c>
      <x:c r="H1547" s="4" t="str">
        <x:f>IFERROR(INDEX('Items'!$X$6:$X$1005,MATCH(D1547,'Items'!$A$6:$A$1005,0)),"MISSING ID")</x:f>
        <x:v>Processed material</x:v>
      </x:c>
      <x:c r="I1547" s="4"/>
      <x:c r="J1547" s="4" t="str">
        <x:v>Unspecified</x:v>
      </x:c>
      <x:c r="K1547" s="4" t="str">
        <x:f>IFERROR(INDEX('Crafting recipes'!$D$6:$D$1005,MATCH(B1547,'Crafting recipes'!$A$6:$A$1005,0)),"MISSING ID")</x:f>
        <x:v>Proposal</x:v>
      </x:c>
      <x:c r="L1547" s="4" t="str">
        <x:f>IFERROR(INDEX('Items'!$AD$6:$AD$1005,MATCH(D1547,'Items'!$A$6:$A$1005,0)),"MISSING ID")</x:f>
        <x:v>Proposal</x:v>
      </x:c>
      <x:c r="M1547" s="4" t="str">
        <x:f>IFERROR(INDEX('Crafting recipes'!$E$6:$E$1005,MATCH(B1547,'Crafting recipes'!$A$6:$A$1005,0)),"MISSING ID")</x:f>
        <x:v>Partial proposal</x:v>
      </x:c>
      <x:c r="N1547" s="4" t="str">
        <x:v>Partial audit candidate; quantity, fit and performance remain unresolved.</x:v>
      </x:c>
      <x:c r="O1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7" s="4" t="n">
        <x:f>IF(OR(C1547="Ingredient candidate",C1547="Consumed input",C1547="Contained input",C1547="Transform input"),IF(F1547="T0",0,IF(F1547="T1",1,IF(F1547="T2",2,IF(F1547="T3",3,IF(F1547="T4",4,-1))))),-1)</x:f>
        <x:v>3</x:v>
      </x:c>
      <x:c r="Q1547" s="4" t="n">
        <x:f>IF(AND(OR(C1547="Ingredient candidate",C1547="Consumed input",C1547="Contained input",C1547="Transform input"),P1547=-1),1,0)</x:f>
        <x:v>0</x:v>
      </x:c>
    </x:row>
    <x:row r="1548" ht="64" customHeight="1">
      <x:c r="A1548" s="4" t="str">
        <x:v>design.audit.proposal_container_sealed_box.audit.in.2</x:v>
      </x:c>
      <x:c r="B1548" s="4" t="str">
        <x:v>design.audit.proposal_container_sealed_box</x:v>
      </x:c>
      <x:c r="C1548" s="4" t="str">
        <x:v>Ingredient candidate</x:v>
      </x:c>
      <x:c r="D1548" s="4" t="str">
        <x:v>proposal.audit.small_metal_hinge_pair</x:v>
      </x:c>
      <x:c r="E1548" s="4" t="str">
        <x:f>IFERROR(INDEX('Items'!$B$6:$B$1005,MATCH(D1548,'Items'!$A$6:$A$1005,0)),"MISSING ID")</x:f>
        <x:v>Small metal hinge pair</x:v>
      </x:c>
      <x:c r="F1548" s="4" t="str">
        <x:f>IFERROR(INDEX('Items'!$C$6:$C$1005,MATCH(D1548,'Items'!$A$6:$A$1005,0)),"MISSING ID")</x:f>
        <x:v>T3</x:v>
      </x:c>
      <x:c r="G1548" s="4" t="str">
        <x:f>IFERROR(INDEX('Items'!$D$6:$D$1005,MATCH(D1548,'Items'!$A$6:$A$1005,0)),"MISSING ID")</x:f>
        <x:v>Crafting components</x:v>
      </x:c>
      <x:c r="H1548" s="4" t="str">
        <x:f>IFERROR(INDEX('Items'!$X$6:$X$1005,MATCH(D1548,'Items'!$A$6:$A$1005,0)),"MISSING ID")</x:f>
        <x:v>Crafting component</x:v>
      </x:c>
      <x:c r="I1548" s="4"/>
      <x:c r="J1548" s="4" t="str">
        <x:v>Unspecified</x:v>
      </x:c>
      <x:c r="K1548" s="4" t="str">
        <x:f>IFERROR(INDEX('Crafting recipes'!$D$6:$D$1005,MATCH(B1548,'Crafting recipes'!$A$6:$A$1005,0)),"MISSING ID")</x:f>
        <x:v>Proposal</x:v>
      </x:c>
      <x:c r="L1548" s="4" t="str">
        <x:f>IFERROR(INDEX('Items'!$AD$6:$AD$1005,MATCH(D1548,'Items'!$A$6:$A$1005,0)),"MISSING ID")</x:f>
        <x:v>Proposal</x:v>
      </x:c>
      <x:c r="M1548" s="4" t="str">
        <x:f>IFERROR(INDEX('Crafting recipes'!$E$6:$E$1005,MATCH(B1548,'Crafting recipes'!$A$6:$A$1005,0)),"MISSING ID")</x:f>
        <x:v>Partial proposal</x:v>
      </x:c>
      <x:c r="N1548" s="4" t="str">
        <x:v>Partial audit candidate; quantity, fit and performance remain unresolved.</x:v>
      </x:c>
      <x:c r="O1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8" s="4" t="n">
        <x:f>IF(OR(C1548="Ingredient candidate",C1548="Consumed input",C1548="Contained input",C1548="Transform input"),IF(F1548="T0",0,IF(F1548="T1",1,IF(F1548="T2",2,IF(F1548="T3",3,IF(F1548="T4",4,-1))))),-1)</x:f>
        <x:v>3</x:v>
      </x:c>
      <x:c r="Q1548" s="4" t="n">
        <x:f>IF(AND(OR(C1548="Ingredient candidate",C1548="Consumed input",C1548="Contained input",C1548="Transform input"),P1548=-1),1,0)</x:f>
        <x:v>0</x:v>
      </x:c>
    </x:row>
    <x:row r="1549" ht="64" customHeight="1">
      <x:c r="A1549" s="4" t="str">
        <x:v>design.audit.proposal_container_sealed_box.audit.in.3</x:v>
      </x:c>
      <x:c r="B1549" s="4" t="str">
        <x:v>design.audit.proposal_container_sealed_box</x:v>
      </x:c>
      <x:c r="C1549" s="4" t="str">
        <x:v>Ingredient candidate</x:v>
      </x:c>
      <x:c r="D1549" s="4" t="str">
        <x:v>proposal.branch.sealing_sheet</x:v>
      </x:c>
      <x:c r="E1549" s="4" t="str">
        <x:f>IFERROR(INDEX('Items'!$B$6:$B$1005,MATCH(D1549,'Items'!$A$6:$A$1005,0)),"MISSING ID")</x:f>
        <x:v>Reinforced sealing sheet</x:v>
      </x:c>
      <x:c r="F1549" s="4" t="str">
        <x:f>IFERROR(INDEX('Items'!$C$6:$C$1005,MATCH(D1549,'Items'!$A$6:$A$1005,0)),"MISSING ID")</x:f>
        <x:v>T3</x:v>
      </x:c>
      <x:c r="G1549" s="4" t="str">
        <x:f>IFERROR(INDEX('Items'!$D$6:$D$1005,MATCH(D1549,'Items'!$A$6:$A$1005,0)),"MISSING ID")</x:f>
        <x:v>Manufactured stock</x:v>
      </x:c>
      <x:c r="H1549" s="4" t="str">
        <x:f>IFERROR(INDEX('Items'!$X$6:$X$1005,MATCH(D1549,'Items'!$A$6:$A$1005,0)),"MISSING ID")</x:f>
        <x:v>Processed material</x:v>
      </x:c>
      <x:c r="I1549" s="4"/>
      <x:c r="J1549" s="4" t="str">
        <x:v>Unspecified</x:v>
      </x:c>
      <x:c r="K1549" s="4" t="str">
        <x:f>IFERROR(INDEX('Crafting recipes'!$D$6:$D$1005,MATCH(B1549,'Crafting recipes'!$A$6:$A$1005,0)),"MISSING ID")</x:f>
        <x:v>Proposal</x:v>
      </x:c>
      <x:c r="L1549" s="4" t="str">
        <x:f>IFERROR(INDEX('Items'!$AD$6:$AD$1005,MATCH(D1549,'Items'!$A$6:$A$1005,0)),"MISSING ID")</x:f>
        <x:v>Proposal</x:v>
      </x:c>
      <x:c r="M1549" s="4" t="str">
        <x:f>IFERROR(INDEX('Crafting recipes'!$E$6:$E$1005,MATCH(B1549,'Crafting recipes'!$A$6:$A$1005,0)),"MISSING ID")</x:f>
        <x:v>Partial proposal</x:v>
      </x:c>
      <x:c r="N1549" s="4" t="str">
        <x:v>Partial audit candidate; quantity, fit and performance remain unresolved.</x:v>
      </x:c>
      <x:c r="O1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9" s="4" t="n">
        <x:f>IF(OR(C1549="Ingredient candidate",C1549="Consumed input",C1549="Contained input",C1549="Transform input"),IF(F1549="T0",0,IF(F1549="T1",1,IF(F1549="T2",2,IF(F1549="T3",3,IF(F1549="T4",4,-1))))),-1)</x:f>
        <x:v>3</x:v>
      </x:c>
      <x:c r="Q1549" s="4" t="n">
        <x:f>IF(AND(OR(C1549="Ingredient candidate",C1549="Consumed input",C1549="Contained input",C1549="Transform input"),P1549=-1),1,0)</x:f>
        <x:v>0</x:v>
      </x:c>
    </x:row>
    <x:row r="1550" ht="64" customHeight="1">
      <x:c r="A1550" s="4" t="str">
        <x:v>design.audit.proposal_container_sealed_box.audit.in.4</x:v>
      </x:c>
      <x:c r="B1550" s="4" t="str">
        <x:v>design.audit.proposal_container_sealed_box</x:v>
      </x:c>
      <x:c r="C1550" s="4" t="str">
        <x:v>Ingredient candidate</x:v>
      </x:c>
      <x:c r="D1550" s="4" t="str">
        <x:v>proposal.legger.release_latch</x:v>
      </x:c>
      <x:c r="E1550" s="4" t="str">
        <x:f>IFERROR(INDEX('Items'!$B$6:$B$1005,MATCH(D1550,'Items'!$A$6:$A$1005,0)),"MISSING ID")</x:f>
        <x:v>Cargo quick-release latch</x:v>
      </x:c>
      <x:c r="F1550" s="4" t="str">
        <x:f>IFERROR(INDEX('Items'!$C$6:$C$1005,MATCH(D1550,'Items'!$A$6:$A$1005,0)),"MISSING ID")</x:f>
        <x:v>T4</x:v>
      </x:c>
      <x:c r="G1550" s="4" t="str">
        <x:f>IFERROR(INDEX('Items'!$D$6:$D$1005,MATCH(D1550,'Items'!$A$6:$A$1005,0)),"MISSING ID")</x:f>
        <x:v>Crafting components</x:v>
      </x:c>
      <x:c r="H1550" s="4" t="str">
        <x:f>IFERROR(INDEX('Items'!$X$6:$X$1005,MATCH(D1550,'Items'!$A$6:$A$1005,0)),"MISSING ID")</x:f>
        <x:v>Crafting component</x:v>
      </x:c>
      <x:c r="I1550" s="4"/>
      <x:c r="J1550" s="4" t="str">
        <x:v>Unspecified</x:v>
      </x:c>
      <x:c r="K1550" s="4" t="str">
        <x:f>IFERROR(INDEX('Crafting recipes'!$D$6:$D$1005,MATCH(B1550,'Crafting recipes'!$A$6:$A$1005,0)),"MISSING ID")</x:f>
        <x:v>Proposal</x:v>
      </x:c>
      <x:c r="L1550" s="4" t="str">
        <x:f>IFERROR(INDEX('Items'!$AD$6:$AD$1005,MATCH(D1550,'Items'!$A$6:$A$1005,0)),"MISSING ID")</x:f>
        <x:v>Proposal</x:v>
      </x:c>
      <x:c r="M1550" s="4" t="str">
        <x:f>IFERROR(INDEX('Crafting recipes'!$E$6:$E$1005,MATCH(B1550,'Crafting recipes'!$A$6:$A$1005,0)),"MISSING ID")</x:f>
        <x:v>Partial proposal</x:v>
      </x:c>
      <x:c r="N1550" s="4" t="str">
        <x:v>Partial audit candidate; quantity, fit and performance remain unresolved.</x:v>
      </x:c>
      <x:c r="O1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0" s="4" t="n">
        <x:f>IF(OR(C1550="Ingredient candidate",C1550="Consumed input",C1550="Contained input",C1550="Transform input"),IF(F1550="T0",0,IF(F1550="T1",1,IF(F1550="T2",2,IF(F1550="T3",3,IF(F1550="T4",4,-1))))),-1)</x:f>
        <x:v>4</x:v>
      </x:c>
      <x:c r="Q1550" s="4" t="n">
        <x:f>IF(AND(OR(C1550="Ingredient candidate",C1550="Consumed input",C1550="Contained input",C1550="Transform input"),P1550=-1),1,0)</x:f>
        <x:v>0</x:v>
      </x:c>
    </x:row>
    <x:row r="1551" ht="64" customHeight="1">
      <x:c r="A1551" s="4" t="str">
        <x:v>design.audit.proposal_container_sealed_box.audit.out</x:v>
      </x:c>
      <x:c r="B1551" s="4" t="str">
        <x:v>design.audit.proposal_container_sealed_box</x:v>
      </x:c>
      <x:c r="C1551" s="4" t="str">
        <x:v>Output</x:v>
      </x:c>
      <x:c r="D1551" s="4" t="str">
        <x:v>proposal.container.sealed_box</x:v>
      </x:c>
      <x:c r="E1551" s="4" t="str">
        <x:f>IFERROR(INDEX('Items'!$B$6:$B$1005,MATCH(D1551,'Items'!$A$6:$A$1005,0)),"MISSING ID")</x:f>
        <x:v>Sealed cargo box</x:v>
      </x:c>
      <x:c r="F1551" s="4" t="str">
        <x:f>IFERROR(INDEX('Items'!$C$6:$C$1005,MATCH(D1551,'Items'!$A$6:$A$1005,0)),"MISSING ID")</x:f>
        <x:v>Not applicable</x:v>
      </x:c>
      <x:c r="G1551" s="4" t="str">
        <x:f>IFERROR(INDEX('Items'!$D$6:$D$1005,MATCH(D1551,'Items'!$A$6:$A$1005,0)),"MISSING ID")</x:f>
        <x:v>Containers</x:v>
      </x:c>
      <x:c r="H1551" s="4" t="str">
        <x:f>IFERROR(INDEX('Items'!$X$6:$X$1005,MATCH(D1551,'Items'!$A$6:$A$1005,0)),"MISSING ID")</x:f>
        <x:v>Carrier</x:v>
      </x:c>
      <x:c r="I1551" s="4"/>
      <x:c r="J1551" s="4" t="str">
        <x:v>Unspecified</x:v>
      </x:c>
      <x:c r="K1551" s="4" t="str">
        <x:f>IFERROR(INDEX('Crafting recipes'!$D$6:$D$1005,MATCH(B1551,'Crafting recipes'!$A$6:$A$1005,0)),"MISSING ID")</x:f>
        <x:v>Proposal</x:v>
      </x:c>
      <x:c r="L1551" s="4" t="str">
        <x:f>IFERROR(INDEX('Items'!$AD$6:$AD$1005,MATCH(D1551,'Items'!$A$6:$A$1005,0)),"MISSING ID")</x:f>
        <x:v>Proposal</x:v>
      </x:c>
      <x:c r="M1551" s="4" t="str">
        <x:f>IFERROR(INDEX('Crafting recipes'!$E$6:$E$1005,MATCH(B1551,'Crafting recipes'!$A$6:$A$1005,0)),"MISSING ID")</x:f>
        <x:v>Partial proposal</x:v>
      </x:c>
      <x:c r="N1551" s="4" t="str">
        <x:v>Partial audit candidate; quantity, fit and performance remain unresolved.</x:v>
      </x:c>
      <x:c r="O1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1" s="4" t="n">
        <x:f>IF(OR(C1551="Ingredient candidate",C1551="Consumed input",C1551="Contained input",C1551="Transform input"),IF(F1551="T0",0,IF(F1551="T1",1,IF(F1551="T2",2,IF(F1551="T3",3,IF(F1551="T4",4,-1))))),-1)</x:f>
        <x:v>-1</x:v>
      </x:c>
      <x:c r="Q1551" s="4" t="n">
        <x:f>IF(AND(OR(C1551="Ingredient candidate",C1551="Consumed input",C1551="Contained input",C1551="Transform input"),P1551=-1),1,0)</x:f>
        <x:v>0</x:v>
      </x:c>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t="str">
        <x:v>design.audit.proposal_container_funnel.audit.in.1</x:v>
      </x:c>
      <x:c r="B1556" s="4" t="str">
        <x:v>design.audit.proposal_container_funnel</x:v>
      </x:c>
      <x:c r="C1556" s="4" t="str">
        <x:v>Ingredient candidate</x:v>
      </x:c>
      <x:c r="D1556" s="4" t="str">
        <x:v>proposal.t1.clear_glass_blank</x:v>
      </x:c>
      <x:c r="E1556" s="4" t="str">
        <x:f>IFERROR(INDEX('Items'!$B$6:$B$1005,MATCH(D1556,'Items'!$A$6:$A$1005,0)),"MISSING ID")</x:f>
        <x:v>Rough clear-glass blank</x:v>
      </x:c>
      <x:c r="F1556" s="4" t="str">
        <x:f>IFERROR(INDEX('Items'!$C$6:$C$1005,MATCH(D1556,'Items'!$A$6:$A$1005,0)),"MISSING ID")</x:f>
        <x:v>T1</x:v>
      </x:c>
      <x:c r="G1556" s="4" t="str">
        <x:f>IFERROR(INDEX('Items'!$D$6:$D$1005,MATCH(D1556,'Items'!$A$6:$A$1005,0)),"MISSING ID")</x:f>
        <x:v>Manufactured stock</x:v>
      </x:c>
      <x:c r="H1556" s="4" t="str">
        <x:f>IFERROR(INDEX('Items'!$X$6:$X$1005,MATCH(D1556,'Items'!$A$6:$A$1005,0)),"MISSING ID")</x:f>
        <x:v>Processed material</x:v>
      </x:c>
      <x:c r="I1556" s="4"/>
      <x:c r="J1556" s="4" t="str">
        <x:v>Unspecified</x:v>
      </x:c>
      <x:c r="K1556" s="4" t="str">
        <x:f>IFERROR(INDEX('Crafting recipes'!$D$6:$D$1005,MATCH(B1556,'Crafting recipes'!$A$6:$A$1005,0)),"MISSING ID")</x:f>
        <x:v>Proposal</x:v>
      </x:c>
      <x:c r="L1556" s="4" t="str">
        <x:f>IFERROR(INDEX('Items'!$AD$6:$AD$1005,MATCH(D1556,'Items'!$A$6:$A$1005,0)),"MISSING ID")</x:f>
        <x:v>Proposal</x:v>
      </x:c>
      <x:c r="M1556" s="4" t="str">
        <x:f>IFERROR(INDEX('Crafting recipes'!$E$6:$E$1005,MATCH(B1556,'Crafting recipes'!$A$6:$A$1005,0)),"MISSING ID")</x:f>
        <x:v>Partial proposal</x:v>
      </x:c>
      <x:c r="N1556" s="4" t="str">
        <x:v>Partial audit candidate; quantity, fit and performance remain unresolved.</x:v>
      </x:c>
      <x:c r="O1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6" s="4" t="n">
        <x:f>IF(OR(C1556="Ingredient candidate",C1556="Consumed input",C1556="Contained input",C1556="Transform input"),IF(F1556="T0",0,IF(F1556="T1",1,IF(F1556="T2",2,IF(F1556="T3",3,IF(F1556="T4",4,-1))))),-1)</x:f>
        <x:v>1</x:v>
      </x:c>
      <x:c r="Q1556" s="4" t="n">
        <x:f>IF(AND(OR(C1556="Ingredient candidate",C1556="Consumed input",C1556="Contained input",C1556="Transform input"),P1556=-1),1,0)</x:f>
        <x:v>0</x:v>
      </x:c>
    </x:row>
    <x:row r="1557" ht="64" customHeight="1">
      <x:c r="A1557" s="4" t="str">
        <x:v>design.audit.proposal_container_funnel.audit.out</x:v>
      </x:c>
      <x:c r="B1557" s="4" t="str">
        <x:v>design.audit.proposal_container_funnel</x:v>
      </x:c>
      <x:c r="C1557" s="4" t="str">
        <x:v>Output</x:v>
      </x:c>
      <x:c r="D1557" s="4" t="str">
        <x:v>proposal.container.funnel</x:v>
      </x:c>
      <x:c r="E1557" s="4" t="str">
        <x:f>IFERROR(INDEX('Items'!$B$6:$B$1005,MATCH(D1557,'Items'!$A$6:$A$1005,0)),"MISSING ID")</x:f>
        <x:v>Glass transfer funnel</x:v>
      </x:c>
      <x:c r="F1557" s="4" t="str">
        <x:f>IFERROR(INDEX('Items'!$C$6:$C$1005,MATCH(D1557,'Items'!$A$6:$A$1005,0)),"MISSING ID")</x:f>
        <x:v>Not applicable</x:v>
      </x:c>
      <x:c r="G1557" s="4" t="str">
        <x:f>IFERROR(INDEX('Items'!$D$6:$D$1005,MATCH(D1557,'Items'!$A$6:$A$1005,0)),"MISSING ID")</x:f>
        <x:v>Containers</x:v>
      </x:c>
      <x:c r="H1557" s="4" t="str">
        <x:f>IFERROR(INDEX('Items'!$X$6:$X$1005,MATCH(D1557,'Items'!$A$6:$A$1005,0)),"MISSING ID")</x:f>
        <x:v>Tool</x:v>
      </x:c>
      <x:c r="I1557" s="4"/>
      <x:c r="J1557" s="4" t="str">
        <x:v>Unspecified</x:v>
      </x:c>
      <x:c r="K1557" s="4" t="str">
        <x:f>IFERROR(INDEX('Crafting recipes'!$D$6:$D$1005,MATCH(B1557,'Crafting recipes'!$A$6:$A$1005,0)),"MISSING ID")</x:f>
        <x:v>Proposal</x:v>
      </x:c>
      <x:c r="L1557" s="4" t="str">
        <x:f>IFERROR(INDEX('Items'!$AD$6:$AD$1005,MATCH(D1557,'Items'!$A$6:$A$1005,0)),"MISSING ID")</x:f>
        <x:v>Proposal</x:v>
      </x:c>
      <x:c r="M1557" s="4" t="str">
        <x:f>IFERROR(INDEX('Crafting recipes'!$E$6:$E$1005,MATCH(B1557,'Crafting recipes'!$A$6:$A$1005,0)),"MISSING ID")</x:f>
        <x:v>Partial proposal</x:v>
      </x:c>
      <x:c r="N1557" s="4" t="str">
        <x:v>Partial audit candidate; quantity, fit and performance remain unresolved.</x:v>
      </x:c>
      <x:c r="O1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7" s="4" t="n">
        <x:f>IF(OR(C1557="Ingredient candidate",C1557="Consumed input",C1557="Contained input",C1557="Transform input"),IF(F1557="T0",0,IF(F1557="T1",1,IF(F1557="T2",2,IF(F1557="T3",3,IF(F1557="T4",4,-1))))),-1)</x:f>
        <x:v>-1</x:v>
      </x:c>
      <x:c r="Q1557" s="4" t="n">
        <x:f>IF(AND(OR(C1557="Ingredient candidate",C1557="Consumed input",C1557="Contained input",C1557="Transform input"),P1557=-1),1,0)</x:f>
        <x:v>0</x:v>
      </x:c>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t="str">
        <x:v>design.audit.proposal_gear_mail_shirt.audit.in.1</x:v>
      </x:c>
      <x:c r="B1560" s="4" t="str">
        <x:v>design.audit.proposal_gear_mail_shirt</x:v>
      </x:c>
      <x:c r="C1560" s="4" t="str">
        <x:v>Ingredient candidate</x:v>
      </x:c>
      <x:c r="D1560" s="4" t="str">
        <x:v>proposal.audit.linked_steel_mail_rings</x:v>
      </x:c>
      <x:c r="E1560" s="4" t="str">
        <x:f>IFERROR(INDEX('Items'!$B$6:$B$1005,MATCH(D1560,'Items'!$A$6:$A$1005,0)),"MISSING ID")</x:f>
        <x:v>Linked steel mail rings</x:v>
      </x:c>
      <x:c r="F1560" s="4" t="str">
        <x:f>IFERROR(INDEX('Items'!$C$6:$C$1005,MATCH(D1560,'Items'!$A$6:$A$1005,0)),"MISSING ID")</x:f>
        <x:v>T4</x:v>
      </x:c>
      <x:c r="G1560" s="4" t="str">
        <x:f>IFERROR(INDEX('Items'!$D$6:$D$1005,MATCH(D1560,'Items'!$A$6:$A$1005,0)),"MISSING ID")</x:f>
        <x:v>Crafting components</x:v>
      </x:c>
      <x:c r="H1560" s="4" t="str">
        <x:f>IFERROR(INDEX('Items'!$X$6:$X$1005,MATCH(D1560,'Items'!$A$6:$A$1005,0)),"MISSING ID")</x:f>
        <x:v>Crafting component</x:v>
      </x:c>
      <x:c r="I1560" s="4"/>
      <x:c r="J1560" s="4" t="str">
        <x:v>Unspecified</x:v>
      </x:c>
      <x:c r="K1560" s="4" t="str">
        <x:f>IFERROR(INDEX('Crafting recipes'!$D$6:$D$1005,MATCH(B1560,'Crafting recipes'!$A$6:$A$1005,0)),"MISSING ID")</x:f>
        <x:v>Proposal</x:v>
      </x:c>
      <x:c r="L1560" s="4" t="str">
        <x:f>IFERROR(INDEX('Items'!$AD$6:$AD$1005,MATCH(D1560,'Items'!$A$6:$A$1005,0)),"MISSING ID")</x:f>
        <x:v>Proposal</x:v>
      </x:c>
      <x:c r="M1560" s="4" t="str">
        <x:f>IFERROR(INDEX('Crafting recipes'!$E$6:$E$1005,MATCH(B1560,'Crafting recipes'!$A$6:$A$1005,0)),"MISSING ID")</x:f>
        <x:v>Partial proposal</x:v>
      </x:c>
      <x:c r="N1560" s="4" t="str">
        <x:v>Partial audit candidate; quantity, fit and performance remain unresolved.</x:v>
      </x:c>
      <x:c r="O1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0" s="4" t="n">
        <x:f>IF(OR(C1560="Ingredient candidate",C1560="Consumed input",C1560="Contained input",C1560="Transform input"),IF(F1560="T0",0,IF(F1560="T1",1,IF(F1560="T2",2,IF(F1560="T3",3,IF(F1560="T4",4,-1))))),-1)</x:f>
        <x:v>4</x:v>
      </x:c>
      <x:c r="Q1560" s="4" t="n">
        <x:f>IF(AND(OR(C1560="Ingredient candidate",C1560="Consumed input",C1560="Contained input",C1560="Transform input"),P1560=-1),1,0)</x:f>
        <x:v>0</x:v>
      </x:c>
    </x:row>
    <x:row r="1561" ht="64" customHeight="1">
      <x:c r="A1561" s="4" t="str">
        <x:v>design.audit.proposal_gear_mail_shirt.audit.in.2</x:v>
      </x:c>
      <x:c r="B1561" s="4" t="str">
        <x:v>design.audit.proposal_gear_mail_shirt</x:v>
      </x:c>
      <x:c r="C1561" s="4" t="str">
        <x:v>Ingredient candidate</x:v>
      </x:c>
      <x:c r="D1561" s="4" t="str">
        <x:v>proposal.audit.pressed_hide_fastening_strips</x:v>
      </x:c>
      <x:c r="E1561" s="4" t="str">
        <x:f>IFERROR(INDEX('Items'!$B$6:$B$1005,MATCH(D1561,'Items'!$A$6:$A$1005,0)),"MISSING ID")</x:f>
        <x:v>Pressed hide fastening strips</x:v>
      </x:c>
      <x:c r="F1561" s="4" t="str">
        <x:f>IFERROR(INDEX('Items'!$C$6:$C$1005,MATCH(D1561,'Items'!$A$6:$A$1005,0)),"MISSING ID")</x:f>
        <x:v>T2</x:v>
      </x:c>
      <x:c r="G1561" s="4" t="str">
        <x:f>IFERROR(INDEX('Items'!$D$6:$D$1005,MATCH(D1561,'Items'!$A$6:$A$1005,0)),"MISSING ID")</x:f>
        <x:v>Manufactured stock</x:v>
      </x:c>
      <x:c r="H1561" s="4" t="str">
        <x:f>IFERROR(INDEX('Items'!$X$6:$X$1005,MATCH(D1561,'Items'!$A$6:$A$1005,0)),"MISSING ID")</x:f>
        <x:v>Processed material</x:v>
      </x:c>
      <x:c r="I1561" s="4"/>
      <x:c r="J1561" s="4" t="str">
        <x:v>Unspecified</x:v>
      </x:c>
      <x:c r="K1561" s="4" t="str">
        <x:f>IFERROR(INDEX('Crafting recipes'!$D$6:$D$1005,MATCH(B1561,'Crafting recipes'!$A$6:$A$1005,0)),"MISSING ID")</x:f>
        <x:v>Proposal</x:v>
      </x:c>
      <x:c r="L1561" s="4" t="str">
        <x:f>IFERROR(INDEX('Items'!$AD$6:$AD$1005,MATCH(D1561,'Items'!$A$6:$A$1005,0)),"MISSING ID")</x:f>
        <x:v>Proposal</x:v>
      </x:c>
      <x:c r="M1561" s="4" t="str">
        <x:f>IFERROR(INDEX('Crafting recipes'!$E$6:$E$1005,MATCH(B1561,'Crafting recipes'!$A$6:$A$1005,0)),"MISSING ID")</x:f>
        <x:v>Partial proposal</x:v>
      </x:c>
      <x:c r="N1561" s="4" t="str">
        <x:v>Partial audit candidate; quantity, fit and performance remain unresolved.</x:v>
      </x:c>
      <x:c r="O1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1" s="4" t="n">
        <x:f>IF(OR(C1561="Ingredient candidate",C1561="Consumed input",C1561="Contained input",C1561="Transform input"),IF(F1561="T0",0,IF(F1561="T1",1,IF(F1561="T2",2,IF(F1561="T3",3,IF(F1561="T4",4,-1))))),-1)</x:f>
        <x:v>2</x:v>
      </x:c>
      <x:c r="Q1561" s="4" t="n">
        <x:f>IF(AND(OR(C1561="Ingredient candidate",C1561="Consumed input",C1561="Contained input",C1561="Transform input"),P1561=-1),1,0)</x:f>
        <x:v>0</x:v>
      </x:c>
    </x:row>
    <x:row r="1562" ht="64" customHeight="1">
      <x:c r="A1562" s="4" t="str">
        <x:v>design.audit.proposal_gear_mail_shirt.audit.out</x:v>
      </x:c>
      <x:c r="B1562" s="4" t="str">
        <x:v>design.audit.proposal_gear_mail_shirt</x:v>
      </x:c>
      <x:c r="C1562" s="4" t="str">
        <x:v>Output</x:v>
      </x:c>
      <x:c r="D1562" s="4" t="str">
        <x:v>proposal.gear.mail_shirt</x:v>
      </x:c>
      <x:c r="E1562" s="4" t="str">
        <x:f>IFERROR(INDEX('Items'!$B$6:$B$1005,MATCH(D1562,'Items'!$A$6:$A$1005,0)),"MISSING ID")</x:f>
        <x:v>Chainmail shirt</x:v>
      </x:c>
      <x:c r="F1562" s="4" t="str">
        <x:f>IFERROR(INDEX('Items'!$C$6:$C$1005,MATCH(D1562,'Items'!$A$6:$A$1005,0)),"MISSING ID")</x:f>
        <x:v>Not applicable</x:v>
      </x:c>
      <x:c r="G1562" s="4" t="str">
        <x:f>IFERROR(INDEX('Items'!$D$6:$D$1005,MATCH(D1562,'Items'!$A$6:$A$1005,0)),"MISSING ID")</x:f>
        <x:v>Armor</x:v>
      </x:c>
      <x:c r="H1562" s="4" t="str">
        <x:f>IFERROR(INDEX('Items'!$X$6:$X$1005,MATCH(D1562,'Items'!$A$6:$A$1005,0)),"MISSING ID")</x:f>
        <x:v>Armor</x:v>
      </x:c>
      <x:c r="I1562" s="4"/>
      <x:c r="J1562" s="4" t="str">
        <x:v>Unspecified</x:v>
      </x:c>
      <x:c r="K1562" s="4" t="str">
        <x:f>IFERROR(INDEX('Crafting recipes'!$D$6:$D$1005,MATCH(B1562,'Crafting recipes'!$A$6:$A$1005,0)),"MISSING ID")</x:f>
        <x:v>Proposal</x:v>
      </x:c>
      <x:c r="L1562" s="4" t="str">
        <x:f>IFERROR(INDEX('Items'!$AD$6:$AD$1005,MATCH(D1562,'Items'!$A$6:$A$1005,0)),"MISSING ID")</x:f>
        <x:v>Author direction</x:v>
      </x:c>
      <x:c r="M1562" s="4" t="str">
        <x:f>IFERROR(INDEX('Crafting recipes'!$E$6:$E$1005,MATCH(B1562,'Crafting recipes'!$A$6:$A$1005,0)),"MISSING ID")</x:f>
        <x:v>Partial proposal</x:v>
      </x:c>
      <x:c r="N1562" s="4" t="str">
        <x:v>Partial audit candidate; quantity, fit and performance remain unresolved.</x:v>
      </x:c>
      <x:c r="O1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2" s="4" t="n">
        <x:f>IF(OR(C1562="Ingredient candidate",C1562="Consumed input",C1562="Contained input",C1562="Transform input"),IF(F1562="T0",0,IF(F1562="T1",1,IF(F1562="T2",2,IF(F1562="T3",3,IF(F1562="T4",4,-1))))),-1)</x:f>
        <x:v>-1</x:v>
      </x:c>
      <x:c r="Q1562" s="4" t="n">
        <x:f>IF(AND(OR(C1562="Ingredient candidate",C1562="Consumed input",C1562="Contained input",C1562="Transform input"),P1562=-1),1,0)</x:f>
        <x:v>0</x:v>
      </x:c>
    </x:row>
    <x:row r="1563" ht="64" customHeight="1">
      <x:c r="A1563" s="4" t="str">
        <x:v>design.audit.proposal_gear_metal_armor_set.audit.in.1</x:v>
      </x:c>
      <x:c r="B1563" s="4" t="str">
        <x:v>design.audit.proposal_gear_metal_armor_set</x:v>
      </x:c>
      <x:c r="C1563" s="4" t="str">
        <x:v>Ingredient candidate</x:v>
      </x:c>
      <x:c r="D1563" s="4" t="str">
        <x:v>proposal.gear.chest_armor</x:v>
      </x:c>
      <x:c r="E1563" s="4" t="str">
        <x:f>IFERROR(INDEX('Items'!$B$6:$B$1005,MATCH(D1563,'Items'!$A$6:$A$1005,0)),"MISSING ID")</x:f>
        <x:v>Chest armor</x:v>
      </x:c>
      <x:c r="F1563" s="4" t="str">
        <x:f>IFERROR(INDEX('Items'!$C$6:$C$1005,MATCH(D1563,'Items'!$A$6:$A$1005,0)),"MISSING ID")</x:f>
        <x:v>Not applicable</x:v>
      </x:c>
      <x:c r="G1563" s="4" t="str">
        <x:f>IFERROR(INDEX('Items'!$D$6:$D$1005,MATCH(D1563,'Items'!$A$6:$A$1005,0)),"MISSING ID")</x:f>
        <x:v>Armor</x:v>
      </x:c>
      <x:c r="H1563" s="4" t="str">
        <x:f>IFERROR(INDEX('Items'!$X$6:$X$1005,MATCH(D1563,'Items'!$A$6:$A$1005,0)),"MISSING ID")</x:f>
        <x:v>Armor</x:v>
      </x:c>
      <x:c r="I1563" s="4"/>
      <x:c r="J1563" s="4" t="str">
        <x:v>Unspecified</x:v>
      </x:c>
      <x:c r="K1563" s="4" t="str">
        <x:f>IFERROR(INDEX('Crafting recipes'!$D$6:$D$1005,MATCH(B1563,'Crafting recipes'!$A$6:$A$1005,0)),"MISSING ID")</x:f>
        <x:v>Proposal</x:v>
      </x:c>
      <x:c r="L1563" s="4" t="str">
        <x:f>IFERROR(INDEX('Items'!$AD$6:$AD$1005,MATCH(D1563,'Items'!$A$6:$A$1005,0)),"MISSING ID")</x:f>
        <x:v>Author direction</x:v>
      </x:c>
      <x:c r="M1563" s="4" t="str">
        <x:f>IFERROR(INDEX('Crafting recipes'!$E$6:$E$1005,MATCH(B1563,'Crafting recipes'!$A$6:$A$1005,0)),"MISSING ID")</x:f>
        <x:v>Partial proposal</x:v>
      </x:c>
      <x:c r="N1563" s="4" t="str">
        <x:v>Partial audit candidate; quantity, fit and performance remain unresolved.</x:v>
      </x:c>
      <x:c r="O1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3" s="4" t="n">
        <x:f>IF(OR(C1563="Ingredient candidate",C1563="Consumed input",C1563="Contained input",C1563="Transform input"),IF(F1563="T0",0,IF(F1563="T1",1,IF(F1563="T2",2,IF(F1563="T3",3,IF(F1563="T4",4,-1))))),-1)</x:f>
        <x:v>-1</x:v>
      </x:c>
      <x:c r="Q1563" s="4" t="n">
        <x:f>IF(AND(OR(C1563="Ingredient candidate",C1563="Consumed input",C1563="Contained input",C1563="Transform input"),P1563=-1),1,0)</x:f>
        <x:v>1</x:v>
      </x:c>
    </x:row>
    <x:row r="1564" ht="64" customHeight="1">
      <x:c r="A1564" s="4" t="str">
        <x:v>design.audit.proposal_gear_metal_armor_set.audit.in.2</x:v>
      </x:c>
      <x:c r="B1564" s="4" t="str">
        <x:v>design.audit.proposal_gear_metal_armor_set</x:v>
      </x:c>
      <x:c r="C1564" s="4" t="str">
        <x:v>Ingredient candidate</x:v>
      </x:c>
      <x:c r="D1564" s="4" t="str">
        <x:v>proposal.gear.helmet</x:v>
      </x:c>
      <x:c r="E1564" s="4" t="str">
        <x:f>IFERROR(INDEX('Items'!$B$6:$B$1005,MATCH(D1564,'Items'!$A$6:$A$1005,0)),"MISSING ID")</x:f>
        <x:v>Helmet</x:v>
      </x:c>
      <x:c r="F1564" s="4" t="str">
        <x:f>IFERROR(INDEX('Items'!$C$6:$C$1005,MATCH(D1564,'Items'!$A$6:$A$1005,0)),"MISSING ID")</x:f>
        <x:v>Not applicable</x:v>
      </x:c>
      <x:c r="G1564" s="4" t="str">
        <x:f>IFERROR(INDEX('Items'!$D$6:$D$1005,MATCH(D1564,'Items'!$A$6:$A$1005,0)),"MISSING ID")</x:f>
        <x:v>Armor</x:v>
      </x:c>
      <x:c r="H1564" s="4" t="str">
        <x:f>IFERROR(INDEX('Items'!$X$6:$X$1005,MATCH(D1564,'Items'!$A$6:$A$1005,0)),"MISSING ID")</x:f>
        <x:v>Armor</x:v>
      </x:c>
      <x:c r="I1564" s="4"/>
      <x:c r="J1564" s="4" t="str">
        <x:v>Unspecified</x:v>
      </x:c>
      <x:c r="K1564" s="4" t="str">
        <x:f>IFERROR(INDEX('Crafting recipes'!$D$6:$D$1005,MATCH(B1564,'Crafting recipes'!$A$6:$A$1005,0)),"MISSING ID")</x:f>
        <x:v>Proposal</x:v>
      </x:c>
      <x:c r="L1564" s="4" t="str">
        <x:f>IFERROR(INDEX('Items'!$AD$6:$AD$1005,MATCH(D1564,'Items'!$A$6:$A$1005,0)),"MISSING ID")</x:f>
        <x:v>Author direction</x:v>
      </x:c>
      <x:c r="M1564" s="4" t="str">
        <x:f>IFERROR(INDEX('Crafting recipes'!$E$6:$E$1005,MATCH(B1564,'Crafting recipes'!$A$6:$A$1005,0)),"MISSING ID")</x:f>
        <x:v>Partial proposal</x:v>
      </x:c>
      <x:c r="N1564" s="4" t="str">
        <x:v>Partial audit candidate; quantity, fit and performance remain unresolved.</x:v>
      </x:c>
      <x:c r="O1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4" s="4" t="n">
        <x:f>IF(OR(C1564="Ingredient candidate",C1564="Consumed input",C1564="Contained input",C1564="Transform input"),IF(F1564="T0",0,IF(F1564="T1",1,IF(F1564="T2",2,IF(F1564="T3",3,IF(F1564="T4",4,-1))))),-1)</x:f>
        <x:v>-1</x:v>
      </x:c>
      <x:c r="Q1564" s="4" t="n">
        <x:f>IF(AND(OR(C1564="Ingredient candidate",C1564="Consumed input",C1564="Contained input",C1564="Transform input"),P1564=-1),1,0)</x:f>
        <x:v>1</x:v>
      </x:c>
    </x:row>
    <x:row r="1565" ht="64" customHeight="1">
      <x:c r="A1565" s="4" t="str">
        <x:v>design.audit.proposal_gear_metal_armor_set.audit.in.3</x:v>
      </x:c>
      <x:c r="B1565" s="4" t="str">
        <x:v>design.audit.proposal_gear_metal_armor_set</x:v>
      </x:c>
      <x:c r="C1565" s="4" t="str">
        <x:v>Ingredient candidate</x:v>
      </x:c>
      <x:c r="D1565" s="4" t="str">
        <x:v>proposal.gear.leg_armor</x:v>
      </x:c>
      <x:c r="E1565" s="4" t="str">
        <x:f>IFERROR(INDEX('Items'!$B$6:$B$1005,MATCH(D1565,'Items'!$A$6:$A$1005,0)),"MISSING ID")</x:f>
        <x:v>Leg armor</x:v>
      </x:c>
      <x:c r="F1565" s="4" t="str">
        <x:f>IFERROR(INDEX('Items'!$C$6:$C$1005,MATCH(D1565,'Items'!$A$6:$A$1005,0)),"MISSING ID")</x:f>
        <x:v>Not applicable</x:v>
      </x:c>
      <x:c r="G1565" s="4" t="str">
        <x:f>IFERROR(INDEX('Items'!$D$6:$D$1005,MATCH(D1565,'Items'!$A$6:$A$1005,0)),"MISSING ID")</x:f>
        <x:v>Armor</x:v>
      </x:c>
      <x:c r="H1565" s="4" t="str">
        <x:f>IFERROR(INDEX('Items'!$X$6:$X$1005,MATCH(D1565,'Items'!$A$6:$A$1005,0)),"MISSING ID")</x:f>
        <x:v>Armor</x:v>
      </x:c>
      <x:c r="I1565" s="4"/>
      <x:c r="J1565" s="4" t="str">
        <x:v>Unspecified</x:v>
      </x:c>
      <x:c r="K1565" s="4" t="str">
        <x:f>IFERROR(INDEX('Crafting recipes'!$D$6:$D$1005,MATCH(B1565,'Crafting recipes'!$A$6:$A$1005,0)),"MISSING ID")</x:f>
        <x:v>Proposal</x:v>
      </x:c>
      <x:c r="L1565" s="4" t="str">
        <x:f>IFERROR(INDEX('Items'!$AD$6:$AD$1005,MATCH(D1565,'Items'!$A$6:$A$1005,0)),"MISSING ID")</x:f>
        <x:v>Author direction</x:v>
      </x:c>
      <x:c r="M1565" s="4" t="str">
        <x:f>IFERROR(INDEX('Crafting recipes'!$E$6:$E$1005,MATCH(B1565,'Crafting recipes'!$A$6:$A$1005,0)),"MISSING ID")</x:f>
        <x:v>Partial proposal</x:v>
      </x:c>
      <x:c r="N1565" s="4" t="str">
        <x:v>Partial audit candidate; quantity, fit and performance remain unresolved.</x:v>
      </x:c>
      <x:c r="O1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5" s="4" t="n">
        <x:f>IF(OR(C1565="Ingredient candidate",C1565="Consumed input",C1565="Contained input",C1565="Transform input"),IF(F1565="T0",0,IF(F1565="T1",1,IF(F1565="T2",2,IF(F1565="T3",3,IF(F1565="T4",4,-1))))),-1)</x:f>
        <x:v>-1</x:v>
      </x:c>
      <x:c r="Q1565" s="4" t="n">
        <x:f>IF(AND(OR(C1565="Ingredient candidate",C1565="Consumed input",C1565="Contained input",C1565="Transform input"),P1565=-1),1,0)</x:f>
        <x:v>1</x:v>
      </x:c>
    </x:row>
    <x:row r="1566" ht="64" customHeight="1">
      <x:c r="A1566" s="4" t="str">
        <x:v>design.audit.proposal_gear_metal_armor_set.audit.in.4</x:v>
      </x:c>
      <x:c r="B1566" s="4" t="str">
        <x:v>design.audit.proposal_gear_metal_armor_set</x:v>
      </x:c>
      <x:c r="C1566" s="4" t="str">
        <x:v>Ingredient candidate</x:v>
      </x:c>
      <x:c r="D1566" s="4" t="str">
        <x:v>proposal.audit.pressed_hide_fastening_strips</x:v>
      </x:c>
      <x:c r="E1566" s="4" t="str">
        <x:f>IFERROR(INDEX('Items'!$B$6:$B$1005,MATCH(D1566,'Items'!$A$6:$A$1005,0)),"MISSING ID")</x:f>
        <x:v>Pressed hide fastening strips</x:v>
      </x:c>
      <x:c r="F1566" s="4" t="str">
        <x:f>IFERROR(INDEX('Items'!$C$6:$C$1005,MATCH(D1566,'Items'!$A$6:$A$1005,0)),"MISSING ID")</x:f>
        <x:v>T2</x:v>
      </x:c>
      <x:c r="G1566" s="4" t="str">
        <x:f>IFERROR(INDEX('Items'!$D$6:$D$1005,MATCH(D1566,'Items'!$A$6:$A$1005,0)),"MISSING ID")</x:f>
        <x:v>Manufactured stock</x:v>
      </x:c>
      <x:c r="H1566" s="4" t="str">
        <x:f>IFERROR(INDEX('Items'!$X$6:$X$1005,MATCH(D1566,'Items'!$A$6:$A$1005,0)),"MISSING ID")</x:f>
        <x:v>Processed material</x:v>
      </x:c>
      <x:c r="I1566" s="4"/>
      <x:c r="J1566" s="4" t="str">
        <x:v>Unspecified</x:v>
      </x:c>
      <x:c r="K1566" s="4" t="str">
        <x:f>IFERROR(INDEX('Crafting recipes'!$D$6:$D$1005,MATCH(B1566,'Crafting recipes'!$A$6:$A$1005,0)),"MISSING ID")</x:f>
        <x:v>Proposal</x:v>
      </x:c>
      <x:c r="L1566" s="4" t="str">
        <x:f>IFERROR(INDEX('Items'!$AD$6:$AD$1005,MATCH(D1566,'Items'!$A$6:$A$1005,0)),"MISSING ID")</x:f>
        <x:v>Proposal</x:v>
      </x:c>
      <x:c r="M1566" s="4" t="str">
        <x:f>IFERROR(INDEX('Crafting recipes'!$E$6:$E$1005,MATCH(B1566,'Crafting recipes'!$A$6:$A$1005,0)),"MISSING ID")</x:f>
        <x:v>Partial proposal</x:v>
      </x:c>
      <x:c r="N1566" s="4" t="str">
        <x:v>Partial audit candidate; quantity, fit and performance remain unresolved.</x:v>
      </x:c>
      <x:c r="O1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6" s="4" t="n">
        <x:f>IF(OR(C1566="Ingredient candidate",C1566="Consumed input",C1566="Contained input",C1566="Transform input"),IF(F1566="T0",0,IF(F1566="T1",1,IF(F1566="T2",2,IF(F1566="T3",3,IF(F1566="T4",4,-1))))),-1)</x:f>
        <x:v>2</x:v>
      </x:c>
      <x:c r="Q1566" s="4" t="n">
        <x:f>IF(AND(OR(C1566="Ingredient candidate",C1566="Consumed input",C1566="Contained input",C1566="Transform input"),P1566=-1),1,0)</x:f>
        <x:v>0</x:v>
      </x:c>
    </x:row>
    <x:row r="1567" ht="64" customHeight="1">
      <x:c r="A1567" s="4" t="str">
        <x:v>design.audit.proposal_gear_metal_armor_set.audit.out</x:v>
      </x:c>
      <x:c r="B1567" s="4" t="str">
        <x:v>design.audit.proposal_gear_metal_armor_set</x:v>
      </x:c>
      <x:c r="C1567" s="4" t="str">
        <x:v>Output</x:v>
      </x:c>
      <x:c r="D1567" s="4" t="str">
        <x:v>proposal.gear.metal_armor_set</x:v>
      </x:c>
      <x:c r="E1567" s="4" t="str">
        <x:f>IFERROR(INDEX('Items'!$B$6:$B$1005,MATCH(D1567,'Items'!$A$6:$A$1005,0)),"MISSING ID")</x:f>
        <x:v>Assembled metal armor</x:v>
      </x:c>
      <x:c r="F1567" s="4" t="str">
        <x:f>IFERROR(INDEX('Items'!$C$6:$C$1005,MATCH(D1567,'Items'!$A$6:$A$1005,0)),"MISSING ID")</x:f>
        <x:v>Not applicable</x:v>
      </x:c>
      <x:c r="G1567" s="4" t="str">
        <x:f>IFERROR(INDEX('Items'!$D$6:$D$1005,MATCH(D1567,'Items'!$A$6:$A$1005,0)),"MISSING ID")</x:f>
        <x:v>Armor</x:v>
      </x:c>
      <x:c r="H1567" s="4" t="str">
        <x:f>IFERROR(INDEX('Items'!$X$6:$X$1005,MATCH(D1567,'Items'!$A$6:$A$1005,0)),"MISSING ID")</x:f>
        <x:v>Armor</x:v>
      </x:c>
      <x:c r="I1567" s="4"/>
      <x:c r="J1567" s="4" t="str">
        <x:v>Unspecified</x:v>
      </x:c>
      <x:c r="K1567" s="4" t="str">
        <x:f>IFERROR(INDEX('Crafting recipes'!$D$6:$D$1005,MATCH(B1567,'Crafting recipes'!$A$6:$A$1005,0)),"MISSING ID")</x:f>
        <x:v>Proposal</x:v>
      </x:c>
      <x:c r="L1567" s="4" t="str">
        <x:f>IFERROR(INDEX('Items'!$AD$6:$AD$1005,MATCH(D1567,'Items'!$A$6:$A$1005,0)),"MISSING ID")</x:f>
        <x:v>Author direction</x:v>
      </x:c>
      <x:c r="M1567" s="4" t="str">
        <x:f>IFERROR(INDEX('Crafting recipes'!$E$6:$E$1005,MATCH(B1567,'Crafting recipes'!$A$6:$A$1005,0)),"MISSING ID")</x:f>
        <x:v>Partial proposal</x:v>
      </x:c>
      <x:c r="N1567" s="4" t="str">
        <x:v>Partial audit candidate; quantity, fit and performance remain unresolved.</x:v>
      </x:c>
      <x:c r="O1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7" s="4" t="n">
        <x:f>IF(OR(C1567="Ingredient candidate",C1567="Consumed input",C1567="Contained input",C1567="Transform input"),IF(F1567="T0",0,IF(F1567="T1",1,IF(F1567="T2",2,IF(F1567="T3",3,IF(F1567="T4",4,-1))))),-1)</x:f>
        <x:v>-1</x:v>
      </x:c>
      <x:c r="Q1567" s="4" t="n">
        <x:f>IF(AND(OR(C1567="Ingredient candidate",C1567="Consumed input",C1567="Contained input",C1567="Transform input"),P1567=-1),1,0)</x:f>
        <x:v>0</x:v>
      </x:c>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Leg armor</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Armor</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Armor</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t="str">
        <x:v>design.audit.proposal_gear_shield.audit.in.1</x:v>
      </x:c>
      <x:c r="B1589" s="4" t="str">
        <x:v>design.audit.proposal_gear_shield</x:v>
      </x:c>
      <x:c r="C1589" s="4" t="str">
        <x:v>Ingredient candidate</x:v>
      </x:c>
      <x:c r="D1589" s="4" t="str">
        <x:v>proposal.collection.steel_rimmed_shell_shield</x:v>
      </x:c>
      <x:c r="E1589" s="4" t="str">
        <x:f>IFERROR(INDEX('Items'!$B$6:$B$1005,MATCH(D1589,'Items'!$A$6:$A$1005,0)),"MISSING ID")</x:f>
        <x:v>Steel-rimmed shell shield</x:v>
      </x:c>
      <x:c r="F1589" s="4" t="str">
        <x:f>IFERROR(INDEX('Items'!$C$6:$C$1005,MATCH(D1589,'Items'!$A$6:$A$1005,0)),"MISSING ID")</x:f>
        <x:v>Not applicable</x:v>
      </x:c>
      <x:c r="G1589" s="4" t="str">
        <x:f>IFERROR(INDEX('Items'!$D$6:$D$1005,MATCH(D1589,'Items'!$A$6:$A$1005,0)),"MISSING ID")</x:f>
        <x:v>Armor</x:v>
      </x:c>
      <x:c r="H1589" s="4" t="str">
        <x:f>IFERROR(INDEX('Items'!$X$6:$X$1005,MATCH(D1589,'Items'!$A$6:$A$1005,0)),"MISSING ID")</x:f>
        <x:v>Shield</x:v>
      </x:c>
      <x:c r="I1589" s="4"/>
      <x:c r="J1589" s="4" t="str">
        <x:v>Unspecified</x:v>
      </x:c>
      <x:c r="K1589" s="4" t="str">
        <x:f>IFERROR(INDEX('Crafting recipes'!$D$6:$D$1005,MATCH(B1589,'Crafting recipes'!$A$6:$A$1005,0)),"MISSING ID")</x:f>
        <x:v>Proposal</x:v>
      </x:c>
      <x:c r="L1589" s="4" t="str">
        <x:f>IFERROR(INDEX('Items'!$AD$6:$AD$1005,MATCH(D1589,'Items'!$A$6:$A$1005,0)),"MISSING ID")</x:f>
        <x:v>Proposal</x:v>
      </x:c>
      <x:c r="M1589" s="4" t="str">
        <x:f>IFERROR(INDEX('Crafting recipes'!$E$6:$E$1005,MATCH(B1589,'Crafting recipes'!$A$6:$A$1005,0)),"MISSING ID")</x:f>
        <x:v>Partial proposal</x:v>
      </x:c>
      <x:c r="N1589" s="4" t="str">
        <x:v>Partial audit candidate; quantity, fit and performance remain unresolved.</x:v>
      </x:c>
      <x:c r="O1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9" s="4" t="n">
        <x:f>IF(OR(C1589="Ingredient candidate",C1589="Consumed input",C1589="Contained input",C1589="Transform input"),IF(F1589="T0",0,IF(F1589="T1",1,IF(F1589="T2",2,IF(F1589="T3",3,IF(F1589="T4",4,-1))))),-1)</x:f>
        <x:v>-1</x:v>
      </x:c>
      <x:c r="Q1589" s="4" t="n">
        <x:f>IF(AND(OR(C1589="Ingredient candidate",C1589="Consumed input",C1589="Contained input",C1589="Transform input"),P1589=-1),1,0)</x:f>
        <x:v>1</x:v>
      </x:c>
    </x:row>
    <x:row r="1590" ht="64" customHeight="1">
      <x:c r="A1590" s="4" t="str">
        <x:v>design.audit.proposal_gear_shield.audit.out</x:v>
      </x:c>
      <x:c r="B1590" s="4" t="str">
        <x:v>design.audit.proposal_gear_shield</x:v>
      </x:c>
      <x:c r="C1590" s="4" t="str">
        <x:v>Output</x:v>
      </x:c>
      <x:c r="D1590" s="4" t="str">
        <x:v>proposal.gear.shield</x:v>
      </x:c>
      <x:c r="E1590" s="4" t="str">
        <x:f>IFERROR(INDEX('Items'!$B$6:$B$1005,MATCH(D1590,'Items'!$A$6:$A$1005,0)),"MISSING ID")</x:f>
        <x:v>Shield</x:v>
      </x:c>
      <x:c r="F1590" s="4" t="str">
        <x:f>IFERROR(INDEX('Items'!$C$6:$C$1005,MATCH(D1590,'Items'!$A$6:$A$1005,0)),"MISSING ID")</x:f>
        <x:v>Not applicable</x:v>
      </x:c>
      <x:c r="G1590" s="4" t="str">
        <x:f>IFERROR(INDEX('Items'!$D$6:$D$1005,MATCH(D1590,'Items'!$A$6:$A$1005,0)),"MISSING ID")</x:f>
        <x:v>Armor</x:v>
      </x:c>
      <x:c r="H1590" s="4" t="str">
        <x:f>IFERROR(INDEX('Items'!$X$6:$X$1005,MATCH(D1590,'Items'!$A$6:$A$1005,0)),"MISSING ID")</x:f>
        <x:v>Shield</x:v>
      </x:c>
      <x:c r="I1590" s="4"/>
      <x:c r="J1590" s="4" t="str">
        <x:v>Unspecified</x:v>
      </x:c>
      <x:c r="K1590" s="4" t="str">
        <x:f>IFERROR(INDEX('Crafting recipes'!$D$6:$D$1005,MATCH(B1590,'Crafting recipes'!$A$6:$A$1005,0)),"MISSING ID")</x:f>
        <x:v>Proposal</x:v>
      </x:c>
      <x:c r="L1590" s="4" t="str">
        <x:f>IFERROR(INDEX('Items'!$AD$6:$AD$1005,MATCH(D1590,'Items'!$A$6:$A$1005,0)),"MISSING ID")</x:f>
        <x:v>Author direction</x:v>
      </x:c>
      <x:c r="M1590" s="4" t="str">
        <x:f>IFERROR(INDEX('Crafting recipes'!$E$6:$E$1005,MATCH(B1590,'Crafting recipes'!$A$6:$A$1005,0)),"MISSING ID")</x:f>
        <x:v>Partial proposal</x:v>
      </x:c>
      <x:c r="N1590" s="4" t="str">
        <x:v>Partial audit candidate; quantity, fit and performance remain unresolved.</x:v>
      </x:c>
      <x:c r="O1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0" s="4" t="n">
        <x:f>IF(OR(C1590="Ingredient candidate",C1590="Consumed input",C1590="Contained input",C1590="Transform input"),IF(F1590="T0",0,IF(F1590="T1",1,IF(F1590="T2",2,IF(F1590="T3",3,IF(F1590="T4",4,-1))))),-1)</x:f>
        <x:v>-1</x:v>
      </x:c>
      <x:c r="Q1590" s="4" t="n">
        <x:f>IF(AND(OR(C1590="Ingredient candidate",C1590="Consumed input",C1590="Contained input",C1590="Transform input"),P1590=-1),1,0)</x:f>
        <x:v>0</x:v>
      </x:c>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Tools</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t="str">
        <x:v>design.audit.proposal_culture_altar_vial.audit.in.1</x:v>
      </x:c>
      <x:c r="B1639" s="4" t="str">
        <x:v>design.audit.proposal_culture_altar_vial</x:v>
      </x:c>
      <x:c r="C1639" s="4" t="str">
        <x:v>Ingredient candidate</x:v>
      </x:c>
      <x:c r="D1639" s="4" t="str">
        <x:v>proposal.audit.blown_glass_vessel_blank</x:v>
      </x:c>
      <x:c r="E1639" s="4" t="str">
        <x:f>IFERROR(INDEX('Items'!$B$6:$B$1005,MATCH(D1639,'Items'!$A$6:$A$1005,0)),"MISSING ID")</x:f>
        <x:v>Blown glass vessel blank</x:v>
      </x:c>
      <x:c r="F1639" s="4" t="str">
        <x:f>IFERROR(INDEX('Items'!$C$6:$C$1005,MATCH(D1639,'Items'!$A$6:$A$1005,0)),"MISSING ID")</x:f>
        <x:v>T2</x:v>
      </x:c>
      <x:c r="G1639" s="4" t="str">
        <x:f>IFERROR(INDEX('Items'!$D$6:$D$1005,MATCH(D1639,'Items'!$A$6:$A$1005,0)),"MISSING ID")</x:f>
        <x:v>Crafting components</x:v>
      </x:c>
      <x:c r="H1639" s="4" t="str">
        <x:f>IFERROR(INDEX('Items'!$X$6:$X$1005,MATCH(D1639,'Items'!$A$6:$A$1005,0)),"MISSING ID")</x:f>
        <x:v>Crafting component</x:v>
      </x:c>
      <x:c r="I1639" s="4"/>
      <x:c r="J1639" s="4" t="str">
        <x:v>Unspecified</x:v>
      </x:c>
      <x:c r="K1639" s="4" t="str">
        <x:f>IFERROR(INDEX('Crafting recipes'!$D$6:$D$1005,MATCH(B1639,'Crafting recipes'!$A$6:$A$1005,0)),"MISSING ID")</x:f>
        <x:v>Proposal</x:v>
      </x:c>
      <x:c r="L1639" s="4" t="str">
        <x:f>IFERROR(INDEX('Items'!$AD$6:$AD$1005,MATCH(D1639,'Items'!$A$6:$A$1005,0)),"MISSING ID")</x:f>
        <x:v>Proposal</x:v>
      </x:c>
      <x:c r="M1639" s="4" t="str">
        <x:f>IFERROR(INDEX('Crafting recipes'!$E$6:$E$1005,MATCH(B1639,'Crafting recipes'!$A$6:$A$1005,0)),"MISSING ID")</x:f>
        <x:v>Partial proposal</x:v>
      </x:c>
      <x:c r="N1639" s="4" t="str">
        <x:v>Partial audit candidate; quantity, fit and performance remain unresolved.</x:v>
      </x:c>
      <x:c r="O1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9" s="4" t="n">
        <x:f>IF(OR(C1639="Ingredient candidate",C1639="Consumed input",C1639="Contained input",C1639="Transform input"),IF(F1639="T0",0,IF(F1639="T1",1,IF(F1639="T2",2,IF(F1639="T3",3,IF(F1639="T4",4,-1))))),-1)</x:f>
        <x:v>2</x:v>
      </x:c>
      <x:c r="Q1639" s="4" t="n">
        <x:f>IF(AND(OR(C1639="Ingredient candidate",C1639="Consumed input",C1639="Contained input",C1639="Transform input"),P1639=-1),1,0)</x:f>
        <x:v>0</x:v>
      </x:c>
    </x:row>
    <x:row r="1640" ht="64" customHeight="1">
      <x:c r="A1640" s="4" t="str">
        <x:v>design.audit.proposal_culture_altar_vial.audit.in.2</x:v>
      </x:c>
      <x:c r="B1640" s="4" t="str">
        <x:v>design.audit.proposal_culture_altar_vial</x:v>
      </x:c>
      <x:c r="C1640" s="4" t="str">
        <x:v>Ingredient candidate</x:v>
      </x:c>
      <x:c r="D1640" s="4" t="str">
        <x:v>proposal.branch.polished_gem</x:v>
      </x:c>
      <x:c r="E1640" s="4" t="str">
        <x:f>IFERROR(INDEX('Items'!$B$6:$B$1005,MATCH(D1640,'Items'!$A$6:$A$1005,0)),"MISSING ID")</x:f>
        <x:v>Polished gemstone blanks</x:v>
      </x:c>
      <x:c r="F1640" s="4" t="str">
        <x:f>IFERROR(INDEX('Items'!$C$6:$C$1005,MATCH(D1640,'Items'!$A$6:$A$1005,0)),"MISSING ID")</x:f>
        <x:v>T2</x:v>
      </x:c>
      <x:c r="G1640" s="4" t="str">
        <x:f>IFERROR(INDEX('Items'!$D$6:$D$1005,MATCH(D1640,'Items'!$A$6:$A$1005,0)),"MISSING ID")</x:f>
        <x:v>Manufactured stock</x:v>
      </x:c>
      <x:c r="H1640" s="4" t="str">
        <x:f>IFERROR(INDEX('Items'!$X$6:$X$1005,MATCH(D1640,'Items'!$A$6:$A$1005,0)),"MISSING ID")</x:f>
        <x:v>Processed material</x:v>
      </x:c>
      <x:c r="I1640" s="4"/>
      <x:c r="J1640" s="4" t="str">
        <x:v>Unspecified</x:v>
      </x:c>
      <x:c r="K1640" s="4" t="str">
        <x:f>IFERROR(INDEX('Crafting recipes'!$D$6:$D$1005,MATCH(B1640,'Crafting recipes'!$A$6:$A$1005,0)),"MISSING ID")</x:f>
        <x:v>Proposal</x:v>
      </x:c>
      <x:c r="L1640" s="4" t="str">
        <x:f>IFERROR(INDEX('Items'!$AD$6:$AD$1005,MATCH(D1640,'Items'!$A$6:$A$1005,0)),"MISSING ID")</x:f>
        <x:v>Proposal</x:v>
      </x:c>
      <x:c r="M1640" s="4" t="str">
        <x:f>IFERROR(INDEX('Crafting recipes'!$E$6:$E$1005,MATCH(B1640,'Crafting recipes'!$A$6:$A$1005,0)),"MISSING ID")</x:f>
        <x:v>Partial proposal</x:v>
      </x:c>
      <x:c r="N1640" s="4" t="str">
        <x:v>Partial audit candidate; quantity, fit and performance remain unresolved.</x:v>
      </x:c>
      <x:c r="O1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0" s="4" t="n">
        <x:f>IF(OR(C1640="Ingredient candidate",C1640="Consumed input",C1640="Contained input",C1640="Transform input"),IF(F1640="T0",0,IF(F1640="T1",1,IF(F1640="T2",2,IF(F1640="T3",3,IF(F1640="T4",4,-1))))),-1)</x:f>
        <x:v>2</x:v>
      </x:c>
      <x:c r="Q1640" s="4" t="n">
        <x:f>IF(AND(OR(C1640="Ingredient candidate",C1640="Consumed input",C1640="Contained input",C1640="Transform input"),P1640=-1),1,0)</x:f>
        <x:v>0</x:v>
      </x:c>
    </x:row>
    <x:row r="1641" ht="64" customHeight="1">
      <x:c r="A1641" s="4" t="str">
        <x:v>design.audit.proposal_culture_altar_vial.audit.in.3</x:v>
      </x:c>
      <x:c r="B1641" s="4" t="str">
        <x:v>design.audit.proposal_culture_altar_vial</x:v>
      </x:c>
      <x:c r="C1641" s="4" t="str">
        <x:v>Ingredient candidate</x:v>
      </x:c>
      <x:c r="D1641" s="4" t="str">
        <x:v>proposal.container.glass_stopper</x:v>
      </x:c>
      <x:c r="E1641" s="4" t="str">
        <x:f>IFERROR(INDEX('Items'!$B$6:$B$1005,MATCH(D1641,'Items'!$A$6:$A$1005,0)),"MISSING ID")</x:f>
        <x:v>Matched glass stopper</x:v>
      </x:c>
      <x:c r="F1641" s="4" t="str">
        <x:f>IFERROR(INDEX('Items'!$C$6:$C$1005,MATCH(D1641,'Items'!$A$6:$A$1005,0)),"MISSING ID")</x:f>
        <x:v>T2</x:v>
      </x:c>
      <x:c r="G1641" s="4" t="str">
        <x:f>IFERROR(INDEX('Items'!$D$6:$D$1005,MATCH(D1641,'Items'!$A$6:$A$1005,0)),"MISSING ID")</x:f>
        <x:v>Containers</x:v>
      </x:c>
      <x:c r="H1641" s="4" t="str">
        <x:f>IFERROR(INDEX('Items'!$X$6:$X$1005,MATCH(D1641,'Items'!$A$6:$A$1005,0)),"MISSING ID")</x:f>
        <x:v>Container part</x:v>
      </x:c>
      <x:c r="I1641" s="4"/>
      <x:c r="J1641" s="4" t="str">
        <x:v>Unspecified</x:v>
      </x:c>
      <x:c r="K1641" s="4" t="str">
        <x:f>IFERROR(INDEX('Crafting recipes'!$D$6:$D$1005,MATCH(B1641,'Crafting recipes'!$A$6:$A$1005,0)),"MISSING ID")</x:f>
        <x:v>Proposal</x:v>
      </x:c>
      <x:c r="L1641" s="4" t="str">
        <x:f>IFERROR(INDEX('Items'!$AD$6:$AD$1005,MATCH(D1641,'Items'!$A$6:$A$1005,0)),"MISSING ID")</x:f>
        <x:v>Proposal</x:v>
      </x:c>
      <x:c r="M1641" s="4" t="str">
        <x:f>IFERROR(INDEX('Crafting recipes'!$E$6:$E$1005,MATCH(B1641,'Crafting recipes'!$A$6:$A$1005,0)),"MISSING ID")</x:f>
        <x:v>Partial proposal</x:v>
      </x:c>
      <x:c r="N1641" s="4" t="str">
        <x:v>Partial audit candidate; quantity, fit and performance remain unresolved.</x:v>
      </x:c>
      <x:c r="O1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1" s="4" t="n">
        <x:f>IF(OR(C1641="Ingredient candidate",C1641="Consumed input",C1641="Contained input",C1641="Transform input"),IF(F1641="T0",0,IF(F1641="T1",1,IF(F1641="T2",2,IF(F1641="T3",3,IF(F1641="T4",4,-1))))),-1)</x:f>
        <x:v>2</x:v>
      </x:c>
      <x:c r="Q1641" s="4" t="n">
        <x:f>IF(AND(OR(C1641="Ingredient candidate",C1641="Consumed input",C1641="Contained input",C1641="Transform input"),P1641=-1),1,0)</x:f>
        <x:v>0</x:v>
      </x:c>
    </x:row>
    <x:row r="1642" ht="64" customHeight="1">
      <x:c r="A1642" s="4" t="str">
        <x:v>design.audit.proposal_culture_altar_vial.audit.out</x:v>
      </x:c>
      <x:c r="B1642" s="4" t="str">
        <x:v>design.audit.proposal_culture_altar_vial</x:v>
      </x:c>
      <x:c r="C1642" s="4" t="str">
        <x:v>Output</x:v>
      </x:c>
      <x:c r="D1642" s="4" t="str">
        <x:v>proposal.culture.altar_vial</x:v>
      </x:c>
      <x:c r="E1642" s="4" t="str">
        <x:f>IFERROR(INDEX('Items'!$B$6:$B$1005,MATCH(D1642,'Items'!$A$6:$A$1005,0)),"MISSING ID")</x:f>
        <x:v>Altar display vial</x:v>
      </x:c>
      <x:c r="F1642" s="4" t="str">
        <x:f>IFERROR(INDEX('Items'!$C$6:$C$1005,MATCH(D1642,'Items'!$A$6:$A$1005,0)),"MISSING ID")</x:f>
        <x:v>Not applicable</x:v>
      </x:c>
      <x:c r="G1642" s="4" t="str">
        <x:f>IFERROR(INDEX('Items'!$D$6:$D$1005,MATCH(D1642,'Items'!$A$6:$A$1005,0)),"MISSING ID")</x:f>
        <x:v>Cultural objects</x:v>
      </x:c>
      <x:c r="H1642" s="4" t="str">
        <x:f>IFERROR(INDEX('Items'!$X$6:$X$1005,MATCH(D1642,'Items'!$A$6:$A$1005,0)),"MISSING ID")</x:f>
        <x:v>Container</x:v>
      </x:c>
      <x:c r="I1642" s="4"/>
      <x:c r="J1642" s="4" t="str">
        <x:v>Unspecified</x:v>
      </x:c>
      <x:c r="K1642" s="4" t="str">
        <x:f>IFERROR(INDEX('Crafting recipes'!$D$6:$D$1005,MATCH(B1642,'Crafting recipes'!$A$6:$A$1005,0)),"MISSING ID")</x:f>
        <x:v>Proposal</x:v>
      </x:c>
      <x:c r="L1642" s="4" t="str">
        <x:f>IFERROR(INDEX('Items'!$AD$6:$AD$1005,MATCH(D1642,'Items'!$A$6:$A$1005,0)),"MISSING ID")</x:f>
        <x:v>Proposal</x:v>
      </x:c>
      <x:c r="M1642" s="4" t="str">
        <x:f>IFERROR(INDEX('Crafting recipes'!$E$6:$E$1005,MATCH(B1642,'Crafting recipes'!$A$6:$A$1005,0)),"MISSING ID")</x:f>
        <x:v>Partial proposal</x:v>
      </x:c>
      <x:c r="N1642" s="4" t="str">
        <x:v>Partial audit candidate; quantity, fit and performance remain unresolved.</x:v>
      </x:c>
      <x:c r="O1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2" s="4" t="n">
        <x:f>IF(OR(C1642="Ingredient candidate",C1642="Consumed input",C1642="Contained input",C1642="Transform input"),IF(F1642="T0",0,IF(F1642="T1",1,IF(F1642="T2",2,IF(F1642="T3",3,IF(F1642="T4",4,-1))))),-1)</x:f>
        <x:v>-1</x:v>
      </x:c>
      <x:c r="Q1642" s="4" t="n">
        <x:f>IF(AND(OR(C1642="Ingredient candidate",C1642="Consumed input",C1642="Contained input",C1642="Transform input"),P1642=-1),1,0)</x:f>
        <x:v>0</x:v>
      </x:c>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Tools</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Tools</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Tools</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Tools</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Attachments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Tools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Tools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t="str">
        <x:v>design.audit.proposal_fire_cooking_slab.audit.in.1</x:v>
      </x:c>
      <x:c r="B1748" s="4" t="str">
        <x:v>design.audit.proposal_fire_cooking_slab</x:v>
      </x:c>
      <x:c r="C1748" s="4" t="str">
        <x:v>Ingredient candidate</x:v>
      </x:c>
      <x:c r="D1748" s="4" t="str">
        <x:v>proposal.t1.dressed_stone</x:v>
      </x:c>
      <x:c r="E1748" s="4" t="str">
        <x:f>IFERROR(INDEX('Items'!$B$6:$B$1005,MATCH(D1748,'Items'!$A$6:$A$1005,0)),"MISSING ID")</x:f>
        <x:v>Dressed building-stone stock</x:v>
      </x:c>
      <x:c r="F1748" s="4" t="str">
        <x:f>IFERROR(INDEX('Items'!$C$6:$C$1005,MATCH(D1748,'Items'!$A$6:$A$1005,0)),"MISSING ID")</x:f>
        <x:v>T1</x:v>
      </x:c>
      <x:c r="G1748" s="4" t="str">
        <x:f>IFERROR(INDEX('Items'!$D$6:$D$1005,MATCH(D1748,'Items'!$A$6:$A$1005,0)),"MISSING ID")</x:f>
        <x:v>Manufactured stock</x:v>
      </x:c>
      <x:c r="H1748" s="4" t="str">
        <x:f>IFERROR(INDEX('Items'!$X$6:$X$1005,MATCH(D1748,'Items'!$A$6:$A$1005,0)),"MISSING ID")</x:f>
        <x:v>Processed material</x:v>
      </x:c>
      <x:c r="I1748" s="4"/>
      <x:c r="J1748" s="4" t="str">
        <x:v>Unspecified</x:v>
      </x:c>
      <x:c r="K1748" s="4" t="str">
        <x:f>IFERROR(INDEX('Crafting recipes'!$D$6:$D$1005,MATCH(B1748,'Crafting recipes'!$A$6:$A$1005,0)),"MISSING ID")</x:f>
        <x:v>Proposal</x:v>
      </x:c>
      <x:c r="L1748" s="4" t="str">
        <x:f>IFERROR(INDEX('Items'!$AD$6:$AD$1005,MATCH(D1748,'Items'!$A$6:$A$1005,0)),"MISSING ID")</x:f>
        <x:v>Proposal</x:v>
      </x:c>
      <x:c r="M1748" s="4" t="str">
        <x:f>IFERROR(INDEX('Crafting recipes'!$E$6:$E$1005,MATCH(B1748,'Crafting recipes'!$A$6:$A$1005,0)),"MISSING ID")</x:f>
        <x:v>Partial proposal</x:v>
      </x:c>
      <x:c r="N1748" s="4" t="str">
        <x:v>Partial audit candidate; quantity, fit and performance remain unresolved.</x:v>
      </x:c>
      <x:c r="O17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8" s="4" t="n">
        <x:f>IF(OR(C1748="Ingredient candidate",C1748="Consumed input",C1748="Contained input",C1748="Transform input"),IF(F1748="T0",0,IF(F1748="T1",1,IF(F1748="T2",2,IF(F1748="T3",3,IF(F1748="T4",4,-1))))),-1)</x:f>
        <x:v>1</x:v>
      </x:c>
      <x:c r="Q1748" s="4" t="n">
        <x:f>IF(AND(OR(C1748="Ingredient candidate",C1748="Consumed input",C1748="Contained input",C1748="Transform input"),P1748=-1),1,0)</x:f>
        <x:v>0</x:v>
      </x:c>
    </x:row>
    <x:row r="1749" ht="64" customHeight="1">
      <x:c r="A1749" s="4" t="str">
        <x:v>design.audit.proposal_fire_cooking_slab.audit.out</x:v>
      </x:c>
      <x:c r="B1749" s="4" t="str">
        <x:v>design.audit.proposal_fire_cooking_slab</x:v>
      </x:c>
      <x:c r="C1749" s="4" t="str">
        <x:v>Output</x:v>
      </x:c>
      <x:c r="D1749" s="4" t="str">
        <x:v>proposal.fire.cooking_slab</x:v>
      </x:c>
      <x:c r="E1749" s="4" t="str">
        <x:f>IFERROR(INDEX('Items'!$B$6:$B$1005,MATCH(D1749,'Items'!$A$6:$A$1005,0)),"MISSING ID")</x:f>
        <x:v>Cooking stone slab</x:v>
      </x:c>
      <x:c r="F1749" s="4" t="str">
        <x:f>IFERROR(INDEX('Items'!$C$6:$C$1005,MATCH(D1749,'Items'!$A$6:$A$1005,0)),"MISSING ID")</x:f>
        <x:v>Not applicable</x:v>
      </x:c>
      <x:c r="G1749" s="4" t="str">
        <x:f>IFERROR(INDEX('Items'!$D$6:$D$1005,MATCH(D1749,'Items'!$A$6:$A$1005,0)),"MISSING ID")</x:f>
        <x:v>Tools</x:v>
      </x:c>
      <x:c r="H1749" s="4" t="str">
        <x:f>IFERROR(INDEX('Items'!$X$6:$X$1005,MATCH(D1749,'Items'!$A$6:$A$1005,0)),"MISSING ID")</x:f>
        <x:v>Tool</x:v>
      </x:c>
      <x:c r="I1749" s="4"/>
      <x:c r="J1749" s="4" t="str">
        <x:v>Unspecified</x:v>
      </x:c>
      <x:c r="K1749" s="4" t="str">
        <x:f>IFERROR(INDEX('Crafting recipes'!$D$6:$D$1005,MATCH(B1749,'Crafting recipes'!$A$6:$A$1005,0)),"MISSING ID")</x:f>
        <x:v>Proposal</x:v>
      </x:c>
      <x:c r="L1749" s="4" t="str">
        <x:f>IFERROR(INDEX('Items'!$AD$6:$AD$1005,MATCH(D1749,'Items'!$A$6:$A$1005,0)),"MISSING ID")</x:f>
        <x:v>Proposal</x:v>
      </x:c>
      <x:c r="M1749" s="4" t="str">
        <x:f>IFERROR(INDEX('Crafting recipes'!$E$6:$E$1005,MATCH(B1749,'Crafting recipes'!$A$6:$A$1005,0)),"MISSING ID")</x:f>
        <x:v>Partial proposal</x:v>
      </x:c>
      <x:c r="N1749" s="4" t="str">
        <x:v>Partial audit candidate; quantity, fit and performance remain unresolved.</x:v>
      </x:c>
      <x:c r="O17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9" s="4" t="n">
        <x:f>IF(OR(C1749="Ingredient candidate",C1749="Consumed input",C1749="Contained input",C1749="Transform input"),IF(F1749="T0",0,IF(F1749="T1",1,IF(F1749="T2",2,IF(F1749="T3",3,IF(F1749="T4",4,-1))))),-1)</x:f>
        <x:v>-1</x:v>
      </x:c>
      <x:c r="Q1749" s="4" t="n">
        <x:f>IF(AND(OR(C1749="Ingredient candidate",C1749="Consumed input",C1749="Contained input",C1749="Transform input"),P1749=-1),1,0)</x:f>
        <x:v>0</x:v>
      </x:c>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Tools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Tools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Tools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Tools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t="str">
        <x:v>design.audit.proposal_fire_firebox.audit.in.1</x:v>
      </x:c>
      <x:c r="B1761" s="4" t="str">
        <x:v>design.audit.proposal_fire_firebox</x:v>
      </x:c>
      <x:c r="C1761" s="4" t="str">
        <x:v>Ingredient candidate</x:v>
      </x:c>
      <x:c r="D1761" s="4" t="str">
        <x:v>proposal.ceramic.refractory_brick</x:v>
      </x:c>
      <x:c r="E1761" s="4" t="str">
        <x:f>IFERROR(INDEX('Items'!$B$6:$B$1005,MATCH(D1761,'Items'!$A$6:$A$1005,0)),"MISSING ID")</x:f>
        <x:v>Refractory ceramic brick</x:v>
      </x:c>
      <x:c r="F1761" s="4" t="str">
        <x:f>IFERROR(INDEX('Items'!$C$6:$C$1005,MATCH(D1761,'Items'!$A$6:$A$1005,0)),"MISSING ID")</x:f>
        <x:v>T3</x:v>
      </x:c>
      <x:c r="G1761" s="4" t="str">
        <x:f>IFERROR(INDEX('Items'!$D$6:$D$1005,MATCH(D1761,'Items'!$A$6:$A$1005,0)),"MISSING ID")</x:f>
        <x:v>Crafting components</x:v>
      </x:c>
      <x:c r="H1761" s="4" t="str">
        <x:f>IFERROR(INDEX('Items'!$X$6:$X$1005,MATCH(D1761,'Items'!$A$6:$A$1005,0)),"MISSING ID")</x:f>
        <x:v>Crafting component</x:v>
      </x:c>
      <x:c r="I1761" s="4"/>
      <x:c r="J1761" s="4" t="str">
        <x:v>Unspecified</x:v>
      </x:c>
      <x:c r="K1761" s="4" t="str">
        <x:f>IFERROR(INDEX('Crafting recipes'!$D$6:$D$1005,MATCH(B1761,'Crafting recipes'!$A$6:$A$1005,0)),"MISSING ID")</x:f>
        <x:v>Proposal</x:v>
      </x:c>
      <x:c r="L1761" s="4" t="str">
        <x:f>IFERROR(INDEX('Items'!$AD$6:$AD$1005,MATCH(D1761,'Items'!$A$6:$A$1005,0)),"MISSING ID")</x:f>
        <x:v>Proposal</x:v>
      </x:c>
      <x:c r="M1761" s="4" t="str">
        <x:f>IFERROR(INDEX('Crafting recipes'!$E$6:$E$1005,MATCH(B1761,'Crafting recipes'!$A$6:$A$1005,0)),"MISSING ID")</x:f>
        <x:v>Partial proposal</x:v>
      </x:c>
      <x:c r="N1761" s="4" t="str">
        <x:v>Partial audit candidate; quantity, fit and performance remain unresolved.</x:v>
      </x:c>
      <x:c r="O17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1" s="4" t="n">
        <x:f>IF(OR(C1761="Ingredient candidate",C1761="Consumed input",C1761="Contained input",C1761="Transform input"),IF(F1761="T0",0,IF(F1761="T1",1,IF(F1761="T2",2,IF(F1761="T3",3,IF(F1761="T4",4,-1))))),-1)</x:f>
        <x:v>3</x:v>
      </x:c>
      <x:c r="Q1761" s="4" t="n">
        <x:f>IF(AND(OR(C1761="Ingredient candidate",C1761="Consumed input",C1761="Contained input",C1761="Transform input"),P1761=-1),1,0)</x:f>
        <x:v>0</x:v>
      </x:c>
    </x:row>
    <x:row r="1762" ht="64" customHeight="1">
      <x:c r="A1762" s="4" t="str">
        <x:v>design.audit.proposal_fire_firebox.audit.in.2</x:v>
      </x:c>
      <x:c r="B1762" s="4" t="str">
        <x:v>design.audit.proposal_fire_firebox</x:v>
      </x:c>
      <x:c r="C1762" s="4" t="str">
        <x:v>Ingredient candidate</x:v>
      </x:c>
      <x:c r="D1762" s="4" t="str">
        <x:v>proposal.fire.wind_baffle</x:v>
      </x:c>
      <x:c r="E1762" s="4" t="str">
        <x:f>IFERROR(INDEX('Items'!$B$6:$B$1005,MATCH(D1762,'Items'!$A$6:$A$1005,0)),"MISSING ID")</x:f>
        <x:v>Cooking wind baffle</x:v>
      </x:c>
      <x:c r="F1762" s="4" t="str">
        <x:f>IFERROR(INDEX('Items'!$C$6:$C$1005,MATCH(D1762,'Items'!$A$6:$A$1005,0)),"MISSING ID")</x:f>
        <x:v>T3</x:v>
      </x:c>
      <x:c r="G1762" s="4" t="str">
        <x:f>IFERROR(INDEX('Items'!$D$6:$D$1005,MATCH(D1762,'Items'!$A$6:$A$1005,0)),"MISSING ID")</x:f>
        <x:v>Crafting components</x:v>
      </x:c>
      <x:c r="H1762" s="4" t="str">
        <x:f>IFERROR(INDEX('Items'!$X$6:$X$1005,MATCH(D1762,'Items'!$A$6:$A$1005,0)),"MISSING ID")</x:f>
        <x:v>Crafting component</x:v>
      </x:c>
      <x:c r="I1762" s="4"/>
      <x:c r="J1762" s="4" t="str">
        <x:v>Unspecified</x:v>
      </x:c>
      <x:c r="K1762" s="4" t="str">
        <x:f>IFERROR(INDEX('Crafting recipes'!$D$6:$D$1005,MATCH(B1762,'Crafting recipes'!$A$6:$A$1005,0)),"MISSING ID")</x:f>
        <x:v>Proposal</x:v>
      </x:c>
      <x:c r="L1762" s="4" t="str">
        <x:f>IFERROR(INDEX('Items'!$AD$6:$AD$1005,MATCH(D1762,'Items'!$A$6:$A$1005,0)),"MISSING ID")</x:f>
        <x:v>Proposal</x:v>
      </x:c>
      <x:c r="M1762" s="4" t="str">
        <x:f>IFERROR(INDEX('Crafting recipes'!$E$6:$E$1005,MATCH(B1762,'Crafting recipes'!$A$6:$A$1005,0)),"MISSING ID")</x:f>
        <x:v>Partial proposal</x:v>
      </x:c>
      <x:c r="N1762" s="4" t="str">
        <x:v>Partial audit candidate; quantity, fit and performance remain unresolved.</x:v>
      </x:c>
      <x:c r="O17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2" s="4" t="n">
        <x:f>IF(OR(C1762="Ingredient candidate",C1762="Consumed input",C1762="Contained input",C1762="Transform input"),IF(F1762="T0",0,IF(F1762="T1",1,IF(F1762="T2",2,IF(F1762="T3",3,IF(F1762="T4",4,-1))))),-1)</x:f>
        <x:v>3</x:v>
      </x:c>
      <x:c r="Q1762" s="4" t="n">
        <x:f>IF(AND(OR(C1762="Ingredient candidate",C1762="Consumed input",C1762="Contained input",C1762="Transform input"),P1762=-1),1,0)</x:f>
        <x:v>0</x:v>
      </x:c>
    </x:row>
    <x:row r="1763" ht="64" customHeight="1">
      <x:c r="A1763" s="4" t="str">
        <x:v>design.audit.proposal_fire_firebox.audit.in.3</x:v>
      </x:c>
      <x:c r="B1763" s="4" t="str">
        <x:v>design.audit.proposal_fire_firebox</x:v>
      </x:c>
      <x:c r="C1763" s="4" t="str">
        <x:v>Ingredient candidate</x:v>
      </x:c>
      <x:c r="D1763" s="4" t="str">
        <x:v>proposal.fire.draft_collar</x:v>
      </x:c>
      <x:c r="E1763" s="4" t="str">
        <x:f>IFERROR(INDEX('Items'!$B$6:$B$1005,MATCH(D1763,'Items'!$A$6:$A$1005,0)),"MISSING ID")</x:f>
        <x:v>Cooking draft collar</x:v>
      </x:c>
      <x:c r="F1763" s="4" t="str">
        <x:f>IFERROR(INDEX('Items'!$C$6:$C$1005,MATCH(D1763,'Items'!$A$6:$A$1005,0)),"MISSING ID")</x:f>
        <x:v>T3</x:v>
      </x:c>
      <x:c r="G1763" s="4" t="str">
        <x:f>IFERROR(INDEX('Items'!$D$6:$D$1005,MATCH(D1763,'Items'!$A$6:$A$1005,0)),"MISSING ID")</x:f>
        <x:v>Crafting components</x:v>
      </x:c>
      <x:c r="H1763" s="4" t="str">
        <x:f>IFERROR(INDEX('Items'!$X$6:$X$1005,MATCH(D1763,'Items'!$A$6:$A$1005,0)),"MISSING ID")</x:f>
        <x:v>Crafting component</x:v>
      </x:c>
      <x:c r="I1763" s="4"/>
      <x:c r="J1763" s="4" t="str">
        <x:v>Unspecified</x:v>
      </x:c>
      <x:c r="K1763" s="4" t="str">
        <x:f>IFERROR(INDEX('Crafting recipes'!$D$6:$D$1005,MATCH(B1763,'Crafting recipes'!$A$6:$A$1005,0)),"MISSING ID")</x:f>
        <x:v>Proposal</x:v>
      </x:c>
      <x:c r="L1763" s="4" t="str">
        <x:f>IFERROR(INDEX('Items'!$AD$6:$AD$1005,MATCH(D1763,'Items'!$A$6:$A$1005,0)),"MISSING ID")</x:f>
        <x:v>Proposal</x:v>
      </x:c>
      <x:c r="M1763" s="4" t="str">
        <x:f>IFERROR(INDEX('Crafting recipes'!$E$6:$E$1005,MATCH(B1763,'Crafting recipes'!$A$6:$A$1005,0)),"MISSING ID")</x:f>
        <x:v>Partial proposal</x:v>
      </x:c>
      <x:c r="N1763" s="4" t="str">
        <x:v>Partial audit candidate; quantity, fit and performance remain unresolved.</x:v>
      </x:c>
      <x:c r="O17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3" s="4" t="n">
        <x:f>IF(OR(C1763="Ingredient candidate",C1763="Consumed input",C1763="Contained input",C1763="Transform input"),IF(F1763="T0",0,IF(F1763="T1",1,IF(F1763="T2",2,IF(F1763="T3",3,IF(F1763="T4",4,-1))))),-1)</x:f>
        <x:v>3</x:v>
      </x:c>
      <x:c r="Q1763" s="4" t="n">
        <x:f>IF(AND(OR(C1763="Ingredient candidate",C1763="Consumed input",C1763="Contained input",C1763="Transform input"),P1763=-1),1,0)</x:f>
        <x:v>0</x:v>
      </x:c>
    </x:row>
    <x:row r="1764" ht="64" customHeight="1">
      <x:c r="A1764" s="4" t="str">
        <x:v>design.audit.proposal_fire_firebox.audit.in.4</x:v>
      </x:c>
      <x:c r="B1764" s="4" t="str">
        <x:v>design.audit.proposal_fire_firebox</x:v>
      </x:c>
      <x:c r="C1764" s="4" t="str">
        <x:v>Ingredient candidate</x:v>
      </x:c>
      <x:c r="D1764" s="4" t="str">
        <x:v>proposal.fire.heat_shroud</x:v>
      </x:c>
      <x:c r="E1764" s="4" t="str">
        <x:f>IFERROR(INDEX('Items'!$B$6:$B$1005,MATCH(D1764,'Items'!$A$6:$A$1005,0)),"MISSING ID")</x:f>
        <x:v>Cooking heat shroud</x:v>
      </x:c>
      <x:c r="F1764" s="4" t="str">
        <x:f>IFERROR(INDEX('Items'!$C$6:$C$1005,MATCH(D1764,'Items'!$A$6:$A$1005,0)),"MISSING ID")</x:f>
        <x:v>T3</x:v>
      </x:c>
      <x:c r="G1764" s="4" t="str">
        <x:f>IFERROR(INDEX('Items'!$D$6:$D$1005,MATCH(D1764,'Items'!$A$6:$A$1005,0)),"MISSING ID")</x:f>
        <x:v>Crafting components</x:v>
      </x:c>
      <x:c r="H1764" s="4" t="str">
        <x:f>IFERROR(INDEX('Items'!$X$6:$X$1005,MATCH(D1764,'Items'!$A$6:$A$1005,0)),"MISSING ID")</x:f>
        <x:v>Crafting component</x:v>
      </x:c>
      <x:c r="I1764" s="4"/>
      <x:c r="J1764" s="4" t="str">
        <x:v>Unspecified</x:v>
      </x:c>
      <x:c r="K1764" s="4" t="str">
        <x:f>IFERROR(INDEX('Crafting recipes'!$D$6:$D$1005,MATCH(B1764,'Crafting recipes'!$A$6:$A$1005,0)),"MISSING ID")</x:f>
        <x:v>Proposal</x:v>
      </x:c>
      <x:c r="L1764" s="4" t="str">
        <x:f>IFERROR(INDEX('Items'!$AD$6:$AD$1005,MATCH(D1764,'Items'!$A$6:$A$1005,0)),"MISSING ID")</x:f>
        <x:v>Proposal</x:v>
      </x:c>
      <x:c r="M1764" s="4" t="str">
        <x:f>IFERROR(INDEX('Crafting recipes'!$E$6:$E$1005,MATCH(B1764,'Crafting recipes'!$A$6:$A$1005,0)),"MISSING ID")</x:f>
        <x:v>Partial proposal</x:v>
      </x:c>
      <x:c r="N1764" s="4" t="str">
        <x:v>Partial audit candidate; quantity, fit and performance remain unresolved.</x:v>
      </x:c>
      <x:c r="O17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4" s="4" t="n">
        <x:f>IF(OR(C1764="Ingredient candidate",C1764="Consumed input",C1764="Contained input",C1764="Transform input"),IF(F1764="T0",0,IF(F1764="T1",1,IF(F1764="T2",2,IF(F1764="T3",3,IF(F1764="T4",4,-1))))),-1)</x:f>
        <x:v>3</x:v>
      </x:c>
      <x:c r="Q1764" s="4" t="n">
        <x:f>IF(AND(OR(C1764="Ingredient candidate",C1764="Consumed input",C1764="Contained input",C1764="Transform input"),P1764=-1),1,0)</x:f>
        <x:v>0</x:v>
      </x:c>
    </x:row>
    <x:row r="1765" ht="64" customHeight="1">
      <x:c r="A1765" s="4" t="str">
        <x:v>design.audit.proposal_fire_firebox.audit.out</x:v>
      </x:c>
      <x:c r="B1765" s="4" t="str">
        <x:v>design.audit.proposal_fire_firebox</x:v>
      </x:c>
      <x:c r="C1765" s="4" t="str">
        <x:v>Output</x:v>
      </x:c>
      <x:c r="D1765" s="4" t="str">
        <x:v>proposal.fire.firebox</x:v>
      </x:c>
      <x:c r="E1765" s="4" t="str">
        <x:f>IFERROR(INDEX('Items'!$B$6:$B$1005,MATCH(D1765,'Items'!$A$6:$A$1005,0)),"MISSING ID")</x:f>
        <x:v>Managed cooking firebox</x:v>
      </x:c>
      <x:c r="F1765" s="4" t="str">
        <x:f>IFERROR(INDEX('Items'!$C$6:$C$1005,MATCH(D1765,'Items'!$A$6:$A$1005,0)),"MISSING ID")</x:f>
        <x:v>Not applicable</x:v>
      </x:c>
      <x:c r="G1765" s="4" t="str">
        <x:f>IFERROR(INDEX('Items'!$D$6:$D$1005,MATCH(D1765,'Items'!$A$6:$A$1005,0)),"MISSING ID")</x:f>
        <x:v>Tools</x:v>
      </x:c>
      <x:c r="H1765" s="4" t="str">
        <x:f>IFERROR(INDEX('Items'!$X$6:$X$1005,MATCH(D1765,'Items'!$A$6:$A$1005,0)),"MISSING ID")</x:f>
        <x:v>Tool</x:v>
      </x:c>
      <x:c r="I1765" s="4"/>
      <x:c r="J1765" s="4" t="str">
        <x:v>Unspecified</x:v>
      </x:c>
      <x:c r="K1765" s="4" t="str">
        <x:f>IFERROR(INDEX('Crafting recipes'!$D$6:$D$1005,MATCH(B1765,'Crafting recipes'!$A$6:$A$1005,0)),"MISSING ID")</x:f>
        <x:v>Proposal</x:v>
      </x:c>
      <x:c r="L1765" s="4" t="str">
        <x:f>IFERROR(INDEX('Items'!$AD$6:$AD$1005,MATCH(D1765,'Items'!$A$6:$A$1005,0)),"MISSING ID")</x:f>
        <x:v>Proposal</x:v>
      </x:c>
      <x:c r="M1765" s="4" t="str">
        <x:f>IFERROR(INDEX('Crafting recipes'!$E$6:$E$1005,MATCH(B1765,'Crafting recipes'!$A$6:$A$1005,0)),"MISSING ID")</x:f>
        <x:v>Partial proposal</x:v>
      </x:c>
      <x:c r="N1765" s="4" t="str">
        <x:v>Partial audit candidate; quantity, fit and performance remain unresolved.</x:v>
      </x:c>
      <x:c r="O17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5" s="4" t="n">
        <x:f>IF(OR(C1765="Ingredient candidate",C1765="Consumed input",C1765="Contained input",C1765="Transform input"),IF(F1765="T0",0,IF(F1765="T1",1,IF(F1765="T2",2,IF(F1765="T3",3,IF(F1765="T4",4,-1))))),-1)</x:f>
        <x:v>-1</x:v>
      </x:c>
      <x:c r="Q1765" s="4" t="n">
        <x:f>IF(AND(OR(C1765="Ingredient candidate",C1765="Consumed input",C1765="Contained input",C1765="Transform input"),P1765=-1),1,0)</x:f>
        <x:v>0</x:v>
      </x:c>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Crafting components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Crafting components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Crafting components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Crafting components</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t="str">
        <x:v>design.audit.proposal_legger_joint_guard.audit.in.1</x:v>
      </x:c>
      <x:c r="B1799" s="4" t="str">
        <x:v>design.audit.proposal_legger_joint_guard</x:v>
      </x:c>
      <x:c r="C1799" s="4" t="str">
        <x:v>Ingredient candidate</x:v>
      </x:c>
      <x:c r="D1799" s="4" t="str">
        <x:v>author.metallurgy.steel_stock</x:v>
      </x:c>
      <x:c r="E1799" s="4" t="str">
        <x:f>IFERROR(INDEX('Items'!$B$6:$B$1005,MATCH(D1799,'Items'!$A$6:$A$1005,0)),"MISSING ID")</x:f>
        <x:v>Steel stock</x:v>
      </x:c>
      <x:c r="F1799" s="4" t="str">
        <x:f>IFERROR(INDEX('Items'!$C$6:$C$1005,MATCH(D1799,'Items'!$A$6:$A$1005,0)),"MISSING ID")</x:f>
        <x:v>T2</x:v>
      </x:c>
      <x:c r="G1799" s="4" t="str">
        <x:f>IFERROR(INDEX('Items'!$D$6:$D$1005,MATCH(D1799,'Items'!$A$6:$A$1005,0)),"MISSING ID")</x:f>
        <x:v>Manufactured stock</x:v>
      </x:c>
      <x:c r="H1799" s="4" t="str">
        <x:f>IFERROR(INDEX('Items'!$X$6:$X$1005,MATCH(D1799,'Items'!$A$6:$A$1005,0)),"MISSING ID")</x:f>
        <x:v>Processed material</x:v>
      </x:c>
      <x:c r="I1799" s="4"/>
      <x:c r="J1799" s="4" t="str">
        <x:v>Unspecified</x:v>
      </x:c>
      <x:c r="K1799" s="4" t="str">
        <x:f>IFERROR(INDEX('Crafting recipes'!$D$6:$D$1005,MATCH(B1799,'Crafting recipes'!$A$6:$A$1005,0)),"MISSING ID")</x:f>
        <x:v>Proposal</x:v>
      </x:c>
      <x:c r="L1799" s="4" t="str">
        <x:f>IFERROR(INDEX('Items'!$AD$6:$AD$1005,MATCH(D1799,'Items'!$A$6:$A$1005,0)),"MISSING ID")</x:f>
        <x:v>Author direction</x:v>
      </x:c>
      <x:c r="M1799" s="4" t="str">
        <x:f>IFERROR(INDEX('Crafting recipes'!$E$6:$E$1005,MATCH(B1799,'Crafting recipes'!$A$6:$A$1005,0)),"MISSING ID")</x:f>
        <x:v>Partial proposal</x:v>
      </x:c>
      <x:c r="N1799" s="4" t="str">
        <x:v>Partial audit candidate; quantity, fit and performance remain unresolved.</x:v>
      </x:c>
      <x:c r="O1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9" s="4" t="n">
        <x:f>IF(OR(C1799="Ingredient candidate",C1799="Consumed input",C1799="Contained input",C1799="Transform input"),IF(F1799="T0",0,IF(F1799="T1",1,IF(F1799="T2",2,IF(F1799="T3",3,IF(F1799="T4",4,-1))))),-1)</x:f>
        <x:v>2</x:v>
      </x:c>
      <x:c r="Q1799" s="4" t="n">
        <x:f>IF(AND(OR(C1799="Ingredient candidate",C1799="Consumed input",C1799="Contained input",C1799="Transform input"),P1799=-1),1,0)</x:f>
        <x:v>0</x:v>
      </x:c>
    </x:row>
    <x:row r="1800" ht="64" customHeight="1">
      <x:c r="A1800" s="4" t="str">
        <x:v>design.audit.proposal_legger_joint_guard.audit.in.2</x:v>
      </x:c>
      <x:c r="B1800" s="4" t="str">
        <x:v>design.audit.proposal_legger_joint_guard</x:v>
      </x:c>
      <x:c r="C1800" s="4" t="str">
        <x:v>Ingredient candidate</x:v>
      </x:c>
      <x:c r="D1800" s="4" t="str">
        <x:v>proposal.lore.fastener_set</x:v>
      </x:c>
      <x:c r="E1800" s="4" t="str">
        <x:f>IFERROR(INDEX('Items'!$B$6:$B$1005,MATCH(D1800,'Items'!$A$6:$A$1005,0)),"MISSING ID")</x:f>
        <x:v>Matched metal fastener set</x:v>
      </x:c>
      <x:c r="F1800" s="4" t="str">
        <x:f>IFERROR(INDEX('Items'!$C$6:$C$1005,MATCH(D1800,'Items'!$A$6:$A$1005,0)),"MISSING ID")</x:f>
        <x:v>T3</x:v>
      </x:c>
      <x:c r="G1800" s="4" t="str">
        <x:f>IFERROR(INDEX('Items'!$D$6:$D$1005,MATCH(D1800,'Items'!$A$6:$A$1005,0)),"MISSING ID")</x:f>
        <x:v>Crafting components</x:v>
      </x:c>
      <x:c r="H1800" s="4" t="str">
        <x:f>IFERROR(INDEX('Items'!$X$6:$X$1005,MATCH(D1800,'Items'!$A$6:$A$1005,0)),"MISSING ID")</x:f>
        <x:v>Crafting component</x:v>
      </x:c>
      <x:c r="I1800" s="4"/>
      <x:c r="J1800" s="4" t="str">
        <x:v>Unspecified</x:v>
      </x:c>
      <x:c r="K1800" s="4" t="str">
        <x:f>IFERROR(INDEX('Crafting recipes'!$D$6:$D$1005,MATCH(B1800,'Crafting recipes'!$A$6:$A$1005,0)),"MISSING ID")</x:f>
        <x:v>Proposal</x:v>
      </x:c>
      <x:c r="L1800" s="4" t="str">
        <x:f>IFERROR(INDEX('Items'!$AD$6:$AD$1005,MATCH(D1800,'Items'!$A$6:$A$1005,0)),"MISSING ID")</x:f>
        <x:v>Proposal</x:v>
      </x:c>
      <x:c r="M1800" s="4" t="str">
        <x:f>IFERROR(INDEX('Crafting recipes'!$E$6:$E$1005,MATCH(B1800,'Crafting recipes'!$A$6:$A$1005,0)),"MISSING ID")</x:f>
        <x:v>Partial proposal</x:v>
      </x:c>
      <x:c r="N1800" s="4" t="str">
        <x:v>Partial audit candidate; quantity, fit and performance remain unresolved.</x:v>
      </x:c>
      <x:c r="O1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0" s="4" t="n">
        <x:f>IF(OR(C1800="Ingredient candidate",C1800="Consumed input",C1800="Contained input",C1800="Transform input"),IF(F1800="T0",0,IF(F1800="T1",1,IF(F1800="T2",2,IF(F1800="T3",3,IF(F1800="T4",4,-1))))),-1)</x:f>
        <x:v>3</x:v>
      </x:c>
      <x:c r="Q1800" s="4" t="n">
        <x:f>IF(AND(OR(C1800="Ingredient candidate",C1800="Consumed input",C1800="Contained input",C1800="Transform input"),P1800=-1),1,0)</x:f>
        <x:v>0</x:v>
      </x:c>
    </x:row>
    <x:row r="1801" ht="64" customHeight="1">
      <x:c r="A1801" s="4" t="str">
        <x:v>design.audit.proposal_legger_joint_guard.audit.in.3</x:v>
      </x:c>
      <x:c r="B1801" s="4" t="str">
        <x:v>design.audit.proposal_legger_joint_guard</x:v>
      </x:c>
      <x:c r="C1801" s="4" t="str">
        <x:v>Ingredient candidate</x:v>
      </x:c>
      <x:c r="D1801" s="4" t="str">
        <x:v>proposal.t3.packing_stock</x:v>
      </x:c>
      <x:c r="E1801" s="4" t="str">
        <x:f>IFERROR(INDEX('Items'!$B$6:$B$1005,MATCH(D1801,'Items'!$A$6:$A$1005,0)),"MISSING ID")</x:f>
        <x:v>Husk-reinforced packing stock</x:v>
      </x:c>
      <x:c r="F1801" s="4" t="str">
        <x:f>IFERROR(INDEX('Items'!$C$6:$C$1005,MATCH(D1801,'Items'!$A$6:$A$1005,0)),"MISSING ID")</x:f>
        <x:v>T3</x:v>
      </x:c>
      <x:c r="G1801" s="4" t="str">
        <x:f>IFERROR(INDEX('Items'!$D$6:$D$1005,MATCH(D1801,'Items'!$A$6:$A$1005,0)),"MISSING ID")</x:f>
        <x:v>Manufactured stock</x:v>
      </x:c>
      <x:c r="H1801" s="4" t="str">
        <x:f>IFERROR(INDEX('Items'!$X$6:$X$1005,MATCH(D1801,'Items'!$A$6:$A$1005,0)),"MISSING ID")</x:f>
        <x:v>Processed material</x:v>
      </x:c>
      <x:c r="I1801" s="4"/>
      <x:c r="J1801" s="4" t="str">
        <x:v>Unspecified</x:v>
      </x:c>
      <x:c r="K1801" s="4" t="str">
        <x:f>IFERROR(INDEX('Crafting recipes'!$D$6:$D$1005,MATCH(B1801,'Crafting recipes'!$A$6:$A$1005,0)),"MISSING ID")</x:f>
        <x:v>Proposal</x:v>
      </x:c>
      <x:c r="L1801" s="4" t="str">
        <x:f>IFERROR(INDEX('Items'!$AD$6:$AD$1005,MATCH(D1801,'Items'!$A$6:$A$1005,0)),"MISSING ID")</x:f>
        <x:v>Proposal</x:v>
      </x:c>
      <x:c r="M1801" s="4" t="str">
        <x:f>IFERROR(INDEX('Crafting recipes'!$E$6:$E$1005,MATCH(B1801,'Crafting recipes'!$A$6:$A$1005,0)),"MISSING ID")</x:f>
        <x:v>Partial proposal</x:v>
      </x:c>
      <x:c r="N1801" s="4" t="str">
        <x:v>Partial audit candidate; quantity, fit and performance remain unresolved.</x:v>
      </x:c>
      <x:c r="O1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1" s="4" t="n">
        <x:f>IF(OR(C1801="Ingredient candidate",C1801="Consumed input",C1801="Contained input",C1801="Transform input"),IF(F1801="T0",0,IF(F1801="T1",1,IF(F1801="T2",2,IF(F1801="T3",3,IF(F1801="T4",4,-1))))),-1)</x:f>
        <x:v>3</x:v>
      </x:c>
      <x:c r="Q1801" s="4" t="n">
        <x:f>IF(AND(OR(C1801="Ingredient candidate",C1801="Consumed input",C1801="Contained input",C1801="Transform input"),P1801=-1),1,0)</x:f>
        <x:v>0</x:v>
      </x:c>
    </x:row>
    <x:row r="1802" ht="64" customHeight="1">
      <x:c r="A1802" s="4" t="str">
        <x:v>design.audit.proposal_legger_joint_guard.audit.out</x:v>
      </x:c>
      <x:c r="B1802" s="4" t="str">
        <x:v>design.audit.proposal_legger_joint_guard</x:v>
      </x:c>
      <x:c r="C1802" s="4" t="str">
        <x:v>Output</x:v>
      </x:c>
      <x:c r="D1802" s="4" t="str">
        <x:v>proposal.legger.joint_guard</x:v>
      </x:c>
      <x:c r="E1802" s="4" t="str">
        <x:f>IFERROR(INDEX('Items'!$B$6:$B$1005,MATCH(D1802,'Items'!$A$6:$A$1005,0)),"MISSING ID")</x:f>
        <x:v>Articulated joint guard</x:v>
      </x:c>
      <x:c r="F1802" s="4" t="str">
        <x:f>IFERROR(INDEX('Items'!$C$6:$C$1005,MATCH(D1802,'Items'!$A$6:$A$1005,0)),"MISSING ID")</x:f>
        <x:v>Not applicable</x:v>
      </x:c>
      <x:c r="G1802" s="4" t="str">
        <x:f>IFERROR(INDEX('Items'!$D$6:$D$1005,MATCH(D1802,'Items'!$A$6:$A$1005,0)),"MISSING ID")</x:f>
        <x:v>Armor</x:v>
      </x:c>
      <x:c r="H1802" s="4" t="str">
        <x:f>IFERROR(INDEX('Items'!$X$6:$X$1005,MATCH(D1802,'Items'!$A$6:$A$1005,0)),"MISSING ID")</x:f>
        <x:v>Armor</x:v>
      </x:c>
      <x:c r="I1802" s="4"/>
      <x:c r="J1802" s="4" t="str">
        <x:v>Unspecified</x:v>
      </x:c>
      <x:c r="K1802" s="4" t="str">
        <x:f>IFERROR(INDEX('Crafting recipes'!$D$6:$D$1005,MATCH(B1802,'Crafting recipes'!$A$6:$A$1005,0)),"MISSING ID")</x:f>
        <x:v>Proposal</x:v>
      </x:c>
      <x:c r="L1802" s="4" t="str">
        <x:f>IFERROR(INDEX('Items'!$AD$6:$AD$1005,MATCH(D1802,'Items'!$A$6:$A$1005,0)),"MISSING ID")</x:f>
        <x:v>Proposal</x:v>
      </x:c>
      <x:c r="M1802" s="4" t="str">
        <x:f>IFERROR(INDEX('Crafting recipes'!$E$6:$E$1005,MATCH(B1802,'Crafting recipes'!$A$6:$A$1005,0)),"MISSING ID")</x:f>
        <x:v>Partial proposal</x:v>
      </x:c>
      <x:c r="N1802" s="4" t="str">
        <x:v>Partial audit candidate; quantity, fit and performance remain unresolved.</x:v>
      </x:c>
      <x:c r="O1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2" s="4" t="n">
        <x:f>IF(OR(C1802="Ingredient candidate",C1802="Consumed input",C1802="Contained input",C1802="Transform input"),IF(F1802="T0",0,IF(F1802="T1",1,IF(F1802="T2",2,IF(F1802="T3",3,IF(F1802="T4",4,-1))))),-1)</x:f>
        <x:v>-1</x:v>
      </x:c>
      <x:c r="Q1802" s="4" t="n">
        <x:f>IF(AND(OR(C1802="Ingredient candidate",C1802="Consumed input",C1802="Contained input",C1802="Transform input"),P1802=-1),1,0)</x:f>
        <x:v>0</x:v>
      </x:c>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t="str">
        <x:v>design.audit.proposal_legger_pannier_frame.audit.in.1</x:v>
      </x:c>
      <x:c r="B1806" s="4" t="str">
        <x:v>design.audit.proposal_legger_pannier_frame</x:v>
      </x:c>
      <x:c r="C1806" s="4" t="str">
        <x:v>Ingredient candidate</x:v>
      </x:c>
      <x:c r="D1806" s="4" t="str">
        <x:v>author.metallurgy.steel_stock</x:v>
      </x:c>
      <x:c r="E1806" s="4" t="str">
        <x:f>IFERROR(INDEX('Items'!$B$6:$B$1005,MATCH(D1806,'Items'!$A$6:$A$1005,0)),"MISSING ID")</x:f>
        <x:v>Steel stock</x:v>
      </x:c>
      <x:c r="F1806" s="4" t="str">
        <x:f>IFERROR(INDEX('Items'!$C$6:$C$1005,MATCH(D1806,'Items'!$A$6:$A$1005,0)),"MISSING ID")</x:f>
        <x:v>T2</x:v>
      </x:c>
      <x:c r="G1806" s="4" t="str">
        <x:f>IFERROR(INDEX('Items'!$D$6:$D$1005,MATCH(D1806,'Items'!$A$6:$A$1005,0)),"MISSING ID")</x:f>
        <x:v>Manufactured stock</x:v>
      </x:c>
      <x:c r="H1806" s="4" t="str">
        <x:f>IFERROR(INDEX('Items'!$X$6:$X$1005,MATCH(D1806,'Items'!$A$6:$A$1005,0)),"MISSING ID")</x:f>
        <x:v>Processed material</x:v>
      </x:c>
      <x:c r="I1806" s="4"/>
      <x:c r="J1806" s="4" t="str">
        <x:v>Unspecified</x:v>
      </x:c>
      <x:c r="K1806" s="4" t="str">
        <x:f>IFERROR(INDEX('Crafting recipes'!$D$6:$D$1005,MATCH(B1806,'Crafting recipes'!$A$6:$A$1005,0)),"MISSING ID")</x:f>
        <x:v>Proposal</x:v>
      </x:c>
      <x:c r="L1806" s="4" t="str">
        <x:f>IFERROR(INDEX('Items'!$AD$6:$AD$1005,MATCH(D1806,'Items'!$A$6:$A$1005,0)),"MISSING ID")</x:f>
        <x:v>Author direction</x:v>
      </x:c>
      <x:c r="M1806" s="4" t="str">
        <x:f>IFERROR(INDEX('Crafting recipes'!$E$6:$E$1005,MATCH(B1806,'Crafting recipes'!$A$6:$A$1005,0)),"MISSING ID")</x:f>
        <x:v>Partial proposal</x:v>
      </x:c>
      <x:c r="N1806" s="4" t="str">
        <x:v>Partial audit candidate; quantity, fit and performance remain unresolved.</x:v>
      </x:c>
      <x:c r="O1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6" s="4" t="n">
        <x:f>IF(OR(C1806="Ingredient candidate",C1806="Consumed input",C1806="Contained input",C1806="Transform input"),IF(F1806="T0",0,IF(F1806="T1",1,IF(F1806="T2",2,IF(F1806="T3",3,IF(F1806="T4",4,-1))))),-1)</x:f>
        <x:v>2</x:v>
      </x:c>
      <x:c r="Q1806" s="4" t="n">
        <x:f>IF(AND(OR(C1806="Ingredient candidate",C1806="Consumed input",C1806="Contained input",C1806="Transform input"),P1806=-1),1,0)</x:f>
        <x:v>0</x:v>
      </x:c>
    </x:row>
    <x:row r="1807" ht="64" customHeight="1">
      <x:c r="A1807" s="4" t="str">
        <x:v>design.audit.proposal_legger_pannier_frame.audit.in.2</x:v>
      </x:c>
      <x:c r="B1807" s="4" t="str">
        <x:v>design.audit.proposal_legger_pannier_frame</x:v>
      </x:c>
      <x:c r="C1807" s="4" t="str">
        <x:v>Ingredient candidate</x:v>
      </x:c>
      <x:c r="D1807" s="4" t="str">
        <x:v>proposal.legger.mount_rail</x:v>
      </x:c>
      <x:c r="E1807" s="4" t="str">
        <x:f>IFERROR(INDEX('Items'!$B$6:$B$1005,MATCH(D1807,'Items'!$A$6:$A$1005,0)),"MISSING ID")</x:f>
        <x:v>Legger attachment rail</x:v>
      </x:c>
      <x:c r="F1807" s="4" t="str">
        <x:f>IFERROR(INDEX('Items'!$C$6:$C$1005,MATCH(D1807,'Items'!$A$6:$A$1005,0)),"MISSING ID")</x:f>
        <x:v>T3</x:v>
      </x:c>
      <x:c r="G1807" s="4" t="str">
        <x:f>IFERROR(INDEX('Items'!$D$6:$D$1005,MATCH(D1807,'Items'!$A$6:$A$1005,0)),"MISSING ID")</x:f>
        <x:v>Crafting components</x:v>
      </x:c>
      <x:c r="H1807" s="4" t="str">
        <x:f>IFERROR(INDEX('Items'!$X$6:$X$1005,MATCH(D1807,'Items'!$A$6:$A$1005,0)),"MISSING ID")</x:f>
        <x:v>Crafting component</x:v>
      </x:c>
      <x:c r="I1807" s="4"/>
      <x:c r="J1807" s="4" t="str">
        <x:v>Unspecified</x:v>
      </x:c>
      <x:c r="K1807" s="4" t="str">
        <x:f>IFERROR(INDEX('Crafting recipes'!$D$6:$D$1005,MATCH(B1807,'Crafting recipes'!$A$6:$A$1005,0)),"MISSING ID")</x:f>
        <x:v>Proposal</x:v>
      </x:c>
      <x:c r="L1807" s="4" t="str">
        <x:f>IFERROR(INDEX('Items'!$AD$6:$AD$1005,MATCH(D1807,'Items'!$A$6:$A$1005,0)),"MISSING ID")</x:f>
        <x:v>Proposal</x:v>
      </x:c>
      <x:c r="M1807" s="4" t="str">
        <x:f>IFERROR(INDEX('Crafting recipes'!$E$6:$E$1005,MATCH(B1807,'Crafting recipes'!$A$6:$A$1005,0)),"MISSING ID")</x:f>
        <x:v>Partial proposal</x:v>
      </x:c>
      <x:c r="N1807" s="4" t="str">
        <x:v>Partial audit candidate; quantity, fit and performance remain unresolved.</x:v>
      </x:c>
      <x:c r="O1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7" s="4" t="n">
        <x:f>IF(OR(C1807="Ingredient candidate",C1807="Consumed input",C1807="Contained input",C1807="Transform input"),IF(F1807="T0",0,IF(F1807="T1",1,IF(F1807="T2",2,IF(F1807="T3",3,IF(F1807="T4",4,-1))))),-1)</x:f>
        <x:v>3</x:v>
      </x:c>
      <x:c r="Q1807" s="4" t="n">
        <x:f>IF(AND(OR(C1807="Ingredient candidate",C1807="Consumed input",C1807="Contained input",C1807="Transform input"),P1807=-1),1,0)</x:f>
        <x:v>0</x:v>
      </x:c>
    </x:row>
    <x:row r="1808" ht="64" customHeight="1">
      <x:c r="A1808" s="4" t="str">
        <x:v>design.audit.proposal_legger_pannier_frame.audit.in.3</x:v>
      </x:c>
      <x:c r="B1808" s="4" t="str">
        <x:v>design.audit.proposal_legger_pannier_frame</x:v>
      </x:c>
      <x:c r="C1808" s="4" t="str">
        <x:v>Ingredient candidate</x:v>
      </x:c>
      <x:c r="D1808" s="4" t="str">
        <x:v>proposal.legger.release_latch</x:v>
      </x:c>
      <x:c r="E1808" s="4" t="str">
        <x:f>IFERROR(INDEX('Items'!$B$6:$B$1005,MATCH(D1808,'Items'!$A$6:$A$1005,0)),"MISSING ID")</x:f>
        <x:v>Cargo quick-release latch</x:v>
      </x:c>
      <x:c r="F1808" s="4" t="str">
        <x:f>IFERROR(INDEX('Items'!$C$6:$C$1005,MATCH(D1808,'Items'!$A$6:$A$1005,0)),"MISSING ID")</x:f>
        <x:v>T4</x:v>
      </x:c>
      <x:c r="G1808" s="4" t="str">
        <x:f>IFERROR(INDEX('Items'!$D$6:$D$1005,MATCH(D1808,'Items'!$A$6:$A$1005,0)),"MISSING ID")</x:f>
        <x:v>Crafting components</x:v>
      </x:c>
      <x:c r="H1808" s="4" t="str">
        <x:f>IFERROR(INDEX('Items'!$X$6:$X$1005,MATCH(D1808,'Items'!$A$6:$A$1005,0)),"MISSING ID")</x:f>
        <x:v>Crafting component</x:v>
      </x:c>
      <x:c r="I1808" s="4"/>
      <x:c r="J1808" s="4" t="str">
        <x:v>Unspecified</x:v>
      </x:c>
      <x:c r="K1808" s="4" t="str">
        <x:f>IFERROR(INDEX('Crafting recipes'!$D$6:$D$1005,MATCH(B1808,'Crafting recipes'!$A$6:$A$1005,0)),"MISSING ID")</x:f>
        <x:v>Proposal</x:v>
      </x:c>
      <x:c r="L1808" s="4" t="str">
        <x:f>IFERROR(INDEX('Items'!$AD$6:$AD$1005,MATCH(D1808,'Items'!$A$6:$A$1005,0)),"MISSING ID")</x:f>
        <x:v>Proposal</x:v>
      </x:c>
      <x:c r="M1808" s="4" t="str">
        <x:f>IFERROR(INDEX('Crafting recipes'!$E$6:$E$1005,MATCH(B1808,'Crafting recipes'!$A$6:$A$1005,0)),"MISSING ID")</x:f>
        <x:v>Partial proposal</x:v>
      </x:c>
      <x:c r="N1808" s="4" t="str">
        <x:v>Partial audit candidate; quantity, fit and performance remain unresolved.</x:v>
      </x:c>
      <x:c r="O1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8" s="4" t="n">
        <x:f>IF(OR(C1808="Ingredient candidate",C1808="Consumed input",C1808="Contained input",C1808="Transform input"),IF(F1808="T0",0,IF(F1808="T1",1,IF(F1808="T2",2,IF(F1808="T3",3,IF(F1808="T4",4,-1))))),-1)</x:f>
        <x:v>4</x:v>
      </x:c>
      <x:c r="Q1808" s="4" t="n">
        <x:f>IF(AND(OR(C1808="Ingredient candidate",C1808="Consumed input",C1808="Contained input",C1808="Transform input"),P1808=-1),1,0)</x:f>
        <x:v>0</x:v>
      </x:c>
    </x:row>
    <x:row r="1809" ht="64" customHeight="1">
      <x:c r="A1809" s="4" t="str">
        <x:v>design.audit.proposal_legger_pannier_frame.audit.out</x:v>
      </x:c>
      <x:c r="B1809" s="4" t="str">
        <x:v>design.audit.proposal_legger_pannier_frame</x:v>
      </x:c>
      <x:c r="C1809" s="4" t="str">
        <x:v>Output</x:v>
      </x:c>
      <x:c r="D1809" s="4" t="str">
        <x:v>proposal.legger.pannier_frame</x:v>
      </x:c>
      <x:c r="E1809" s="4" t="str">
        <x:f>IFERROR(INDEX('Items'!$B$6:$B$1005,MATCH(D1809,'Items'!$A$6:$A$1005,0)),"MISSING ID")</x:f>
        <x:v>Legger side-pannier frame</x:v>
      </x:c>
      <x:c r="F1809" s="4" t="str">
        <x:f>IFERROR(INDEX('Items'!$C$6:$C$1005,MATCH(D1809,'Items'!$A$6:$A$1005,0)),"MISSING ID")</x:f>
        <x:v>Not applicable</x:v>
      </x:c>
      <x:c r="G1809" s="4" t="str">
        <x:f>IFERROR(INDEX('Items'!$D$6:$D$1005,MATCH(D1809,'Items'!$A$6:$A$1005,0)),"MISSING ID")</x:f>
        <x:v>Attachments</x:v>
      </x:c>
      <x:c r="H1809" s="4" t="str">
        <x:f>IFERROR(INDEX('Items'!$X$6:$X$1005,MATCH(D1809,'Items'!$A$6:$A$1005,0)),"MISSING ID")</x:f>
        <x:v>Carrier</x:v>
      </x:c>
      <x:c r="I1809" s="4"/>
      <x:c r="J1809" s="4" t="str">
        <x:v>Unspecified</x:v>
      </x:c>
      <x:c r="K1809" s="4" t="str">
        <x:f>IFERROR(INDEX('Crafting recipes'!$D$6:$D$1005,MATCH(B1809,'Crafting recipes'!$A$6:$A$1005,0)),"MISSING ID")</x:f>
        <x:v>Proposal</x:v>
      </x:c>
      <x:c r="L1809" s="4" t="str">
        <x:f>IFERROR(INDEX('Items'!$AD$6:$AD$1005,MATCH(D1809,'Items'!$A$6:$A$1005,0)),"MISSING ID")</x:f>
        <x:v>Proposal</x:v>
      </x:c>
      <x:c r="M1809" s="4" t="str">
        <x:f>IFERROR(INDEX('Crafting recipes'!$E$6:$E$1005,MATCH(B1809,'Crafting recipes'!$A$6:$A$1005,0)),"MISSING ID")</x:f>
        <x:v>Partial proposal</x:v>
      </x:c>
      <x:c r="N1809" s="4" t="str">
        <x:v>Partial audit candidate; quantity, fit and performance remain unresolved.</x:v>
      </x:c>
      <x:c r="O1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9" s="4" t="n">
        <x:f>IF(OR(C1809="Ingredient candidate",C1809="Consumed input",C1809="Contained input",C1809="Transform input"),IF(F1809="T0",0,IF(F1809="T1",1,IF(F1809="T2",2,IF(F1809="T3",3,IF(F1809="T4",4,-1))))),-1)</x:f>
        <x:v>-1</x:v>
      </x:c>
      <x:c r="Q1809" s="4" t="n">
        <x:f>IF(AND(OR(C1809="Ingredient candidate",C1809="Consumed input",C1809="Contained input",C1809="Transform input"),P1809=-1),1,0)</x:f>
        <x:v>0</x:v>
      </x:c>
    </x:row>
    <x:row r="1810" ht="64" customHeight="1">
      <x:c r="A1810" s="4" t="str">
        <x:v>design.audit.proposal_legger_sample_rack.audit.in.1</x:v>
      </x:c>
      <x:c r="B1810" s="4" t="str">
        <x:v>design.audit.proposal_legger_sample_rack</x:v>
      </x:c>
      <x:c r="C1810" s="4" t="str">
        <x:v>Ingredient candidate</x:v>
      </x:c>
      <x:c r="D1810" s="4" t="str">
        <x:v>proposal.container.vial_case</x:v>
      </x:c>
      <x:c r="E1810" s="4" t="str">
        <x:f>IFERROR(INDEX('Items'!$B$6:$B$1005,MATCH(D1810,'Items'!$A$6:$A$1005,0)),"MISSING ID")</x:f>
        <x:v>Divided vial case</x:v>
      </x:c>
      <x:c r="F1810" s="4" t="str">
        <x:f>IFERROR(INDEX('Items'!$C$6:$C$1005,MATCH(D1810,'Items'!$A$6:$A$1005,0)),"MISSING ID")</x:f>
        <x:v>Not applicable</x:v>
      </x:c>
      <x:c r="G1810" s="4" t="str">
        <x:f>IFERROR(INDEX('Items'!$D$6:$D$1005,MATCH(D1810,'Items'!$A$6:$A$1005,0)),"MISSING ID")</x:f>
        <x:v>Containers</x:v>
      </x:c>
      <x:c r="H1810" s="4" t="str">
        <x:f>IFERROR(INDEX('Items'!$X$6:$X$1005,MATCH(D1810,'Items'!$A$6:$A$1005,0)),"MISSING ID")</x:f>
        <x:v>Carrier</x:v>
      </x:c>
      <x:c r="I1810" s="4"/>
      <x:c r="J1810" s="4" t="str">
        <x:v>Unspecified</x:v>
      </x:c>
      <x:c r="K1810" s="4" t="str">
        <x:f>IFERROR(INDEX('Crafting recipes'!$D$6:$D$1005,MATCH(B1810,'Crafting recipes'!$A$6:$A$1005,0)),"MISSING ID")</x:f>
        <x:v>Proposal</x:v>
      </x:c>
      <x:c r="L1810" s="4" t="str">
        <x:f>IFERROR(INDEX('Items'!$AD$6:$AD$1005,MATCH(D1810,'Items'!$A$6:$A$1005,0)),"MISSING ID")</x:f>
        <x:v>Proposal</x:v>
      </x:c>
      <x:c r="M1810" s="4" t="str">
        <x:f>IFERROR(INDEX('Crafting recipes'!$E$6:$E$1005,MATCH(B1810,'Crafting recipes'!$A$6:$A$1005,0)),"MISSING ID")</x:f>
        <x:v>Partial proposal</x:v>
      </x:c>
      <x:c r="N1810" s="4" t="str">
        <x:v>Partial audit candidate; quantity, fit and performance remain unresolved.</x:v>
      </x:c>
      <x:c r="O18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0" s="4" t="n">
        <x:f>IF(OR(C1810="Ingredient candidate",C1810="Consumed input",C1810="Contained input",C1810="Transform input"),IF(F1810="T0",0,IF(F1810="T1",1,IF(F1810="T2",2,IF(F1810="T3",3,IF(F1810="T4",4,-1))))),-1)</x:f>
        <x:v>-1</x:v>
      </x:c>
      <x:c r="Q1810" s="4" t="n">
        <x:f>IF(AND(OR(C1810="Ingredient candidate",C1810="Consumed input",C1810="Contained input",C1810="Transform input"),P1810=-1),1,0)</x:f>
        <x:v>1</x:v>
      </x:c>
    </x:row>
    <x:row r="1811" ht="64" customHeight="1">
      <x:c r="A1811" s="4" t="str">
        <x:v>design.audit.proposal_legger_sample_rack.audit.in.2</x:v>
      </x:c>
      <x:c r="B1811" s="4" t="str">
        <x:v>design.audit.proposal_legger_sample_rack</x:v>
      </x:c>
      <x:c r="C1811" s="4" t="str">
        <x:v>Ingredient candidate</x:v>
      </x:c>
      <x:c r="D1811" s="4" t="str">
        <x:v>proposal.legger.mount_rail</x:v>
      </x:c>
      <x:c r="E1811" s="4" t="str">
        <x:f>IFERROR(INDEX('Items'!$B$6:$B$1005,MATCH(D1811,'Items'!$A$6:$A$1005,0)),"MISSING ID")</x:f>
        <x:v>Legger attachment rail</x:v>
      </x:c>
      <x:c r="F1811" s="4" t="str">
        <x:f>IFERROR(INDEX('Items'!$C$6:$C$1005,MATCH(D1811,'Items'!$A$6:$A$1005,0)),"MISSING ID")</x:f>
        <x:v>T3</x:v>
      </x:c>
      <x:c r="G1811" s="4" t="str">
        <x:f>IFERROR(INDEX('Items'!$D$6:$D$1005,MATCH(D1811,'Items'!$A$6:$A$1005,0)),"MISSING ID")</x:f>
        <x:v>Crafting components</x:v>
      </x:c>
      <x:c r="H1811" s="4" t="str">
        <x:f>IFERROR(INDEX('Items'!$X$6:$X$1005,MATCH(D1811,'Items'!$A$6:$A$1005,0)),"MISSING ID")</x:f>
        <x:v>Crafting component</x:v>
      </x:c>
      <x:c r="I1811" s="4"/>
      <x:c r="J1811" s="4" t="str">
        <x:v>Unspecified</x:v>
      </x:c>
      <x:c r="K1811" s="4" t="str">
        <x:f>IFERROR(INDEX('Crafting recipes'!$D$6:$D$1005,MATCH(B1811,'Crafting recipes'!$A$6:$A$1005,0)),"MISSING ID")</x:f>
        <x:v>Proposal</x:v>
      </x:c>
      <x:c r="L1811" s="4" t="str">
        <x:f>IFERROR(INDEX('Items'!$AD$6:$AD$1005,MATCH(D1811,'Items'!$A$6:$A$1005,0)),"MISSING ID")</x:f>
        <x:v>Proposal</x:v>
      </x:c>
      <x:c r="M1811" s="4" t="str">
        <x:f>IFERROR(INDEX('Crafting recipes'!$E$6:$E$1005,MATCH(B1811,'Crafting recipes'!$A$6:$A$1005,0)),"MISSING ID")</x:f>
        <x:v>Partial proposal</x:v>
      </x:c>
      <x:c r="N1811" s="4" t="str">
        <x:v>Partial audit candidate; quantity, fit and performance remain unresolved.</x:v>
      </x:c>
      <x:c r="O1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1" s="4" t="n">
        <x:f>IF(OR(C1811="Ingredient candidate",C1811="Consumed input",C1811="Contained input",C1811="Transform input"),IF(F1811="T0",0,IF(F1811="T1",1,IF(F1811="T2",2,IF(F1811="T3",3,IF(F1811="T4",4,-1))))),-1)</x:f>
        <x:v>3</x:v>
      </x:c>
      <x:c r="Q1811" s="4" t="n">
        <x:f>IF(AND(OR(C1811="Ingredient candidate",C1811="Consumed input",C1811="Contained input",C1811="Transform input"),P1811=-1),1,0)</x:f>
        <x:v>0</x:v>
      </x:c>
    </x:row>
    <x:row r="1812" ht="64" customHeight="1">
      <x:c r="A1812" s="4" t="str">
        <x:v>design.audit.proposal_legger_sample_rack.audit.in.3</x:v>
      </x:c>
      <x:c r="B1812" s="4" t="str">
        <x:v>design.audit.proposal_legger_sample_rack</x:v>
      </x:c>
      <x:c r="C1812" s="4" t="str">
        <x:v>Ingredient candidate</x:v>
      </x:c>
      <x:c r="D1812" s="4" t="str">
        <x:v>proposal.t3.packing_stock</x:v>
      </x:c>
      <x:c r="E1812" s="4" t="str">
        <x:f>IFERROR(INDEX('Items'!$B$6:$B$1005,MATCH(D1812,'Items'!$A$6:$A$1005,0)),"MISSING ID")</x:f>
        <x:v>Husk-reinforced packing stock</x:v>
      </x:c>
      <x:c r="F1812" s="4" t="str">
        <x:f>IFERROR(INDEX('Items'!$C$6:$C$1005,MATCH(D1812,'Items'!$A$6:$A$1005,0)),"MISSING ID")</x:f>
        <x:v>T3</x:v>
      </x:c>
      <x:c r="G1812" s="4" t="str">
        <x:f>IFERROR(INDEX('Items'!$D$6:$D$1005,MATCH(D1812,'Items'!$A$6:$A$1005,0)),"MISSING ID")</x:f>
        <x:v>Manufactured stock</x:v>
      </x:c>
      <x:c r="H1812" s="4" t="str">
        <x:f>IFERROR(INDEX('Items'!$X$6:$X$1005,MATCH(D1812,'Items'!$A$6:$A$1005,0)),"MISSING ID")</x:f>
        <x:v>Processed material</x:v>
      </x:c>
      <x:c r="I1812" s="4"/>
      <x:c r="J1812" s="4" t="str">
        <x:v>Unspecified</x:v>
      </x:c>
      <x:c r="K1812" s="4" t="str">
        <x:f>IFERROR(INDEX('Crafting recipes'!$D$6:$D$1005,MATCH(B1812,'Crafting recipes'!$A$6:$A$1005,0)),"MISSING ID")</x:f>
        <x:v>Proposal</x:v>
      </x:c>
      <x:c r="L1812" s="4" t="str">
        <x:f>IFERROR(INDEX('Items'!$AD$6:$AD$1005,MATCH(D1812,'Items'!$A$6:$A$1005,0)),"MISSING ID")</x:f>
        <x:v>Proposal</x:v>
      </x:c>
      <x:c r="M1812" s="4" t="str">
        <x:f>IFERROR(INDEX('Crafting recipes'!$E$6:$E$1005,MATCH(B1812,'Crafting recipes'!$A$6:$A$1005,0)),"MISSING ID")</x:f>
        <x:v>Partial proposal</x:v>
      </x:c>
      <x:c r="N1812" s="4" t="str">
        <x:v>Partial audit candidate; quantity, fit and performance remain unresolved.</x:v>
      </x:c>
      <x:c r="O1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2" s="4" t="n">
        <x:f>IF(OR(C1812="Ingredient candidate",C1812="Consumed input",C1812="Contained input",C1812="Transform input"),IF(F1812="T0",0,IF(F1812="T1",1,IF(F1812="T2",2,IF(F1812="T3",3,IF(F1812="T4",4,-1))))),-1)</x:f>
        <x:v>3</x:v>
      </x:c>
      <x:c r="Q1812" s="4" t="n">
        <x:f>IF(AND(OR(C1812="Ingredient candidate",C1812="Consumed input",C1812="Contained input",C1812="Transform input"),P1812=-1),1,0)</x:f>
        <x:v>0</x:v>
      </x:c>
    </x:row>
    <x:row r="1813" ht="64" customHeight="1">
      <x:c r="A1813" s="4" t="str">
        <x:v>design.audit.proposal_legger_sample_rack.audit.out</x:v>
      </x:c>
      <x:c r="B1813" s="4" t="str">
        <x:v>design.audit.proposal_legger_sample_rack</x:v>
      </x:c>
      <x:c r="C1813" s="4" t="str">
        <x:v>Output</x:v>
      </x:c>
      <x:c r="D1813" s="4" t="str">
        <x:v>proposal.legger.sample_rack</x:v>
      </x:c>
      <x:c r="E1813" s="4" t="str">
        <x:f>IFERROR(INDEX('Items'!$B$6:$B$1005,MATCH(D1813,'Items'!$A$6:$A$1005,0)),"MISSING ID")</x:f>
        <x:v>Legger sample-vial rack</x:v>
      </x:c>
      <x:c r="F1813" s="4" t="str">
        <x:f>IFERROR(INDEX('Items'!$C$6:$C$1005,MATCH(D1813,'Items'!$A$6:$A$1005,0)),"MISSING ID")</x:f>
        <x:v>Not applicable</x:v>
      </x:c>
      <x:c r="G1813" s="4" t="str">
        <x:f>IFERROR(INDEX('Items'!$D$6:$D$1005,MATCH(D1813,'Items'!$A$6:$A$1005,0)),"MISSING ID")</x:f>
        <x:v>Attachments</x:v>
      </x:c>
      <x:c r="H1813" s="4" t="str">
        <x:f>IFERROR(INDEX('Items'!$X$6:$X$1005,MATCH(D1813,'Items'!$A$6:$A$1005,0)),"MISSING ID")</x:f>
        <x:v>Carrier</x:v>
      </x:c>
      <x:c r="I1813" s="4"/>
      <x:c r="J1813" s="4" t="str">
        <x:v>Unspecified</x:v>
      </x:c>
      <x:c r="K1813" s="4" t="str">
        <x:f>IFERROR(INDEX('Crafting recipes'!$D$6:$D$1005,MATCH(B1813,'Crafting recipes'!$A$6:$A$1005,0)),"MISSING ID")</x:f>
        <x:v>Proposal</x:v>
      </x:c>
      <x:c r="L1813" s="4" t="str">
        <x:f>IFERROR(INDEX('Items'!$AD$6:$AD$1005,MATCH(D1813,'Items'!$A$6:$A$1005,0)),"MISSING ID")</x:f>
        <x:v>Proposal</x:v>
      </x:c>
      <x:c r="M1813" s="4" t="str">
        <x:f>IFERROR(INDEX('Crafting recipes'!$E$6:$E$1005,MATCH(B1813,'Crafting recipes'!$A$6:$A$1005,0)),"MISSING ID")</x:f>
        <x:v>Partial proposal</x:v>
      </x:c>
      <x:c r="N1813" s="4" t="str">
        <x:v>Partial audit candidate; quantity, fit and performance remain unresolved.</x:v>
      </x:c>
      <x:c r="O1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3" s="4" t="n">
        <x:f>IF(OR(C1813="Ingredient candidate",C1813="Consumed input",C1813="Contained input",C1813="Transform input"),IF(F1813="T0",0,IF(F1813="T1",1,IF(F1813="T2",2,IF(F1813="T3",3,IF(F1813="T4",4,-1))))),-1)</x:f>
        <x:v>-1</x:v>
      </x:c>
      <x:c r="Q1813" s="4" t="n">
        <x:f>IF(AND(OR(C1813="Ingredient candidate",C1813="Consumed input",C1813="Contained input",C1813="Transform input"),P1813=-1),1,0)</x:f>
        <x:v>0</x:v>
      </x:c>
    </x:row>
    <x:row r="1814" ht="64" customHeight="1">
      <x:c r="A1814" s="4" t="str">
        <x:v>design.audit.proposal_legger_ore_bin.audit.in.1</x:v>
      </x:c>
      <x:c r="B1814" s="4" t="str">
        <x:v>design.audit.proposal_legger_ore_bin</x:v>
      </x:c>
      <x:c r="C1814" s="4" t="str">
        <x:v>Ingredient candidate</x:v>
      </x:c>
      <x:c r="D1814" s="4" t="str">
        <x:v>proposal.collection.annealed_iron_sheet_stock</x:v>
      </x:c>
      <x:c r="E1814" s="4" t="str">
        <x:f>IFERROR(INDEX('Items'!$B$6:$B$1005,MATCH(D1814,'Items'!$A$6:$A$1005,0)),"MISSING ID")</x:f>
        <x:v>Annealed iron sheet stock</x:v>
      </x:c>
      <x:c r="F1814" s="4" t="str">
        <x:f>IFERROR(INDEX('Items'!$C$6:$C$1005,MATCH(D1814,'Items'!$A$6:$A$1005,0)),"MISSING ID")</x:f>
        <x:v>T3</x:v>
      </x:c>
      <x:c r="G1814" s="4" t="str">
        <x:f>IFERROR(INDEX('Items'!$D$6:$D$1005,MATCH(D1814,'Items'!$A$6:$A$1005,0)),"MISSING ID")</x:f>
        <x:v>Manufactured stock</x:v>
      </x:c>
      <x:c r="H1814" s="4" t="str">
        <x:f>IFERROR(INDEX('Items'!$X$6:$X$1005,MATCH(D1814,'Items'!$A$6:$A$1005,0)),"MISSING ID")</x:f>
        <x:v>Processed material</x:v>
      </x:c>
      <x:c r="I1814" s="4"/>
      <x:c r="J1814" s="4" t="str">
        <x:v>Unspecified</x:v>
      </x:c>
      <x:c r="K1814" s="4" t="str">
        <x:f>IFERROR(INDEX('Crafting recipes'!$D$6:$D$1005,MATCH(B1814,'Crafting recipes'!$A$6:$A$1005,0)),"MISSING ID")</x:f>
        <x:v>Proposal</x:v>
      </x:c>
      <x:c r="L1814" s="4" t="str">
        <x:f>IFERROR(INDEX('Items'!$AD$6:$AD$1005,MATCH(D1814,'Items'!$A$6:$A$1005,0)),"MISSING ID")</x:f>
        <x:v>Proposal</x:v>
      </x:c>
      <x:c r="M1814" s="4" t="str">
        <x:f>IFERROR(INDEX('Crafting recipes'!$E$6:$E$1005,MATCH(B1814,'Crafting recipes'!$A$6:$A$1005,0)),"MISSING ID")</x:f>
        <x:v>Partial proposal</x:v>
      </x:c>
      <x:c r="N1814" s="4" t="str">
        <x:v>Partial audit candidate; quantity, fit and performance remain unresolved.</x:v>
      </x:c>
      <x:c r="O1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4" s="4" t="n">
        <x:f>IF(OR(C1814="Ingredient candidate",C1814="Consumed input",C1814="Contained input",C1814="Transform input"),IF(F1814="T0",0,IF(F1814="T1",1,IF(F1814="T2",2,IF(F1814="T3",3,IF(F1814="T4",4,-1))))),-1)</x:f>
        <x:v>3</x:v>
      </x:c>
      <x:c r="Q1814" s="4" t="n">
        <x:f>IF(AND(OR(C1814="Ingredient candidate",C1814="Consumed input",C1814="Contained input",C1814="Transform input"),P1814=-1),1,0)</x:f>
        <x:v>0</x:v>
      </x:c>
    </x:row>
    <x:row r="1815" ht="64" customHeight="1">
      <x:c r="A1815" s="4" t="str">
        <x:v>design.audit.proposal_legger_ore_bin.audit.in.2</x:v>
      </x:c>
      <x:c r="B1815" s="4" t="str">
        <x:v>design.audit.proposal_legger_ore_bin</x:v>
      </x:c>
      <x:c r="C1815" s="4" t="str">
        <x:v>Ingredient candidate</x:v>
      </x:c>
      <x:c r="D1815" s="4" t="str">
        <x:v>proposal.legger.release_latch</x:v>
      </x:c>
      <x:c r="E1815" s="4" t="str">
        <x:f>IFERROR(INDEX('Items'!$B$6:$B$1005,MATCH(D1815,'Items'!$A$6:$A$1005,0)),"MISSING ID")</x:f>
        <x:v>Cargo quick-release latch</x:v>
      </x:c>
      <x:c r="F1815" s="4" t="str">
        <x:f>IFERROR(INDEX('Items'!$C$6:$C$1005,MATCH(D1815,'Items'!$A$6:$A$1005,0)),"MISSING ID")</x:f>
        <x:v>T4</x:v>
      </x:c>
      <x:c r="G1815" s="4" t="str">
        <x:f>IFERROR(INDEX('Items'!$D$6:$D$1005,MATCH(D1815,'Items'!$A$6:$A$1005,0)),"MISSING ID")</x:f>
        <x:v>Crafting components</x:v>
      </x:c>
      <x:c r="H1815" s="4" t="str">
        <x:f>IFERROR(INDEX('Items'!$X$6:$X$1005,MATCH(D1815,'Items'!$A$6:$A$1005,0)),"MISSING ID")</x:f>
        <x:v>Crafting component</x:v>
      </x:c>
      <x:c r="I1815" s="4"/>
      <x:c r="J1815" s="4" t="str">
        <x:v>Unspecified</x:v>
      </x:c>
      <x:c r="K1815" s="4" t="str">
        <x:f>IFERROR(INDEX('Crafting recipes'!$D$6:$D$1005,MATCH(B1815,'Crafting recipes'!$A$6:$A$1005,0)),"MISSING ID")</x:f>
        <x:v>Proposal</x:v>
      </x:c>
      <x:c r="L1815" s="4" t="str">
        <x:f>IFERROR(INDEX('Items'!$AD$6:$AD$1005,MATCH(D1815,'Items'!$A$6:$A$1005,0)),"MISSING ID")</x:f>
        <x:v>Proposal</x:v>
      </x:c>
      <x:c r="M1815" s="4" t="str">
        <x:f>IFERROR(INDEX('Crafting recipes'!$E$6:$E$1005,MATCH(B1815,'Crafting recipes'!$A$6:$A$1005,0)),"MISSING ID")</x:f>
        <x:v>Partial proposal</x:v>
      </x:c>
      <x:c r="N1815" s="4" t="str">
        <x:v>Partial audit candidate; quantity, fit and performance remain unresolved.</x:v>
      </x:c>
      <x:c r="O1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5" s="4" t="n">
        <x:f>IF(OR(C1815="Ingredient candidate",C1815="Consumed input",C1815="Contained input",C1815="Transform input"),IF(F1815="T0",0,IF(F1815="T1",1,IF(F1815="T2",2,IF(F1815="T3",3,IF(F1815="T4",4,-1))))),-1)</x:f>
        <x:v>4</x:v>
      </x:c>
      <x:c r="Q1815" s="4" t="n">
        <x:f>IF(AND(OR(C1815="Ingredient candidate",C1815="Consumed input",C1815="Contained input",C1815="Transform input"),P1815=-1),1,0)</x:f>
        <x:v>0</x:v>
      </x:c>
    </x:row>
    <x:row r="1816" ht="64" customHeight="1">
      <x:c r="A1816" s="4" t="str">
        <x:v>design.audit.proposal_legger_ore_bin.audit.out</x:v>
      </x:c>
      <x:c r="B1816" s="4" t="str">
        <x:v>design.audit.proposal_legger_ore_bin</x:v>
      </x:c>
      <x:c r="C1816" s="4" t="str">
        <x:v>Output</x:v>
      </x:c>
      <x:c r="D1816" s="4" t="str">
        <x:v>proposal.legger.ore_bin</x:v>
      </x:c>
      <x:c r="E1816" s="4" t="str">
        <x:f>IFERROR(INDEX('Items'!$B$6:$B$1005,MATCH(D1816,'Items'!$A$6:$A$1005,0)),"MISSING ID")</x:f>
        <x:v>Legger removable ore bin</x:v>
      </x:c>
      <x:c r="F1816" s="4" t="str">
        <x:f>IFERROR(INDEX('Items'!$C$6:$C$1005,MATCH(D1816,'Items'!$A$6:$A$1005,0)),"MISSING ID")</x:f>
        <x:v>Not applicable</x:v>
      </x:c>
      <x:c r="G1816" s="4" t="str">
        <x:f>IFERROR(INDEX('Items'!$D$6:$D$1005,MATCH(D1816,'Items'!$A$6:$A$1005,0)),"MISSING ID")</x:f>
        <x:v>Attachments</x:v>
      </x:c>
      <x:c r="H1816" s="4" t="str">
        <x:f>IFERROR(INDEX('Items'!$X$6:$X$1005,MATCH(D1816,'Items'!$A$6:$A$1005,0)),"MISSING ID")</x:f>
        <x:v>Container</x:v>
      </x:c>
      <x:c r="I1816" s="4"/>
      <x:c r="J1816" s="4" t="str">
        <x:v>Unspecified</x:v>
      </x:c>
      <x:c r="K1816" s="4" t="str">
        <x:f>IFERROR(INDEX('Crafting recipes'!$D$6:$D$1005,MATCH(B1816,'Crafting recipes'!$A$6:$A$1005,0)),"MISSING ID")</x:f>
        <x:v>Proposal</x:v>
      </x:c>
      <x:c r="L1816" s="4" t="str">
        <x:f>IFERROR(INDEX('Items'!$AD$6:$AD$1005,MATCH(D1816,'Items'!$A$6:$A$1005,0)),"MISSING ID")</x:f>
        <x:v>Proposal</x:v>
      </x:c>
      <x:c r="M1816" s="4" t="str">
        <x:f>IFERROR(INDEX('Crafting recipes'!$E$6:$E$1005,MATCH(B1816,'Crafting recipes'!$A$6:$A$1005,0)),"MISSING ID")</x:f>
        <x:v>Partial proposal</x:v>
      </x:c>
      <x:c r="N1816" s="4" t="str">
        <x:v>Partial audit candidate; quantity, fit and performance remain unresolved.</x:v>
      </x:c>
      <x:c r="O1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6" s="4" t="n">
        <x:f>IF(OR(C1816="Ingredient candidate",C1816="Consumed input",C1816="Contained input",C1816="Transform input"),IF(F1816="T0",0,IF(F1816="T1",1,IF(F1816="T2",2,IF(F1816="T3",3,IF(F1816="T4",4,-1))))),-1)</x:f>
        <x:v>-1</x:v>
      </x:c>
      <x:c r="Q1816" s="4" t="n">
        <x:f>IF(AND(OR(C1816="Ingredient candidate",C1816="Consumed input",C1816="Contained input",C1816="Transform input"),P1816=-1),1,0)</x:f>
        <x:v>0</x:v>
      </x:c>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Attachments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Tools</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t="str">
        <x:v>design.audit.proposal_legger_spares_case.audit.in.1</x:v>
      </x:c>
      <x:c r="B1833" s="4" t="str">
        <x:v>design.audit.proposal_legger_spares_case</x:v>
      </x:c>
      <x:c r="C1833" s="4" t="str">
        <x:v>Ingredient candidate</x:v>
      </x:c>
      <x:c r="D1833" s="4" t="str">
        <x:v>proposal.collection.annealed_iron_sheet_stock</x:v>
      </x:c>
      <x:c r="E1833" s="4" t="str">
        <x:f>IFERROR(INDEX('Items'!$B$6:$B$1005,MATCH(D1833,'Items'!$A$6:$A$1005,0)),"MISSING ID")</x:f>
        <x:v>Annealed iron sheet stock</x:v>
      </x:c>
      <x:c r="F1833" s="4" t="str">
        <x:f>IFERROR(INDEX('Items'!$C$6:$C$1005,MATCH(D1833,'Items'!$A$6:$A$1005,0)),"MISSING ID")</x:f>
        <x:v>T3</x:v>
      </x:c>
      <x:c r="G1833" s="4" t="str">
        <x:f>IFERROR(INDEX('Items'!$D$6:$D$1005,MATCH(D1833,'Items'!$A$6:$A$1005,0)),"MISSING ID")</x:f>
        <x:v>Manufactured stock</x:v>
      </x:c>
      <x:c r="H1833" s="4" t="str">
        <x:f>IFERROR(INDEX('Items'!$X$6:$X$1005,MATCH(D1833,'Items'!$A$6:$A$1005,0)),"MISSING ID")</x:f>
        <x:v>Processed material</x:v>
      </x:c>
      <x:c r="I1833" s="4"/>
      <x:c r="J1833" s="4" t="str">
        <x:v>Unspecified</x:v>
      </x:c>
      <x:c r="K1833" s="4" t="str">
        <x:f>IFERROR(INDEX('Crafting recipes'!$D$6:$D$1005,MATCH(B1833,'Crafting recipes'!$A$6:$A$1005,0)),"MISSING ID")</x:f>
        <x:v>Proposal</x:v>
      </x:c>
      <x:c r="L1833" s="4" t="str">
        <x:f>IFERROR(INDEX('Items'!$AD$6:$AD$1005,MATCH(D1833,'Items'!$A$6:$A$1005,0)),"MISSING ID")</x:f>
        <x:v>Proposal</x:v>
      </x:c>
      <x:c r="M1833" s="4" t="str">
        <x:f>IFERROR(INDEX('Crafting recipes'!$E$6:$E$1005,MATCH(B1833,'Crafting recipes'!$A$6:$A$1005,0)),"MISSING ID")</x:f>
        <x:v>Partial proposal</x:v>
      </x:c>
      <x:c r="N1833" s="4" t="str">
        <x:v>Partial audit candidate; quantity, fit and performance remain unresolved.</x:v>
      </x:c>
      <x:c r="O18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3" s="4" t="n">
        <x:f>IF(OR(C1833="Ingredient candidate",C1833="Consumed input",C1833="Contained input",C1833="Transform input"),IF(F1833="T0",0,IF(F1833="T1",1,IF(F1833="T2",2,IF(F1833="T3",3,IF(F1833="T4",4,-1))))),-1)</x:f>
        <x:v>3</x:v>
      </x:c>
      <x:c r="Q1833" s="4" t="n">
        <x:f>IF(AND(OR(C1833="Ingredient candidate",C1833="Consumed input",C1833="Contained input",C1833="Transform input"),P1833=-1),1,0)</x:f>
        <x:v>0</x:v>
      </x:c>
    </x:row>
    <x:row r="1834" ht="64" customHeight="1">
      <x:c r="A1834" s="4" t="str">
        <x:v>design.audit.proposal_legger_spares_case.audit.in.2</x:v>
      </x:c>
      <x:c r="B1834" s="4" t="str">
        <x:v>design.audit.proposal_legger_spares_case</x:v>
      </x:c>
      <x:c r="C1834" s="4" t="str">
        <x:v>Ingredient candidate</x:v>
      </x:c>
      <x:c r="D1834" s="4" t="str">
        <x:v>proposal.audit.small_metal_hinge_pair</x:v>
      </x:c>
      <x:c r="E1834" s="4" t="str">
        <x:f>IFERROR(INDEX('Items'!$B$6:$B$1005,MATCH(D1834,'Items'!$A$6:$A$1005,0)),"MISSING ID")</x:f>
        <x:v>Small metal hinge pair</x:v>
      </x:c>
      <x:c r="F1834" s="4" t="str">
        <x:f>IFERROR(INDEX('Items'!$C$6:$C$1005,MATCH(D1834,'Items'!$A$6:$A$1005,0)),"MISSING ID")</x:f>
        <x:v>T3</x:v>
      </x:c>
      <x:c r="G1834" s="4" t="str">
        <x:f>IFERROR(INDEX('Items'!$D$6:$D$1005,MATCH(D1834,'Items'!$A$6:$A$1005,0)),"MISSING ID")</x:f>
        <x:v>Crafting components</x:v>
      </x:c>
      <x:c r="H1834" s="4" t="str">
        <x:f>IFERROR(INDEX('Items'!$X$6:$X$1005,MATCH(D1834,'Items'!$A$6:$A$1005,0)),"MISSING ID")</x:f>
        <x:v>Crafting component</x:v>
      </x:c>
      <x:c r="I1834" s="4"/>
      <x:c r="J1834" s="4" t="str">
        <x:v>Unspecified</x:v>
      </x:c>
      <x:c r="K1834" s="4" t="str">
        <x:f>IFERROR(INDEX('Crafting recipes'!$D$6:$D$1005,MATCH(B1834,'Crafting recipes'!$A$6:$A$1005,0)),"MISSING ID")</x:f>
        <x:v>Proposal</x:v>
      </x:c>
      <x:c r="L1834" s="4" t="str">
        <x:f>IFERROR(INDEX('Items'!$AD$6:$AD$1005,MATCH(D1834,'Items'!$A$6:$A$1005,0)),"MISSING ID")</x:f>
        <x:v>Proposal</x:v>
      </x:c>
      <x:c r="M1834" s="4" t="str">
        <x:f>IFERROR(INDEX('Crafting recipes'!$E$6:$E$1005,MATCH(B1834,'Crafting recipes'!$A$6:$A$1005,0)),"MISSING ID")</x:f>
        <x:v>Partial proposal</x:v>
      </x:c>
      <x:c r="N1834" s="4" t="str">
        <x:v>Partial audit candidate; quantity, fit and performance remain unresolved.</x:v>
      </x:c>
      <x:c r="O18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4" s="4" t="n">
        <x:f>IF(OR(C1834="Ingredient candidate",C1834="Consumed input",C1834="Contained input",C1834="Transform input"),IF(F1834="T0",0,IF(F1834="T1",1,IF(F1834="T2",2,IF(F1834="T3",3,IF(F1834="T4",4,-1))))),-1)</x:f>
        <x:v>3</x:v>
      </x:c>
      <x:c r="Q1834" s="4" t="n">
        <x:f>IF(AND(OR(C1834="Ingredient candidate",C1834="Consumed input",C1834="Contained input",C1834="Transform input"),P1834=-1),1,0)</x:f>
        <x:v>0</x:v>
      </x:c>
    </x:row>
    <x:row r="1835" ht="64" customHeight="1">
      <x:c r="A1835" s="4" t="str">
        <x:v>design.audit.proposal_legger_spares_case.audit.in.3</x:v>
      </x:c>
      <x:c r="B1835" s="4" t="str">
        <x:v>design.audit.proposal_legger_spares_case</x:v>
      </x:c>
      <x:c r="C1835" s="4" t="str">
        <x:v>Ingredient candidate</x:v>
      </x:c>
      <x:c r="D1835" s="4" t="str">
        <x:v>proposal.legger.release_latch</x:v>
      </x:c>
      <x:c r="E1835" s="4" t="str">
        <x:f>IFERROR(INDEX('Items'!$B$6:$B$1005,MATCH(D1835,'Items'!$A$6:$A$1005,0)),"MISSING ID")</x:f>
        <x:v>Cargo quick-release latch</x:v>
      </x:c>
      <x:c r="F1835" s="4" t="str">
        <x:f>IFERROR(INDEX('Items'!$C$6:$C$1005,MATCH(D1835,'Items'!$A$6:$A$1005,0)),"MISSING ID")</x:f>
        <x:v>T4</x:v>
      </x:c>
      <x:c r="G1835" s="4" t="str">
        <x:f>IFERROR(INDEX('Items'!$D$6:$D$1005,MATCH(D1835,'Items'!$A$6:$A$1005,0)),"MISSING ID")</x:f>
        <x:v>Crafting components</x:v>
      </x:c>
      <x:c r="H1835" s="4" t="str">
        <x:f>IFERROR(INDEX('Items'!$X$6:$X$1005,MATCH(D1835,'Items'!$A$6:$A$1005,0)),"MISSING ID")</x:f>
        <x:v>Crafting component</x:v>
      </x:c>
      <x:c r="I1835" s="4"/>
      <x:c r="J1835" s="4" t="str">
        <x:v>Unspecified</x:v>
      </x:c>
      <x:c r="K1835" s="4" t="str">
        <x:f>IFERROR(INDEX('Crafting recipes'!$D$6:$D$1005,MATCH(B1835,'Crafting recipes'!$A$6:$A$1005,0)),"MISSING ID")</x:f>
        <x:v>Proposal</x:v>
      </x:c>
      <x:c r="L1835" s="4" t="str">
        <x:f>IFERROR(INDEX('Items'!$AD$6:$AD$1005,MATCH(D1835,'Items'!$A$6:$A$1005,0)),"MISSING ID")</x:f>
        <x:v>Proposal</x:v>
      </x:c>
      <x:c r="M1835" s="4" t="str">
        <x:f>IFERROR(INDEX('Crafting recipes'!$E$6:$E$1005,MATCH(B1835,'Crafting recipes'!$A$6:$A$1005,0)),"MISSING ID")</x:f>
        <x:v>Partial proposal</x:v>
      </x:c>
      <x:c r="N1835" s="4" t="str">
        <x:v>Partial audit candidate; quantity, fit and performance remain unresolved.</x:v>
      </x:c>
      <x:c r="O18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5" s="4" t="n">
        <x:f>IF(OR(C1835="Ingredient candidate",C1835="Consumed input",C1835="Contained input",C1835="Transform input"),IF(F1835="T0",0,IF(F1835="T1",1,IF(F1835="T2",2,IF(F1835="T3",3,IF(F1835="T4",4,-1))))),-1)</x:f>
        <x:v>4</x:v>
      </x:c>
      <x:c r="Q1835" s="4" t="n">
        <x:f>IF(AND(OR(C1835="Ingredient candidate",C1835="Consumed input",C1835="Contained input",C1835="Transform input"),P1835=-1),1,0)</x:f>
        <x:v>0</x:v>
      </x:c>
    </x:row>
    <x:row r="1836" ht="64" customHeight="1">
      <x:c r="A1836" s="4" t="str">
        <x:v>design.audit.proposal_legger_spares_case.audit.out</x:v>
      </x:c>
      <x:c r="B1836" s="4" t="str">
        <x:v>design.audit.proposal_legger_spares_case</x:v>
      </x:c>
      <x:c r="C1836" s="4" t="str">
        <x:v>Output</x:v>
      </x:c>
      <x:c r="D1836" s="4" t="str">
        <x:v>proposal.legger.spares_case</x:v>
      </x:c>
      <x:c r="E1836" s="4" t="str">
        <x:f>IFERROR(INDEX('Items'!$B$6:$B$1005,MATCH(D1836,'Items'!$A$6:$A$1005,0)),"MISSING ID")</x:f>
        <x:v>Legger fitted spares case</x:v>
      </x:c>
      <x:c r="F1836" s="4" t="str">
        <x:f>IFERROR(INDEX('Items'!$C$6:$C$1005,MATCH(D1836,'Items'!$A$6:$A$1005,0)),"MISSING ID")</x:f>
        <x:v>Not applicable</x:v>
      </x:c>
      <x:c r="G1836" s="4" t="str">
        <x:f>IFERROR(INDEX('Items'!$D$6:$D$1005,MATCH(D1836,'Items'!$A$6:$A$1005,0)),"MISSING ID")</x:f>
        <x:v>Attachments</x:v>
      </x:c>
      <x:c r="H1836" s="4" t="str">
        <x:f>IFERROR(INDEX('Items'!$X$6:$X$1005,MATCH(D1836,'Items'!$A$6:$A$1005,0)),"MISSING ID")</x:f>
        <x:v>Container</x:v>
      </x:c>
      <x:c r="I1836" s="4"/>
      <x:c r="J1836" s="4" t="str">
        <x:v>Unspecified</x:v>
      </x:c>
      <x:c r="K1836" s="4" t="str">
        <x:f>IFERROR(INDEX('Crafting recipes'!$D$6:$D$1005,MATCH(B1836,'Crafting recipes'!$A$6:$A$1005,0)),"MISSING ID")</x:f>
        <x:v>Proposal</x:v>
      </x:c>
      <x:c r="L1836" s="4" t="str">
        <x:f>IFERROR(INDEX('Items'!$AD$6:$AD$1005,MATCH(D1836,'Items'!$A$6:$A$1005,0)),"MISSING ID")</x:f>
        <x:v>Proposal</x:v>
      </x:c>
      <x:c r="M1836" s="4" t="str">
        <x:f>IFERROR(INDEX('Crafting recipes'!$E$6:$E$1005,MATCH(B1836,'Crafting recipes'!$A$6:$A$1005,0)),"MISSING ID")</x:f>
        <x:v>Partial proposal</x:v>
      </x:c>
      <x:c r="N1836" s="4" t="str">
        <x:v>Partial audit candidate; quantity, fit and performance remain unresolved.</x:v>
      </x:c>
      <x:c r="O18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6" s="4" t="n">
        <x:f>IF(OR(C1836="Ingredient candidate",C1836="Consumed input",C1836="Contained input",C1836="Transform input"),IF(F1836="T0",0,IF(F1836="T1",1,IF(F1836="T2",2,IF(F1836="T3",3,IF(F1836="T4",4,-1))))),-1)</x:f>
        <x:v>-1</x:v>
      </x:c>
      <x:c r="Q1836" s="4" t="n">
        <x:f>IF(AND(OR(C1836="Ingredient candidate",C1836="Consumed input",C1836="Contained input",C1836="Transform input"),P1836=-1),1,0)</x:f>
        <x:v>0</x:v>
      </x:c>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t="str">
        <x:v>design.audit.proposal_food_drink_portion.audit.in.1</x:v>
      </x:c>
      <x:c r="B1856" s="4" t="str">
        <x:v>design.audit.proposal_food_drink_portion</x:v>
      </x:c>
      <x:c r="C1856" s="4" t="str">
        <x:v>Ingredient candidate</x:v>
      </x:c>
      <x:c r="D1856" s="4" t="str">
        <x:v>proposal.collection.culinary_phagia_liquid_fraction</x:v>
      </x:c>
      <x:c r="E1856" s="4" t="str">
        <x:f>IFERROR(INDEX('Items'!$B$6:$B$1005,MATCH(D1856,'Items'!$A$6:$A$1005,0)),"MISSING ID")</x:f>
        <x:v>Culinary Phagia liquid fraction</x:v>
      </x:c>
      <x:c r="F1856" s="4" t="str">
        <x:f>IFERROR(INDEX('Items'!$C$6:$C$1005,MATCH(D1856,'Items'!$A$6:$A$1005,0)),"MISSING ID")</x:f>
        <x:v>T1</x:v>
      </x:c>
      <x:c r="G1856" s="4" t="str">
        <x:f>IFERROR(INDEX('Items'!$D$6:$D$1005,MATCH(D1856,'Items'!$A$6:$A$1005,0)),"MISSING ID")</x:f>
        <x:v>Consumables</x:v>
      </x:c>
      <x:c r="H1856" s="4" t="str">
        <x:f>IFERROR(INDEX('Items'!$X$6:$X$1005,MATCH(D1856,'Items'!$A$6:$A$1005,0)),"MISSING ID")</x:f>
        <x:v>Food material</x:v>
      </x:c>
      <x:c r="I1856" s="4"/>
      <x:c r="J1856" s="4" t="str">
        <x:v>Unspecified</x:v>
      </x:c>
      <x:c r="K1856" s="4" t="str">
        <x:f>IFERROR(INDEX('Crafting recipes'!$D$6:$D$1005,MATCH(B1856,'Crafting recipes'!$A$6:$A$1005,0)),"MISSING ID")</x:f>
        <x:v>Proposal</x:v>
      </x:c>
      <x:c r="L1856" s="4" t="str">
        <x:f>IFERROR(INDEX('Items'!$AD$6:$AD$1005,MATCH(D1856,'Items'!$A$6:$A$1005,0)),"MISSING ID")</x:f>
        <x:v>Proposal</x:v>
      </x:c>
      <x:c r="M1856" s="4" t="str">
        <x:f>IFERROR(INDEX('Crafting recipes'!$E$6:$E$1005,MATCH(B1856,'Crafting recipes'!$A$6:$A$1005,0)),"MISSING ID")</x:f>
        <x:v>Partial proposal</x:v>
      </x:c>
      <x:c r="N1856" s="4" t="str">
        <x:v>Partial audit candidate; quantity, fit and performance remain unresolved.</x:v>
      </x:c>
      <x:c r="O18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6" s="4" t="n">
        <x:f>IF(OR(C1856="Ingredient candidate",C1856="Consumed input",C1856="Contained input",C1856="Transform input"),IF(F1856="T0",0,IF(F1856="T1",1,IF(F1856="T2",2,IF(F1856="T3",3,IF(F1856="T4",4,-1))))),-1)</x:f>
        <x:v>1</x:v>
      </x:c>
      <x:c r="Q1856" s="4" t="n">
        <x:f>IF(AND(OR(C1856="Ingredient candidate",C1856="Consumed input",C1856="Contained input",C1856="Transform input"),P1856=-1),1,0)</x:f>
        <x:v>0</x:v>
      </x:c>
    </x:row>
    <x:row r="1857" ht="64" customHeight="1">
      <x:c r="A1857" s="4" t="str">
        <x:v>design.audit.proposal_food_drink_portion.audit.out</x:v>
      </x:c>
      <x:c r="B1857" s="4" t="str">
        <x:v>design.audit.proposal_food_drink_portion</x:v>
      </x:c>
      <x:c r="C1857" s="4" t="str">
        <x:v>Output</x:v>
      </x:c>
      <x:c r="D1857" s="4" t="str">
        <x:v>proposal.food.drink_portion</x:v>
      </x:c>
      <x:c r="E1857" s="4" t="str">
        <x:f>IFERROR(INDEX('Items'!$B$6:$B$1005,MATCH(D1857,'Items'!$A$6:$A$1005,0)),"MISSING ID")</x:f>
        <x:v>Prepared Phagia drink portion</x:v>
      </x:c>
      <x:c r="F1857" s="4" t="str">
        <x:f>IFERROR(INDEX('Items'!$C$6:$C$1005,MATCH(D1857,'Items'!$A$6:$A$1005,0)),"MISSING ID")</x:f>
        <x:v>Not applicable</x:v>
      </x:c>
      <x:c r="G1857" s="4" t="str">
        <x:f>IFERROR(INDEX('Items'!$D$6:$D$1005,MATCH(D1857,'Items'!$A$6:$A$1005,0)),"MISSING ID")</x:f>
        <x:v>Consumables</x:v>
      </x:c>
      <x:c r="H1857" s="4" t="str">
        <x:f>IFERROR(INDEX('Items'!$X$6:$X$1005,MATCH(D1857,'Items'!$A$6:$A$1005,0)),"MISSING ID")</x:f>
        <x:v>Drink consumable</x:v>
      </x:c>
      <x:c r="I1857" s="4"/>
      <x:c r="J1857" s="4" t="str">
        <x:v>Unspecified</x:v>
      </x:c>
      <x:c r="K1857" s="4" t="str">
        <x:f>IFERROR(INDEX('Crafting recipes'!$D$6:$D$1005,MATCH(B1857,'Crafting recipes'!$A$6:$A$1005,0)),"MISSING ID")</x:f>
        <x:v>Proposal</x:v>
      </x:c>
      <x:c r="L1857" s="4" t="str">
        <x:f>IFERROR(INDEX('Items'!$AD$6:$AD$1005,MATCH(D1857,'Items'!$A$6:$A$1005,0)),"MISSING ID")</x:f>
        <x:v>Author direction</x:v>
      </x:c>
      <x:c r="M1857" s="4" t="str">
        <x:f>IFERROR(INDEX('Crafting recipes'!$E$6:$E$1005,MATCH(B1857,'Crafting recipes'!$A$6:$A$1005,0)),"MISSING ID")</x:f>
        <x:v>Partial proposal</x:v>
      </x:c>
      <x:c r="N1857" s="4" t="str">
        <x:v>Partial audit candidate; quantity, fit and performance remain unresolved.</x:v>
      </x:c>
      <x:c r="O18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7" s="4" t="n">
        <x:f>IF(OR(C1857="Ingredient candidate",C1857="Consumed input",C1857="Contained input",C1857="Transform input"),IF(F1857="T0",0,IF(F1857="T1",1,IF(F1857="T2",2,IF(F1857="T3",3,IF(F1857="T4",4,-1))))),-1)</x:f>
        <x:v>-1</x:v>
      </x:c>
      <x:c r="Q1857" s="4" t="n">
        <x:f>IF(AND(OR(C1857="Ingredient candidate",C1857="Consumed input",C1857="Contained input",C1857="Transform input"),P1857=-1),1,0)</x:f>
        <x:v>0</x:v>
      </x:c>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Consumables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Consumables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Consumables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Consumables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Consumables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Consumables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Consumables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Consumables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t="str">
        <x:v>design.audit.proposal_food_meal_portion.audit.in.1</x:v>
      </x:c>
      <x:c r="B1870" s="4" t="str">
        <x:v>design.audit.proposal_food_meal_portion</x:v>
      </x:c>
      <x:c r="C1870" s="4" t="str">
        <x:v>Ingredient candidate</x:v>
      </x:c>
      <x:c r="D1870" s="4" t="str">
        <x:v>proposal.collection.drained_culinary_phagia_curd</x:v>
      </x:c>
      <x:c r="E1870" s="4" t="str">
        <x:f>IFERROR(INDEX('Items'!$B$6:$B$1005,MATCH(D1870,'Items'!$A$6:$A$1005,0)),"MISSING ID")</x:f>
        <x:v>Drained culinary Phagia curd</x:v>
      </x:c>
      <x:c r="F1870" s="4" t="str">
        <x:f>IFERROR(INDEX('Items'!$C$6:$C$1005,MATCH(D1870,'Items'!$A$6:$A$1005,0)),"MISSING ID")</x:f>
        <x:v>T1</x:v>
      </x:c>
      <x:c r="G1870" s="4" t="str">
        <x:f>IFERROR(INDEX('Items'!$D$6:$D$1005,MATCH(D1870,'Items'!$A$6:$A$1005,0)),"MISSING ID")</x:f>
        <x:v>Consumables</x:v>
      </x:c>
      <x:c r="H1870" s="4" t="str">
        <x:f>IFERROR(INDEX('Items'!$X$6:$X$1005,MATCH(D1870,'Items'!$A$6:$A$1005,0)),"MISSING ID")</x:f>
        <x:v>Food material</x:v>
      </x:c>
      <x:c r="I1870" s="4"/>
      <x:c r="J1870" s="4" t="str">
        <x:v>Unspecified</x:v>
      </x:c>
      <x:c r="K1870" s="4" t="str">
        <x:f>IFERROR(INDEX('Crafting recipes'!$D$6:$D$1005,MATCH(B1870,'Crafting recipes'!$A$6:$A$1005,0)),"MISSING ID")</x:f>
        <x:v>Proposal</x:v>
      </x:c>
      <x:c r="L1870" s="4" t="str">
        <x:f>IFERROR(INDEX('Items'!$AD$6:$AD$1005,MATCH(D1870,'Items'!$A$6:$A$1005,0)),"MISSING ID")</x:f>
        <x:v>Proposal</x:v>
      </x:c>
      <x:c r="M1870" s="4" t="str">
        <x:f>IFERROR(INDEX('Crafting recipes'!$E$6:$E$1005,MATCH(B1870,'Crafting recipes'!$A$6:$A$1005,0)),"MISSING ID")</x:f>
        <x:v>Partial proposal</x:v>
      </x:c>
      <x:c r="N1870" s="4" t="str">
        <x:v>Partial audit candidate; quantity, fit and performance remain unresolved.</x:v>
      </x:c>
      <x:c r="O18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0" s="4" t="n">
        <x:f>IF(OR(C1870="Ingredient candidate",C1870="Consumed input",C1870="Contained input",C1870="Transform input"),IF(F1870="T0",0,IF(F1870="T1",1,IF(F1870="T2",2,IF(F1870="T3",3,IF(F1870="T4",4,-1))))),-1)</x:f>
        <x:v>1</x:v>
      </x:c>
      <x:c r="Q1870" s="4" t="n">
        <x:f>IF(AND(OR(C1870="Ingredient candidate",C1870="Consumed input",C1870="Contained input",C1870="Transform input"),P1870=-1),1,0)</x:f>
        <x:v>0</x:v>
      </x:c>
    </x:row>
    <x:row r="1871" ht="64" customHeight="1">
      <x:c r="A1871" s="4" t="str">
        <x:v>design.audit.proposal_food_meal_portion.audit.in.2</x:v>
      </x:c>
      <x:c r="B1871" s="4" t="str">
        <x:v>design.audit.proposal_food_meal_portion</x:v>
      </x:c>
      <x:c r="C1871" s="4" t="str">
        <x:v>Ingredient candidate</x:v>
      </x:c>
      <x:c r="D1871" s="4" t="str">
        <x:v>proposal.collection.toasted_culinary_phagia_crumbs</x:v>
      </x:c>
      <x:c r="E1871" s="4" t="str">
        <x:f>IFERROR(INDEX('Items'!$B$6:$B$1005,MATCH(D1871,'Items'!$A$6:$A$1005,0)),"MISSING ID")</x:f>
        <x:v>Toasted culinary Phagia crumbs</x:v>
      </x:c>
      <x:c r="F1871" s="4" t="str">
        <x:f>IFERROR(INDEX('Items'!$C$6:$C$1005,MATCH(D1871,'Items'!$A$6:$A$1005,0)),"MISSING ID")</x:f>
        <x:v>T2</x:v>
      </x:c>
      <x:c r="G1871" s="4" t="str">
        <x:f>IFERROR(INDEX('Items'!$D$6:$D$1005,MATCH(D1871,'Items'!$A$6:$A$1005,0)),"MISSING ID")</x:f>
        <x:v>Consumables</x:v>
      </x:c>
      <x:c r="H1871" s="4" t="str">
        <x:f>IFERROR(INDEX('Items'!$X$6:$X$1005,MATCH(D1871,'Items'!$A$6:$A$1005,0)),"MISSING ID")</x:f>
        <x:v>Food material</x:v>
      </x:c>
      <x:c r="I1871" s="4"/>
      <x:c r="J1871" s="4" t="str">
        <x:v>Unspecified</x:v>
      </x:c>
      <x:c r="K1871" s="4" t="str">
        <x:f>IFERROR(INDEX('Crafting recipes'!$D$6:$D$1005,MATCH(B1871,'Crafting recipes'!$A$6:$A$1005,0)),"MISSING ID")</x:f>
        <x:v>Proposal</x:v>
      </x:c>
      <x:c r="L1871" s="4" t="str">
        <x:f>IFERROR(INDEX('Items'!$AD$6:$AD$1005,MATCH(D1871,'Items'!$A$6:$A$1005,0)),"MISSING ID")</x:f>
        <x:v>Proposal</x:v>
      </x:c>
      <x:c r="M1871" s="4" t="str">
        <x:f>IFERROR(INDEX('Crafting recipes'!$E$6:$E$1005,MATCH(B1871,'Crafting recipes'!$A$6:$A$1005,0)),"MISSING ID")</x:f>
        <x:v>Partial proposal</x:v>
      </x:c>
      <x:c r="N1871" s="4" t="str">
        <x:v>Partial audit candidate; quantity, fit and performance remain unresolved.</x:v>
      </x:c>
      <x:c r="O18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1" s="4" t="n">
        <x:f>IF(OR(C1871="Ingredient candidate",C1871="Consumed input",C1871="Contained input",C1871="Transform input"),IF(F1871="T0",0,IF(F1871="T1",1,IF(F1871="T2",2,IF(F1871="T3",3,IF(F1871="T4",4,-1))))),-1)</x:f>
        <x:v>2</x:v>
      </x:c>
      <x:c r="Q1871" s="4" t="n">
        <x:f>IF(AND(OR(C1871="Ingredient candidate",C1871="Consumed input",C1871="Contained input",C1871="Transform input"),P1871=-1),1,0)</x:f>
        <x:v>0</x:v>
      </x:c>
    </x:row>
    <x:row r="1872" ht="64" customHeight="1">
      <x:c r="A1872" s="4" t="str">
        <x:v>design.audit.proposal_food_meal_portion.audit.out</x:v>
      </x:c>
      <x:c r="B1872" s="4" t="str">
        <x:v>design.audit.proposal_food_meal_portion</x:v>
      </x:c>
      <x:c r="C1872" s="4" t="str">
        <x:v>Output</x:v>
      </x:c>
      <x:c r="D1872" s="4" t="str">
        <x:v>proposal.food.meal_portion</x:v>
      </x:c>
      <x:c r="E1872" s="4" t="str">
        <x:f>IFERROR(INDEX('Items'!$B$6:$B$1005,MATCH(D1872,'Items'!$A$6:$A$1005,0)),"MISSING ID")</x:f>
        <x:v>Prepared Phagia meal portion</x:v>
      </x:c>
      <x:c r="F1872" s="4" t="str">
        <x:f>IFERROR(INDEX('Items'!$C$6:$C$1005,MATCH(D1872,'Items'!$A$6:$A$1005,0)),"MISSING ID")</x:f>
        <x:v>Not applicable</x:v>
      </x:c>
      <x:c r="G1872" s="4" t="str">
        <x:f>IFERROR(INDEX('Items'!$D$6:$D$1005,MATCH(D1872,'Items'!$A$6:$A$1005,0)),"MISSING ID")</x:f>
        <x:v>Consumables</x:v>
      </x:c>
      <x:c r="H1872" s="4" t="str">
        <x:f>IFERROR(INDEX('Items'!$X$6:$X$1005,MATCH(D1872,'Items'!$A$6:$A$1005,0)),"MISSING ID")</x:f>
        <x:v>Food consumable</x:v>
      </x:c>
      <x:c r="I1872" s="4"/>
      <x:c r="J1872" s="4" t="str">
        <x:v>Unspecified</x:v>
      </x:c>
      <x:c r="K1872" s="4" t="str">
        <x:f>IFERROR(INDEX('Crafting recipes'!$D$6:$D$1005,MATCH(B1872,'Crafting recipes'!$A$6:$A$1005,0)),"MISSING ID")</x:f>
        <x:v>Proposal</x:v>
      </x:c>
      <x:c r="L1872" s="4" t="str">
        <x:f>IFERROR(INDEX('Items'!$AD$6:$AD$1005,MATCH(D1872,'Items'!$A$6:$A$1005,0)),"MISSING ID")</x:f>
        <x:v>Author direction</x:v>
      </x:c>
      <x:c r="M1872" s="4" t="str">
        <x:f>IFERROR(INDEX('Crafting recipes'!$E$6:$E$1005,MATCH(B1872,'Crafting recipes'!$A$6:$A$1005,0)),"MISSING ID")</x:f>
        <x:v>Partial proposal</x:v>
      </x:c>
      <x:c r="N1872" s="4" t="str">
        <x:v>Partial audit candidate; quantity, fit and performance remain unresolved.</x:v>
      </x:c>
      <x:c r="O18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2" s="4" t="n">
        <x:f>IF(OR(C1872="Ingredient candidate",C1872="Consumed input",C1872="Contained input",C1872="Transform input"),IF(F1872="T0",0,IF(F1872="T1",1,IF(F1872="T2",2,IF(F1872="T3",3,IF(F1872="T4",4,-1))))),-1)</x:f>
        <x:v>-1</x:v>
      </x:c>
      <x:c r="Q1872" s="4" t="n">
        <x:f>IF(AND(OR(C1872="Ingredient candidate",C1872="Consumed input",C1872="Contained input",C1872="Transform input"),P1872=-1),1,0)</x:f>
        <x:v>0</x:v>
      </x:c>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Consumables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Biological resources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Consumables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Consumables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Consumables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Consumables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t="str">
        <x:v>design.audit.proposal_food_meal_carrier.audit.in.1</x:v>
      </x:c>
      <x:c r="B1889" s="4" t="str">
        <x:v>design.audit.proposal_food_meal_carrier</x:v>
      </x:c>
      <x:c r="C1889" s="4" t="str">
        <x:v>Ingredient candidate</x:v>
      </x:c>
      <x:c r="D1889" s="4" t="str">
        <x:v>proposal.audit.fired_ceramic_vessel_blank</x:v>
      </x:c>
      <x:c r="E1889" s="4" t="str">
        <x:f>IFERROR(INDEX('Items'!$B$6:$B$1005,MATCH(D1889,'Items'!$A$6:$A$1005,0)),"MISSING ID")</x:f>
        <x:v>Fired ceramic vessel blank</x:v>
      </x:c>
      <x:c r="F1889" s="4" t="str">
        <x:f>IFERROR(INDEX('Items'!$C$6:$C$1005,MATCH(D1889,'Items'!$A$6:$A$1005,0)),"MISSING ID")</x:f>
        <x:v>T2</x:v>
      </x:c>
      <x:c r="G1889" s="4" t="str">
        <x:f>IFERROR(INDEX('Items'!$D$6:$D$1005,MATCH(D1889,'Items'!$A$6:$A$1005,0)),"MISSING ID")</x:f>
        <x:v>Crafting components</x:v>
      </x:c>
      <x:c r="H1889" s="4" t="str">
        <x:f>IFERROR(INDEX('Items'!$X$6:$X$1005,MATCH(D1889,'Items'!$A$6:$A$1005,0)),"MISSING ID")</x:f>
        <x:v>Crafting component</x:v>
      </x:c>
      <x:c r="I1889" s="4"/>
      <x:c r="J1889" s="4" t="str">
        <x:v>Unspecified</x:v>
      </x:c>
      <x:c r="K1889" s="4" t="str">
        <x:f>IFERROR(INDEX('Crafting recipes'!$D$6:$D$1005,MATCH(B1889,'Crafting recipes'!$A$6:$A$1005,0)),"MISSING ID")</x:f>
        <x:v>Proposal</x:v>
      </x:c>
      <x:c r="L1889" s="4" t="str">
        <x:f>IFERROR(INDEX('Items'!$AD$6:$AD$1005,MATCH(D1889,'Items'!$A$6:$A$1005,0)),"MISSING ID")</x:f>
        <x:v>Proposal</x:v>
      </x:c>
      <x:c r="M1889" s="4" t="str">
        <x:f>IFERROR(INDEX('Crafting recipes'!$E$6:$E$1005,MATCH(B1889,'Crafting recipes'!$A$6:$A$1005,0)),"MISSING ID")</x:f>
        <x:v>Partial proposal</x:v>
      </x:c>
      <x:c r="N1889" s="4" t="str">
        <x:v>Partial audit candidate; quantity, fit and performance remain unresolved.</x:v>
      </x:c>
      <x:c r="O18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9" s="4" t="n">
        <x:f>IF(OR(C1889="Ingredient candidate",C1889="Consumed input",C1889="Contained input",C1889="Transform input"),IF(F1889="T0",0,IF(F1889="T1",1,IF(F1889="T2",2,IF(F1889="T3",3,IF(F1889="T4",4,-1))))),-1)</x:f>
        <x:v>2</x:v>
      </x:c>
      <x:c r="Q1889" s="4" t="n">
        <x:f>IF(AND(OR(C1889="Ingredient candidate",C1889="Consumed input",C1889="Contained input",C1889="Transform input"),P1889=-1),1,0)</x:f>
        <x:v>0</x:v>
      </x:c>
    </x:row>
    <x:row r="1890" ht="64" customHeight="1">
      <x:c r="A1890" s="4" t="str">
        <x:v>design.audit.proposal_food_meal_carrier.audit.in.2</x:v>
      </x:c>
      <x:c r="B1890" s="4" t="str">
        <x:v>design.audit.proposal_food_meal_carrier</x:v>
      </x:c>
      <x:c r="C1890" s="4" t="str">
        <x:v>Ingredient candidate</x:v>
      </x:c>
      <x:c r="D1890" s="4" t="str">
        <x:v>proposal.ceramic.lid</x:v>
      </x:c>
      <x:c r="E1890" s="4" t="str">
        <x:f>IFERROR(INDEX('Items'!$B$6:$B$1005,MATCH(D1890,'Items'!$A$6:$A$1005,0)),"MISSING ID")</x:f>
        <x:v>Ceramic vessel lid</x:v>
      </x:c>
      <x:c r="F1890" s="4" t="str">
        <x:f>IFERROR(INDEX('Items'!$C$6:$C$1005,MATCH(D1890,'Items'!$A$6:$A$1005,0)),"MISSING ID")</x:f>
        <x:v>T3</x:v>
      </x:c>
      <x:c r="G1890" s="4" t="str">
        <x:f>IFERROR(INDEX('Items'!$D$6:$D$1005,MATCH(D1890,'Items'!$A$6:$A$1005,0)),"MISSING ID")</x:f>
        <x:v>Crafting components</x:v>
      </x:c>
      <x:c r="H1890" s="4" t="str">
        <x:f>IFERROR(INDEX('Items'!$X$6:$X$1005,MATCH(D1890,'Items'!$A$6:$A$1005,0)),"MISSING ID")</x:f>
        <x:v>Container part</x:v>
      </x:c>
      <x:c r="I1890" s="4"/>
      <x:c r="J1890" s="4" t="str">
        <x:v>Unspecified</x:v>
      </x:c>
      <x:c r="K1890" s="4" t="str">
        <x:f>IFERROR(INDEX('Crafting recipes'!$D$6:$D$1005,MATCH(B1890,'Crafting recipes'!$A$6:$A$1005,0)),"MISSING ID")</x:f>
        <x:v>Proposal</x:v>
      </x:c>
      <x:c r="L1890" s="4" t="str">
        <x:f>IFERROR(INDEX('Items'!$AD$6:$AD$1005,MATCH(D1890,'Items'!$A$6:$A$1005,0)),"MISSING ID")</x:f>
        <x:v>Proposal</x:v>
      </x:c>
      <x:c r="M1890" s="4" t="str">
        <x:f>IFERROR(INDEX('Crafting recipes'!$E$6:$E$1005,MATCH(B1890,'Crafting recipes'!$A$6:$A$1005,0)),"MISSING ID")</x:f>
        <x:v>Partial proposal</x:v>
      </x:c>
      <x:c r="N1890" s="4" t="str">
        <x:v>Partial audit candidate; quantity, fit and performance remain unresolved.</x:v>
      </x:c>
      <x:c r="O18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0" s="4" t="n">
        <x:f>IF(OR(C1890="Ingredient candidate",C1890="Consumed input",C1890="Contained input",C1890="Transform input"),IF(F1890="T0",0,IF(F1890="T1",1,IF(F1890="T2",2,IF(F1890="T3",3,IF(F1890="T4",4,-1))))),-1)</x:f>
        <x:v>3</x:v>
      </x:c>
      <x:c r="Q1890" s="4" t="n">
        <x:f>IF(AND(OR(C1890="Ingredient candidate",C1890="Consumed input",C1890="Contained input",C1890="Transform input"),P1890=-1),1,0)</x:f>
        <x:v>0</x:v>
      </x:c>
    </x:row>
    <x:row r="1891" ht="64" customHeight="1">
      <x:c r="A1891" s="4" t="str">
        <x:v>design.audit.proposal_food_meal_carrier.audit.in.3</x:v>
      </x:c>
      <x:c r="B1891" s="4" t="str">
        <x:v>design.audit.proposal_food_meal_carrier</x:v>
      </x:c>
      <x:c r="C1891" s="4" t="str">
        <x:v>Ingredient candidate</x:v>
      </x:c>
      <x:c r="D1891" s="4" t="str">
        <x:v>proposal.t3.packing_stock</x:v>
      </x:c>
      <x:c r="E1891" s="4" t="str">
        <x:f>IFERROR(INDEX('Items'!$B$6:$B$1005,MATCH(D1891,'Items'!$A$6:$A$1005,0)),"MISSING ID")</x:f>
        <x:v>Husk-reinforced packing stock</x:v>
      </x:c>
      <x:c r="F1891" s="4" t="str">
        <x:f>IFERROR(INDEX('Items'!$C$6:$C$1005,MATCH(D1891,'Items'!$A$6:$A$1005,0)),"MISSING ID")</x:f>
        <x:v>T3</x:v>
      </x:c>
      <x:c r="G1891" s="4" t="str">
        <x:f>IFERROR(INDEX('Items'!$D$6:$D$1005,MATCH(D1891,'Items'!$A$6:$A$1005,0)),"MISSING ID")</x:f>
        <x:v>Manufactured stock</x:v>
      </x:c>
      <x:c r="H1891" s="4" t="str">
        <x:f>IFERROR(INDEX('Items'!$X$6:$X$1005,MATCH(D1891,'Items'!$A$6:$A$1005,0)),"MISSING ID")</x:f>
        <x:v>Processed material</x:v>
      </x:c>
      <x:c r="I1891" s="4"/>
      <x:c r="J1891" s="4" t="str">
        <x:v>Unspecified</x:v>
      </x:c>
      <x:c r="K1891" s="4" t="str">
        <x:f>IFERROR(INDEX('Crafting recipes'!$D$6:$D$1005,MATCH(B1891,'Crafting recipes'!$A$6:$A$1005,0)),"MISSING ID")</x:f>
        <x:v>Proposal</x:v>
      </x:c>
      <x:c r="L1891" s="4" t="str">
        <x:f>IFERROR(INDEX('Items'!$AD$6:$AD$1005,MATCH(D1891,'Items'!$A$6:$A$1005,0)),"MISSING ID")</x:f>
        <x:v>Proposal</x:v>
      </x:c>
      <x:c r="M1891" s="4" t="str">
        <x:f>IFERROR(INDEX('Crafting recipes'!$E$6:$E$1005,MATCH(B1891,'Crafting recipes'!$A$6:$A$1005,0)),"MISSING ID")</x:f>
        <x:v>Partial proposal</x:v>
      </x:c>
      <x:c r="N1891" s="4" t="str">
        <x:v>Partial audit candidate; quantity, fit and performance remain unresolved.</x:v>
      </x:c>
      <x:c r="O18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1" s="4" t="n">
        <x:f>IF(OR(C1891="Ingredient candidate",C1891="Consumed input",C1891="Contained input",C1891="Transform input"),IF(F1891="T0",0,IF(F1891="T1",1,IF(F1891="T2",2,IF(F1891="T3",3,IF(F1891="T4",4,-1))))),-1)</x:f>
        <x:v>3</x:v>
      </x:c>
      <x:c r="Q1891" s="4" t="n">
        <x:f>IF(AND(OR(C1891="Ingredient candidate",C1891="Consumed input",C1891="Contained input",C1891="Transform input"),P1891=-1),1,0)</x:f>
        <x:v>0</x:v>
      </x:c>
    </x:row>
    <x:row r="1892" ht="64" customHeight="1">
      <x:c r="A1892" s="4" t="str">
        <x:v>design.audit.proposal_food_meal_carrier.audit.out</x:v>
      </x:c>
      <x:c r="B1892" s="4" t="str">
        <x:v>design.audit.proposal_food_meal_carrier</x:v>
      </x:c>
      <x:c r="C1892" s="4" t="str">
        <x:v>Output</x:v>
      </x:c>
      <x:c r="D1892" s="4" t="str">
        <x:v>proposal.food.meal_carrier</x:v>
      </x:c>
      <x:c r="E1892" s="4" t="str">
        <x:f>IFERROR(INDEX('Items'!$B$6:$B$1005,MATCH(D1892,'Items'!$A$6:$A$1005,0)),"MISSING ID")</x:f>
        <x:v>Prepared-meal carrier</x:v>
      </x:c>
      <x:c r="F1892" s="4" t="str">
        <x:f>IFERROR(INDEX('Items'!$C$6:$C$1005,MATCH(D1892,'Items'!$A$6:$A$1005,0)),"MISSING ID")</x:f>
        <x:v>Not applicable</x:v>
      </x:c>
      <x:c r="G1892" s="4" t="str">
        <x:f>IFERROR(INDEX('Items'!$D$6:$D$1005,MATCH(D1892,'Items'!$A$6:$A$1005,0)),"MISSING ID")</x:f>
        <x:v>Containers</x:v>
      </x:c>
      <x:c r="H1892" s="4" t="str">
        <x:f>IFERROR(INDEX('Items'!$X$6:$X$1005,MATCH(D1892,'Items'!$A$6:$A$1005,0)),"MISSING ID")</x:f>
        <x:v>Container</x:v>
      </x:c>
      <x:c r="I1892" s="4"/>
      <x:c r="J1892" s="4" t="str">
        <x:v>Unspecified</x:v>
      </x:c>
      <x:c r="K1892" s="4" t="str">
        <x:f>IFERROR(INDEX('Crafting recipes'!$D$6:$D$1005,MATCH(B1892,'Crafting recipes'!$A$6:$A$1005,0)),"MISSING ID")</x:f>
        <x:v>Proposal</x:v>
      </x:c>
      <x:c r="L1892" s="4" t="str">
        <x:f>IFERROR(INDEX('Items'!$AD$6:$AD$1005,MATCH(D1892,'Items'!$A$6:$A$1005,0)),"MISSING ID")</x:f>
        <x:v>Proposal</x:v>
      </x:c>
      <x:c r="M1892" s="4" t="str">
        <x:f>IFERROR(INDEX('Crafting recipes'!$E$6:$E$1005,MATCH(B1892,'Crafting recipes'!$A$6:$A$1005,0)),"MISSING ID")</x:f>
        <x:v>Partial proposal</x:v>
      </x:c>
      <x:c r="N1892" s="4" t="str">
        <x:v>Partial audit candidate; quantity, fit and performance remain unresolved.</x:v>
      </x:c>
      <x:c r="O18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2" s="4" t="n">
        <x:f>IF(OR(C1892="Ingredient candidate",C1892="Consumed input",C1892="Contained input",C1892="Transform input"),IF(F1892="T0",0,IF(F1892="T1",1,IF(F1892="T2",2,IF(F1892="T3",3,IF(F1892="T4",4,-1))))),-1)</x:f>
        <x:v>-1</x:v>
      </x:c>
      <x:c r="Q1892" s="4" t="n">
        <x:f>IF(AND(OR(C1892="Ingredient candidate",C1892="Consumed input",C1892="Contained input",C1892="Transform input"),P1892=-1),1,0)</x:f>
        <x:v>0</x:v>
      </x:c>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Armor</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Armor</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t="str">
        <x:v>design.audit.author_forging_anvil.audit.in.1</x:v>
      </x:c>
      <x:c r="B1946" s="4" t="str">
        <x:v>design.audit.author_forging_anvil</x:v>
      </x:c>
      <x:c r="C1946" s="4" t="str">
        <x:v>Ingredient candidate</x:v>
      </x:c>
      <x:c r="D1946" s="4" t="str">
        <x:v>author.metallurgy.steel_stock</x:v>
      </x:c>
      <x:c r="E1946" s="4" t="str">
        <x:f>IFERROR(INDEX('Items'!$B$6:$B$1005,MATCH(D1946,'Items'!$A$6:$A$1005,0)),"MISSING ID")</x:f>
        <x:v>Steel stock</x:v>
      </x:c>
      <x:c r="F1946" s="4" t="str">
        <x:f>IFERROR(INDEX('Items'!$C$6:$C$1005,MATCH(D1946,'Items'!$A$6:$A$1005,0)),"MISSING ID")</x:f>
        <x:v>T2</x:v>
      </x:c>
      <x:c r="G1946" s="4" t="str">
        <x:f>IFERROR(INDEX('Items'!$D$6:$D$1005,MATCH(D1946,'Items'!$A$6:$A$1005,0)),"MISSING ID")</x:f>
        <x:v>Manufactured stock</x:v>
      </x:c>
      <x:c r="H1946" s="4" t="str">
        <x:f>IFERROR(INDEX('Items'!$X$6:$X$1005,MATCH(D1946,'Items'!$A$6:$A$1005,0)),"MISSING ID")</x:f>
        <x:v>Processed material</x:v>
      </x:c>
      <x:c r="I1946" s="4"/>
      <x:c r="J1946" s="4" t="str">
        <x:v>Unspecified</x:v>
      </x:c>
      <x:c r="K1946" s="4" t="str">
        <x:f>IFERROR(INDEX('Crafting recipes'!$D$6:$D$1005,MATCH(B1946,'Crafting recipes'!$A$6:$A$1005,0)),"MISSING ID")</x:f>
        <x:v>Proposal</x:v>
      </x:c>
      <x:c r="L1946" s="4" t="str">
        <x:f>IFERROR(INDEX('Items'!$AD$6:$AD$1005,MATCH(D1946,'Items'!$A$6:$A$1005,0)),"MISSING ID")</x:f>
        <x:v>Author direction</x:v>
      </x:c>
      <x:c r="M1946" s="4" t="str">
        <x:f>IFERROR(INDEX('Crafting recipes'!$E$6:$E$1005,MATCH(B1946,'Crafting recipes'!$A$6:$A$1005,0)),"MISSING ID")</x:f>
        <x:v>Partial proposal</x:v>
      </x:c>
      <x:c r="N1946" s="4" t="str">
        <x:v>Partial audit candidate; quantity, fit and performance remain unresolved.</x:v>
      </x:c>
      <x:c r="O19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6" s="4" t="n">
        <x:f>IF(OR(C1946="Ingredient candidate",C1946="Consumed input",C1946="Contained input",C1946="Transform input"),IF(F1946="T0",0,IF(F1946="T1",1,IF(F1946="T2",2,IF(F1946="T3",3,IF(F1946="T4",4,-1))))),-1)</x:f>
        <x:v>2</x:v>
      </x:c>
      <x:c r="Q1946" s="4" t="n">
        <x:f>IF(AND(OR(C1946="Ingredient candidate",C1946="Consumed input",C1946="Contained input",C1946="Transform input"),P1946=-1),1,0)</x:f>
        <x:v>0</x:v>
      </x:c>
    </x:row>
    <x:row r="1947" ht="64" customHeight="1">
      <x:c r="A1947" s="4" t="str">
        <x:v>design.audit.author_forging_anvil.audit.in.2</x:v>
      </x:c>
      <x:c r="B1947" s="4" t="str">
        <x:v>design.audit.author_forging_anvil</x:v>
      </x:c>
      <x:c r="C1947" s="4" t="str">
        <x:v>Ingredient candidate</x:v>
      </x:c>
      <x:c r="D1947" s="4" t="str">
        <x:v>proposal.natural.iron_stock</x:v>
      </x:c>
      <x:c r="E1947" s="4" t="str">
        <x:f>IFERROR(INDEX('Items'!$B$6:$B$1005,MATCH(D1947,'Items'!$A$6:$A$1005,0)),"MISSING ID")</x:f>
        <x:v>Worked iron stock</x:v>
      </x:c>
      <x:c r="F1947" s="4" t="str">
        <x:f>IFERROR(INDEX('Items'!$C$6:$C$1005,MATCH(D1947,'Items'!$A$6:$A$1005,0)),"MISSING ID")</x:f>
        <x:v>T2</x:v>
      </x:c>
      <x:c r="G1947" s="4" t="str">
        <x:f>IFERROR(INDEX('Items'!$D$6:$D$1005,MATCH(D1947,'Items'!$A$6:$A$1005,0)),"MISSING ID")</x:f>
        <x:v>Manufactured stock</x:v>
      </x:c>
      <x:c r="H1947" s="4" t="str">
        <x:f>IFERROR(INDEX('Items'!$X$6:$X$1005,MATCH(D1947,'Items'!$A$6:$A$1005,0)),"MISSING ID")</x:f>
        <x:v>Processed material</x:v>
      </x:c>
      <x:c r="I1947" s="4"/>
      <x:c r="J1947" s="4" t="str">
        <x:v>Unspecified</x:v>
      </x:c>
      <x:c r="K1947" s="4" t="str">
        <x:f>IFERROR(INDEX('Crafting recipes'!$D$6:$D$1005,MATCH(B1947,'Crafting recipes'!$A$6:$A$1005,0)),"MISSING ID")</x:f>
        <x:v>Proposal</x:v>
      </x:c>
      <x:c r="L1947" s="4" t="str">
        <x:f>IFERROR(INDEX('Items'!$AD$6:$AD$1005,MATCH(D1947,'Items'!$A$6:$A$1005,0)),"MISSING ID")</x:f>
        <x:v>Proposal</x:v>
      </x:c>
      <x:c r="M1947" s="4" t="str">
        <x:f>IFERROR(INDEX('Crafting recipes'!$E$6:$E$1005,MATCH(B1947,'Crafting recipes'!$A$6:$A$1005,0)),"MISSING ID")</x:f>
        <x:v>Partial proposal</x:v>
      </x:c>
      <x:c r="N1947" s="4" t="str">
        <x:v>Partial audit candidate; quantity, fit and performance remain unresolved.</x:v>
      </x:c>
      <x:c r="O19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7" s="4" t="n">
        <x:f>IF(OR(C1947="Ingredient candidate",C1947="Consumed input",C1947="Contained input",C1947="Transform input"),IF(F1947="T0",0,IF(F1947="T1",1,IF(F1947="T2",2,IF(F1947="T3",3,IF(F1947="T4",4,-1))))),-1)</x:f>
        <x:v>2</x:v>
      </x:c>
      <x:c r="Q1947" s="4" t="n">
        <x:f>IF(AND(OR(C1947="Ingredient candidate",C1947="Consumed input",C1947="Contained input",C1947="Transform input"),P1947=-1),1,0)</x:f>
        <x:v>0</x:v>
      </x:c>
    </x:row>
    <x:row r="1948" ht="64" customHeight="1">
      <x:c r="A1948" s="4" t="str">
        <x:v>design.audit.author_forging_anvil.audit.out</x:v>
      </x:c>
      <x:c r="B1948" s="4" t="str">
        <x:v>design.audit.author_forging_anvil</x:v>
      </x:c>
      <x:c r="C1948" s="4" t="str">
        <x:v>Output</x:v>
      </x:c>
      <x:c r="D1948" s="4" t="str">
        <x:v>author.forging.anvil</x:v>
      </x:c>
      <x:c r="E1948" s="4" t="str">
        <x:f>IFERROR(INDEX('Items'!$B$6:$B$1005,MATCH(D1948,'Items'!$A$6:$A$1005,0)),"MISSING ID")</x:f>
        <x:v>Anvil</x:v>
      </x:c>
      <x:c r="F1948" s="4" t="str">
        <x:f>IFERROR(INDEX('Items'!$C$6:$C$1005,MATCH(D1948,'Items'!$A$6:$A$1005,0)),"MISSING ID")</x:f>
        <x:v>Not applicable</x:v>
      </x:c>
      <x:c r="G1948" s="4" t="str">
        <x:f>IFERROR(INDEX('Items'!$D$6:$D$1005,MATCH(D1948,'Items'!$A$6:$A$1005,0)),"MISSING ID")</x:f>
        <x:v>Tools</x:v>
      </x:c>
      <x:c r="H1948" s="4" t="str">
        <x:f>IFERROR(INDEX('Items'!$X$6:$X$1005,MATCH(D1948,'Items'!$A$6:$A$1005,0)),"MISSING ID")</x:f>
        <x:v>Tool</x:v>
      </x:c>
      <x:c r="I1948" s="4"/>
      <x:c r="J1948" s="4" t="str">
        <x:v>Unspecified</x:v>
      </x:c>
      <x:c r="K1948" s="4" t="str">
        <x:f>IFERROR(INDEX('Crafting recipes'!$D$6:$D$1005,MATCH(B1948,'Crafting recipes'!$A$6:$A$1005,0)),"MISSING ID")</x:f>
        <x:v>Proposal</x:v>
      </x:c>
      <x:c r="L1948" s="4" t="str">
        <x:f>IFERROR(INDEX('Items'!$AD$6:$AD$1005,MATCH(D1948,'Items'!$A$6:$A$1005,0)),"MISSING ID")</x:f>
        <x:v>Author direction</x:v>
      </x:c>
      <x:c r="M1948" s="4" t="str">
        <x:f>IFERROR(INDEX('Crafting recipes'!$E$6:$E$1005,MATCH(B1948,'Crafting recipes'!$A$6:$A$1005,0)),"MISSING ID")</x:f>
        <x:v>Partial proposal</x:v>
      </x:c>
      <x:c r="N1948" s="4" t="str">
        <x:v>Partial audit candidate; quantity, fit and performance remain unresolved.</x:v>
      </x:c>
      <x:c r="O19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8" s="4" t="n">
        <x:f>IF(OR(C1948="Ingredient candidate",C1948="Consumed input",C1948="Contained input",C1948="Transform input"),IF(F1948="T0",0,IF(F1948="T1",1,IF(F1948="T2",2,IF(F1948="T3",3,IF(F1948="T4",4,-1))))),-1)</x:f>
        <x:v>-1</x:v>
      </x:c>
      <x:c r="Q1948" s="4" t="n">
        <x:f>IF(AND(OR(C1948="Ingredient candidate",C1948="Consumed input",C1948="Contained input",C1948="Transform input"),P1948=-1),1,0)</x:f>
        <x:v>0</x:v>
      </x:c>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Tools</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Tools</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t="str">
        <x:v>design.audit.proposal_forging_hearth.audit.in.1</x:v>
      </x:c>
      <x:c r="B1966" s="4" t="str">
        <x:v>design.audit.proposal_forging_hearth</x:v>
      </x:c>
      <x:c r="C1966" s="4" t="str">
        <x:v>Ingredient candidate</x:v>
      </x:c>
      <x:c r="D1966" s="4" t="str">
        <x:v>proposal.ceramic.refractory_brick</x:v>
      </x:c>
      <x:c r="E1966" s="4" t="str">
        <x:f>IFERROR(INDEX('Items'!$B$6:$B$1005,MATCH(D1966,'Items'!$A$6:$A$1005,0)),"MISSING ID")</x:f>
        <x:v>Refractory ceramic brick</x:v>
      </x:c>
      <x:c r="F1966" s="4" t="str">
        <x:f>IFERROR(INDEX('Items'!$C$6:$C$1005,MATCH(D1966,'Items'!$A$6:$A$1005,0)),"MISSING ID")</x:f>
        <x:v>T3</x:v>
      </x:c>
      <x:c r="G1966" s="4" t="str">
        <x:f>IFERROR(INDEX('Items'!$D$6:$D$1005,MATCH(D1966,'Items'!$A$6:$A$1005,0)),"MISSING ID")</x:f>
        <x:v>Crafting components</x:v>
      </x:c>
      <x:c r="H1966" s="4" t="str">
        <x:f>IFERROR(INDEX('Items'!$X$6:$X$1005,MATCH(D1966,'Items'!$A$6:$A$1005,0)),"MISSING ID")</x:f>
        <x:v>Crafting component</x:v>
      </x:c>
      <x:c r="I1966" s="4"/>
      <x:c r="J1966" s="4" t="str">
        <x:v>Unspecified</x:v>
      </x:c>
      <x:c r="K1966" s="4" t="str">
        <x:f>IFERROR(INDEX('Crafting recipes'!$D$6:$D$1005,MATCH(B1966,'Crafting recipes'!$A$6:$A$1005,0)),"MISSING ID")</x:f>
        <x:v>Proposal</x:v>
      </x:c>
      <x:c r="L1966" s="4" t="str">
        <x:f>IFERROR(INDEX('Items'!$AD$6:$AD$1005,MATCH(D1966,'Items'!$A$6:$A$1005,0)),"MISSING ID")</x:f>
        <x:v>Proposal</x:v>
      </x:c>
      <x:c r="M1966" s="4" t="str">
        <x:f>IFERROR(INDEX('Crafting recipes'!$E$6:$E$1005,MATCH(B1966,'Crafting recipes'!$A$6:$A$1005,0)),"MISSING ID")</x:f>
        <x:v>Partial proposal</x:v>
      </x:c>
      <x:c r="N1966" s="4" t="str">
        <x:v>Partial audit candidate; quantity, fit and performance remain unresolved.</x:v>
      </x:c>
      <x:c r="O19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6" s="4" t="n">
        <x:f>IF(OR(C1966="Ingredient candidate",C1966="Consumed input",C1966="Contained input",C1966="Transform input"),IF(F1966="T0",0,IF(F1966="T1",1,IF(F1966="T2",2,IF(F1966="T3",3,IF(F1966="T4",4,-1))))),-1)</x:f>
        <x:v>3</x:v>
      </x:c>
      <x:c r="Q1966" s="4" t="n">
        <x:f>IF(AND(OR(C1966="Ingredient candidate",C1966="Consumed input",C1966="Contained input",C1966="Transform input"),P1966=-1),1,0)</x:f>
        <x:v>0</x:v>
      </x:c>
    </x:row>
    <x:row r="1967" ht="64" customHeight="1">
      <x:c r="A1967" s="4" t="str">
        <x:v>design.audit.proposal_forging_hearth.audit.in.2</x:v>
      </x:c>
      <x:c r="B1967" s="4" t="str">
        <x:v>design.audit.proposal_forging_hearth</x:v>
      </x:c>
      <x:c r="C1967" s="4" t="str">
        <x:v>Ingredient candidate</x:v>
      </x:c>
      <x:c r="D1967" s="4" t="str">
        <x:v>proposal.ceramic.kiln_liner</x:v>
      </x:c>
      <x:c r="E1967" s="4" t="str">
        <x:f>IFERROR(INDEX('Items'!$B$6:$B$1005,MATCH(D1967,'Items'!$A$6:$A$1005,0)),"MISSING ID")</x:f>
        <x:v>Ceramic kiln lining panel</x:v>
      </x:c>
      <x:c r="F1967" s="4" t="str">
        <x:f>IFERROR(INDEX('Items'!$C$6:$C$1005,MATCH(D1967,'Items'!$A$6:$A$1005,0)),"MISSING ID")</x:f>
        <x:v>T3</x:v>
      </x:c>
      <x:c r="G1967" s="4" t="str">
        <x:f>IFERROR(INDEX('Items'!$D$6:$D$1005,MATCH(D1967,'Items'!$A$6:$A$1005,0)),"MISSING ID")</x:f>
        <x:v>Crafting components</x:v>
      </x:c>
      <x:c r="H1967" s="4" t="str">
        <x:f>IFERROR(INDEX('Items'!$X$6:$X$1005,MATCH(D1967,'Items'!$A$6:$A$1005,0)),"MISSING ID")</x:f>
        <x:v>Crafting component</x:v>
      </x:c>
      <x:c r="I1967" s="4"/>
      <x:c r="J1967" s="4" t="str">
        <x:v>Unspecified</x:v>
      </x:c>
      <x:c r="K1967" s="4" t="str">
        <x:f>IFERROR(INDEX('Crafting recipes'!$D$6:$D$1005,MATCH(B1967,'Crafting recipes'!$A$6:$A$1005,0)),"MISSING ID")</x:f>
        <x:v>Proposal</x:v>
      </x:c>
      <x:c r="L1967" s="4" t="str">
        <x:f>IFERROR(INDEX('Items'!$AD$6:$AD$1005,MATCH(D1967,'Items'!$A$6:$A$1005,0)),"MISSING ID")</x:f>
        <x:v>Proposal</x:v>
      </x:c>
      <x:c r="M1967" s="4" t="str">
        <x:f>IFERROR(INDEX('Crafting recipes'!$E$6:$E$1005,MATCH(B1967,'Crafting recipes'!$A$6:$A$1005,0)),"MISSING ID")</x:f>
        <x:v>Partial proposal</x:v>
      </x:c>
      <x:c r="N1967" s="4" t="str">
        <x:v>Partial audit candidate; quantity, fit and performance remain unresolved.</x:v>
      </x:c>
      <x:c r="O19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7" s="4" t="n">
        <x:f>IF(OR(C1967="Ingredient candidate",C1967="Consumed input",C1967="Contained input",C1967="Transform input"),IF(F1967="T0",0,IF(F1967="T1",1,IF(F1967="T2",2,IF(F1967="T3",3,IF(F1967="T4",4,-1))))),-1)</x:f>
        <x:v>3</x:v>
      </x:c>
      <x:c r="Q1967" s="4" t="n">
        <x:f>IF(AND(OR(C1967="Ingredient candidate",C1967="Consumed input",C1967="Contained input",C1967="Transform input"),P1967=-1),1,0)</x:f>
        <x:v>0</x:v>
      </x:c>
    </x:row>
    <x:row r="1968" ht="64" customHeight="1">
      <x:c r="A1968" s="4" t="str">
        <x:v>design.audit.proposal_forging_hearth.audit.in.3</x:v>
      </x:c>
      <x:c r="B1968" s="4" t="str">
        <x:v>design.audit.proposal_forging_hearth</x:v>
      </x:c>
      <x:c r="C1968" s="4" t="str">
        <x:v>Ingredient candidate</x:v>
      </x:c>
      <x:c r="D1968" s="4" t="str">
        <x:v>proposal.fire.draft_collar</x:v>
      </x:c>
      <x:c r="E1968" s="4" t="str">
        <x:f>IFERROR(INDEX('Items'!$B$6:$B$1005,MATCH(D1968,'Items'!$A$6:$A$1005,0)),"MISSING ID")</x:f>
        <x:v>Cooking draft collar</x:v>
      </x:c>
      <x:c r="F1968" s="4" t="str">
        <x:f>IFERROR(INDEX('Items'!$C$6:$C$1005,MATCH(D1968,'Items'!$A$6:$A$1005,0)),"MISSING ID")</x:f>
        <x:v>T3</x:v>
      </x:c>
      <x:c r="G1968" s="4" t="str">
        <x:f>IFERROR(INDEX('Items'!$D$6:$D$1005,MATCH(D1968,'Items'!$A$6:$A$1005,0)),"MISSING ID")</x:f>
        <x:v>Crafting components</x:v>
      </x:c>
      <x:c r="H1968" s="4" t="str">
        <x:f>IFERROR(INDEX('Items'!$X$6:$X$1005,MATCH(D1968,'Items'!$A$6:$A$1005,0)),"MISSING ID")</x:f>
        <x:v>Crafting component</x:v>
      </x:c>
      <x:c r="I1968" s="4"/>
      <x:c r="J1968" s="4" t="str">
        <x:v>Unspecified</x:v>
      </x:c>
      <x:c r="K1968" s="4" t="str">
        <x:f>IFERROR(INDEX('Crafting recipes'!$D$6:$D$1005,MATCH(B1968,'Crafting recipes'!$A$6:$A$1005,0)),"MISSING ID")</x:f>
        <x:v>Proposal</x:v>
      </x:c>
      <x:c r="L1968" s="4" t="str">
        <x:f>IFERROR(INDEX('Items'!$AD$6:$AD$1005,MATCH(D1968,'Items'!$A$6:$A$1005,0)),"MISSING ID")</x:f>
        <x:v>Proposal</x:v>
      </x:c>
      <x:c r="M1968" s="4" t="str">
        <x:f>IFERROR(INDEX('Crafting recipes'!$E$6:$E$1005,MATCH(B1968,'Crafting recipes'!$A$6:$A$1005,0)),"MISSING ID")</x:f>
        <x:v>Partial proposal</x:v>
      </x:c>
      <x:c r="N1968" s="4" t="str">
        <x:v>Partial audit candidate; quantity, fit and performance remain unresolved.</x:v>
      </x:c>
      <x:c r="O19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8" s="4" t="n">
        <x:f>IF(OR(C1968="Ingredient candidate",C1968="Consumed input",C1968="Contained input",C1968="Transform input"),IF(F1968="T0",0,IF(F1968="T1",1,IF(F1968="T2",2,IF(F1968="T3",3,IF(F1968="T4",4,-1))))),-1)</x:f>
        <x:v>3</x:v>
      </x:c>
      <x:c r="Q1968" s="4" t="n">
        <x:f>IF(AND(OR(C1968="Ingredient candidate",C1968="Consumed input",C1968="Contained input",C1968="Transform input"),P1968=-1),1,0)</x:f>
        <x:v>0</x:v>
      </x:c>
    </x:row>
    <x:row r="1969" ht="64" customHeight="1">
      <x:c r="A1969" s="4" t="str">
        <x:v>design.audit.proposal_forging_hearth.audit.in.4</x:v>
      </x:c>
      <x:c r="B1969" s="4" t="str">
        <x:v>design.audit.proposal_forging_hearth</x:v>
      </x:c>
      <x:c r="C1969" s="4" t="str">
        <x:v>Ingredient candidate</x:v>
      </x:c>
      <x:c r="D1969" s="4" t="str">
        <x:v>proposal.fire.heat_shroud</x:v>
      </x:c>
      <x:c r="E1969" s="4" t="str">
        <x:f>IFERROR(INDEX('Items'!$B$6:$B$1005,MATCH(D1969,'Items'!$A$6:$A$1005,0)),"MISSING ID")</x:f>
        <x:v>Cooking heat shroud</x:v>
      </x:c>
      <x:c r="F1969" s="4" t="str">
        <x:f>IFERROR(INDEX('Items'!$C$6:$C$1005,MATCH(D1969,'Items'!$A$6:$A$1005,0)),"MISSING ID")</x:f>
        <x:v>T3</x:v>
      </x:c>
      <x:c r="G1969" s="4" t="str">
        <x:f>IFERROR(INDEX('Items'!$D$6:$D$1005,MATCH(D1969,'Items'!$A$6:$A$1005,0)),"MISSING ID")</x:f>
        <x:v>Crafting components</x:v>
      </x:c>
      <x:c r="H1969" s="4" t="str">
        <x:f>IFERROR(INDEX('Items'!$X$6:$X$1005,MATCH(D1969,'Items'!$A$6:$A$1005,0)),"MISSING ID")</x:f>
        <x:v>Crafting component</x:v>
      </x:c>
      <x:c r="I1969" s="4"/>
      <x:c r="J1969" s="4" t="str">
        <x:v>Unspecified</x:v>
      </x:c>
      <x:c r="K1969" s="4" t="str">
        <x:f>IFERROR(INDEX('Crafting recipes'!$D$6:$D$1005,MATCH(B1969,'Crafting recipes'!$A$6:$A$1005,0)),"MISSING ID")</x:f>
        <x:v>Proposal</x:v>
      </x:c>
      <x:c r="L1969" s="4" t="str">
        <x:f>IFERROR(INDEX('Items'!$AD$6:$AD$1005,MATCH(D1969,'Items'!$A$6:$A$1005,0)),"MISSING ID")</x:f>
        <x:v>Proposal</x:v>
      </x:c>
      <x:c r="M1969" s="4" t="str">
        <x:f>IFERROR(INDEX('Crafting recipes'!$E$6:$E$1005,MATCH(B1969,'Crafting recipes'!$A$6:$A$1005,0)),"MISSING ID")</x:f>
        <x:v>Partial proposal</x:v>
      </x:c>
      <x:c r="N1969" s="4" t="str">
        <x:v>Partial audit candidate; quantity, fit and performance remain unresolved.</x:v>
      </x:c>
      <x:c r="O19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9" s="4" t="n">
        <x:f>IF(OR(C1969="Ingredient candidate",C1969="Consumed input",C1969="Contained input",C1969="Transform input"),IF(F1969="T0",0,IF(F1969="T1",1,IF(F1969="T2",2,IF(F1969="T3",3,IF(F1969="T4",4,-1))))),-1)</x:f>
        <x:v>3</x:v>
      </x:c>
      <x:c r="Q1969" s="4" t="n">
        <x:f>IF(AND(OR(C1969="Ingredient candidate",C1969="Consumed input",C1969="Contained input",C1969="Transform input"),P1969=-1),1,0)</x:f>
        <x:v>0</x:v>
      </x:c>
    </x:row>
    <x:row r="1970" ht="64" customHeight="1">
      <x:c r="A1970" s="4" t="str">
        <x:v>design.audit.proposal_forging_hearth.audit.out</x:v>
      </x:c>
      <x:c r="B1970" s="4" t="str">
        <x:v>design.audit.proposal_forging_hearth</x:v>
      </x:c>
      <x:c r="C1970" s="4" t="str">
        <x:v>Output</x:v>
      </x:c>
      <x:c r="D1970" s="4" t="str">
        <x:v>proposal.forging.hearth</x:v>
      </x:c>
      <x:c r="E1970" s="4" t="str">
        <x:f>IFERROR(INDEX('Items'!$B$6:$B$1005,MATCH(D1970,'Items'!$A$6:$A$1005,0)),"MISSING ID")</x:f>
        <x:v>Forge hearth</x:v>
      </x:c>
      <x:c r="F1970" s="4" t="str">
        <x:f>IFERROR(INDEX('Items'!$C$6:$C$1005,MATCH(D1970,'Items'!$A$6:$A$1005,0)),"MISSING ID")</x:f>
        <x:v>Not applicable</x:v>
      </x:c>
      <x:c r="G1970" s="4" t="str">
        <x:f>IFERROR(INDEX('Items'!$D$6:$D$1005,MATCH(D1970,'Items'!$A$6:$A$1005,0)),"MISSING ID")</x:f>
        <x:v>Tools</x:v>
      </x:c>
      <x:c r="H1970" s="4" t="str">
        <x:f>IFERROR(INDEX('Items'!$X$6:$X$1005,MATCH(D1970,'Items'!$A$6:$A$1005,0)),"MISSING ID")</x:f>
        <x:v>Machine</x:v>
      </x:c>
      <x:c r="I1970" s="4"/>
      <x:c r="J1970" s="4" t="str">
        <x:v>Unspecified</x:v>
      </x:c>
      <x:c r="K1970" s="4" t="str">
        <x:f>IFERROR(INDEX('Crafting recipes'!$D$6:$D$1005,MATCH(B1970,'Crafting recipes'!$A$6:$A$1005,0)),"MISSING ID")</x:f>
        <x:v>Proposal</x:v>
      </x:c>
      <x:c r="L1970" s="4" t="str">
        <x:f>IFERROR(INDEX('Items'!$AD$6:$AD$1005,MATCH(D1970,'Items'!$A$6:$A$1005,0)),"MISSING ID")</x:f>
        <x:v>Proposal</x:v>
      </x:c>
      <x:c r="M1970" s="4" t="str">
        <x:f>IFERROR(INDEX('Crafting recipes'!$E$6:$E$1005,MATCH(B1970,'Crafting recipes'!$A$6:$A$1005,0)),"MISSING ID")</x:f>
        <x:v>Partial proposal</x:v>
      </x:c>
      <x:c r="N1970" s="4" t="str">
        <x:v>Partial audit candidate; quantity, fit and performance remain unresolved.</x:v>
      </x:c>
      <x:c r="O19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0" s="4" t="n">
        <x:f>IF(OR(C1970="Ingredient candidate",C1970="Consumed input",C1970="Contained input",C1970="Transform input"),IF(F1970="T0",0,IF(F1970="T1",1,IF(F1970="T2",2,IF(F1970="T3",3,IF(F1970="T4",4,-1))))),-1)</x:f>
        <x:v>-1</x:v>
      </x:c>
      <x:c r="Q1970" s="4" t="n">
        <x:f>IF(AND(OR(C1970="Ingredient candidate",C1970="Consumed input",C1970="Contained input",C1970="Transform input"),P1970=-1),1,0)</x:f>
        <x:v>0</x:v>
      </x:c>
    </x:row>
    <x:row r="1971" ht="64" customHeight="1">
      <x:c r="A1971" s="4" t="str">
        <x:v>design.audit.author_city_transport_carriage.audit.in.1</x:v>
      </x:c>
      <x:c r="B1971" s="4" t="str">
        <x:v>design.audit.author_city_transport_carriage</x:v>
      </x:c>
      <x:c r="C1971" s="4" t="str">
        <x:v>Ingredient candidate</x:v>
      </x:c>
      <x:c r="D1971" s="4" t="str">
        <x:v>proposal.t4.drive_cassette</x:v>
      </x:c>
      <x:c r="E1971" s="4" t="str">
        <x:f>IFERROR(INDEX('Items'!$B$6:$B$1005,MATCH(D1971,'Items'!$A$6:$A$1005,0)),"MISSING ID")</x:f>
        <x:v>Matched mechanical drive cassette</x:v>
      </x:c>
      <x:c r="F1971" s="4" t="str">
        <x:f>IFERROR(INDEX('Items'!$C$6:$C$1005,MATCH(D1971,'Items'!$A$6:$A$1005,0)),"MISSING ID")</x:f>
        <x:v>T4</x:v>
      </x:c>
      <x:c r="G1971" s="4" t="str">
        <x:f>IFERROR(INDEX('Items'!$D$6:$D$1005,MATCH(D1971,'Items'!$A$6:$A$1005,0)),"MISSING ID")</x:f>
        <x:v>Crafting components</x:v>
      </x:c>
      <x:c r="H1971" s="4" t="str">
        <x:f>IFERROR(INDEX('Items'!$X$6:$X$1005,MATCH(D1971,'Items'!$A$6:$A$1005,0)),"MISSING ID")</x:f>
        <x:v>Crafting component</x:v>
      </x:c>
      <x:c r="I1971" s="4"/>
      <x:c r="J1971" s="4" t="str">
        <x:v>Unspecified</x:v>
      </x:c>
      <x:c r="K1971" s="4" t="str">
        <x:f>IFERROR(INDEX('Crafting recipes'!$D$6:$D$1005,MATCH(B1971,'Crafting recipes'!$A$6:$A$1005,0)),"MISSING ID")</x:f>
        <x:v>Proposal</x:v>
      </x:c>
      <x:c r="L1971" s="4" t="str">
        <x:f>IFERROR(INDEX('Items'!$AD$6:$AD$1005,MATCH(D1971,'Items'!$A$6:$A$1005,0)),"MISSING ID")</x:f>
        <x:v>Proposal</x:v>
      </x:c>
      <x:c r="M1971" s="4" t="str">
        <x:f>IFERROR(INDEX('Crafting recipes'!$E$6:$E$1005,MATCH(B1971,'Crafting recipes'!$A$6:$A$1005,0)),"MISSING ID")</x:f>
        <x:v>Partial proposal</x:v>
      </x:c>
      <x:c r="N1971" s="4" t="str">
        <x:v>Partial audit candidate; quantity, fit and performance remain unresolved.</x:v>
      </x:c>
      <x:c r="O19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1" s="4" t="n">
        <x:f>IF(OR(C1971="Ingredient candidate",C1971="Consumed input",C1971="Contained input",C1971="Transform input"),IF(F1971="T0",0,IF(F1971="T1",1,IF(F1971="T2",2,IF(F1971="T3",3,IF(F1971="T4",4,-1))))),-1)</x:f>
        <x:v>4</x:v>
      </x:c>
      <x:c r="Q1971" s="4" t="n">
        <x:f>IF(AND(OR(C1971="Ingredient candidate",C1971="Consumed input",C1971="Contained input",C1971="Transform input"),P1971=-1),1,0)</x:f>
        <x:v>0</x:v>
      </x:c>
    </x:row>
    <x:row r="1972" ht="64" customHeight="1">
      <x:c r="A1972" s="4" t="str">
        <x:v>design.audit.author_city_transport_carriage.audit.in.2</x:v>
      </x:c>
      <x:c r="B1972" s="4" t="str">
        <x:v>design.audit.author_city_transport_carriage</x:v>
      </x:c>
      <x:c r="C1972" s="4" t="str">
        <x:v>Ingredient candidate</x:v>
      </x:c>
      <x:c r="D1972" s="4" t="str">
        <x:v>proposal.legger.actuator_rod</x:v>
      </x:c>
      <x:c r="E1972" s="4" t="str">
        <x:f>IFERROR(INDEX('Items'!$B$6:$B$1005,MATCH(D1972,'Items'!$A$6:$A$1005,0)),"MISSING ID")</x:f>
        <x:v>Replacement actuator link</x:v>
      </x:c>
      <x:c r="F1972" s="4" t="str">
        <x:f>IFERROR(INDEX('Items'!$C$6:$C$1005,MATCH(D1972,'Items'!$A$6:$A$1005,0)),"MISSING ID")</x:f>
        <x:v>T3</x:v>
      </x:c>
      <x:c r="G1972" s="4" t="str">
        <x:f>IFERROR(INDEX('Items'!$D$6:$D$1005,MATCH(D1972,'Items'!$A$6:$A$1005,0)),"MISSING ID")</x:f>
        <x:v>Crafting components</x:v>
      </x:c>
      <x:c r="H1972" s="4" t="str">
        <x:f>IFERROR(INDEX('Items'!$X$6:$X$1005,MATCH(D1972,'Items'!$A$6:$A$1005,0)),"MISSING ID")</x:f>
        <x:v>Crafting component</x:v>
      </x:c>
      <x:c r="I1972" s="4"/>
      <x:c r="J1972" s="4" t="str">
        <x:v>Unspecified</x:v>
      </x:c>
      <x:c r="K1972" s="4" t="str">
        <x:f>IFERROR(INDEX('Crafting recipes'!$D$6:$D$1005,MATCH(B1972,'Crafting recipes'!$A$6:$A$1005,0)),"MISSING ID")</x:f>
        <x:v>Proposal</x:v>
      </x:c>
      <x:c r="L1972" s="4" t="str">
        <x:f>IFERROR(INDEX('Items'!$AD$6:$AD$1005,MATCH(D1972,'Items'!$A$6:$A$1005,0)),"MISSING ID")</x:f>
        <x:v>Proposal</x:v>
      </x:c>
      <x:c r="M1972" s="4" t="str">
        <x:f>IFERROR(INDEX('Crafting recipes'!$E$6:$E$1005,MATCH(B1972,'Crafting recipes'!$A$6:$A$1005,0)),"MISSING ID")</x:f>
        <x:v>Partial proposal</x:v>
      </x:c>
      <x:c r="N1972" s="4" t="str">
        <x:v>Partial audit candidate; quantity, fit and performance remain unresolved.</x:v>
      </x:c>
      <x:c r="O19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2" s="4" t="n">
        <x:f>IF(OR(C1972="Ingredient candidate",C1972="Consumed input",C1972="Contained input",C1972="Transform input"),IF(F1972="T0",0,IF(F1972="T1",1,IF(F1972="T2",2,IF(F1972="T3",3,IF(F1972="T4",4,-1))))),-1)</x:f>
        <x:v>3</x:v>
      </x:c>
      <x:c r="Q1972" s="4" t="n">
        <x:f>IF(AND(OR(C1972="Ingredient candidate",C1972="Consumed input",C1972="Contained input",C1972="Transform input"),P1972=-1),1,0)</x:f>
        <x:v>0</x:v>
      </x:c>
    </x:row>
    <x:row r="1973" ht="64" customHeight="1">
      <x:c r="A1973" s="4" t="str">
        <x:v>design.audit.author_city_transport_carriage.audit.in.3</x:v>
      </x:c>
      <x:c r="B1973" s="4" t="str">
        <x:v>design.audit.author_city_transport_carriage</x:v>
      </x:c>
      <x:c r="C1973" s="4" t="str">
        <x:v>Ingredient candidate</x:v>
      </x:c>
      <x:c r="D1973" s="4" t="str">
        <x:v>proposal.legger.iron_rib</x:v>
      </x:c>
      <x:c r="E1973" s="4" t="str">
        <x:f>IFERROR(INDEX('Items'!$B$6:$B$1005,MATCH(D1973,'Items'!$A$6:$A$1005,0)),"MISSING ID")</x:f>
        <x:v>Iron chassis replacement rib</x:v>
      </x:c>
      <x:c r="F1973" s="4" t="str">
        <x:f>IFERROR(INDEX('Items'!$C$6:$C$1005,MATCH(D1973,'Items'!$A$6:$A$1005,0)),"MISSING ID")</x:f>
        <x:v>T3</x:v>
      </x:c>
      <x:c r="G1973" s="4" t="str">
        <x:f>IFERROR(INDEX('Items'!$D$6:$D$1005,MATCH(D1973,'Items'!$A$6:$A$1005,0)),"MISSING ID")</x:f>
        <x:v>Crafting components</x:v>
      </x:c>
      <x:c r="H1973" s="4" t="str">
        <x:f>IFERROR(INDEX('Items'!$X$6:$X$1005,MATCH(D1973,'Items'!$A$6:$A$1005,0)),"MISSING ID")</x:f>
        <x:v>Crafting component</x:v>
      </x:c>
      <x:c r="I1973" s="4"/>
      <x:c r="J1973" s="4" t="str">
        <x:v>Unspecified</x:v>
      </x:c>
      <x:c r="K1973" s="4" t="str">
        <x:f>IFERROR(INDEX('Crafting recipes'!$D$6:$D$1005,MATCH(B1973,'Crafting recipes'!$A$6:$A$1005,0)),"MISSING ID")</x:f>
        <x:v>Proposal</x:v>
      </x:c>
      <x:c r="L1973" s="4" t="str">
        <x:f>IFERROR(INDEX('Items'!$AD$6:$AD$1005,MATCH(D1973,'Items'!$A$6:$A$1005,0)),"MISSING ID")</x:f>
        <x:v>Proposal</x:v>
      </x:c>
      <x:c r="M1973" s="4" t="str">
        <x:f>IFERROR(INDEX('Crafting recipes'!$E$6:$E$1005,MATCH(B1973,'Crafting recipes'!$A$6:$A$1005,0)),"MISSING ID")</x:f>
        <x:v>Partial proposal</x:v>
      </x:c>
      <x:c r="N1973" s="4" t="str">
        <x:v>Partial audit candidate; quantity, fit and performance remain unresolved.</x:v>
      </x:c>
      <x:c r="O19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3" s="4" t="n">
        <x:f>IF(OR(C1973="Ingredient candidate",C1973="Consumed input",C1973="Contained input",C1973="Transform input"),IF(F1973="T0",0,IF(F1973="T1",1,IF(F1973="T2",2,IF(F1973="T3",3,IF(F1973="T4",4,-1))))),-1)</x:f>
        <x:v>3</x:v>
      </x:c>
      <x:c r="Q1973" s="4" t="n">
        <x:f>IF(AND(OR(C1973="Ingredient candidate",C1973="Consumed input",C1973="Contained input",C1973="Transform input"),P1973=-1),1,0)</x:f>
        <x:v>0</x:v>
      </x:c>
    </x:row>
    <x:row r="1974" ht="64" customHeight="1">
      <x:c r="A1974" s="4" t="str">
        <x:v>design.audit.author_city_transport_carriage.audit.in.4</x:v>
      </x:c>
      <x:c r="B1974" s="4" t="str">
        <x:v>design.audit.author_city_transport_carriage</x:v>
      </x:c>
      <x:c r="C1974" s="4" t="str">
        <x:v>Ingredient candidate</x:v>
      </x:c>
      <x:c r="D1974" s="4" t="str">
        <x:v>proposal.legger.release_latch</x:v>
      </x:c>
      <x:c r="E1974" s="4" t="str">
        <x:f>IFERROR(INDEX('Items'!$B$6:$B$1005,MATCH(D1974,'Items'!$A$6:$A$1005,0)),"MISSING ID")</x:f>
        <x:v>Cargo quick-release latch</x:v>
      </x:c>
      <x:c r="F1974" s="4" t="str">
        <x:f>IFERROR(INDEX('Items'!$C$6:$C$1005,MATCH(D1974,'Items'!$A$6:$A$1005,0)),"MISSING ID")</x:f>
        <x:v>T4</x:v>
      </x:c>
      <x:c r="G1974" s="4" t="str">
        <x:f>IFERROR(INDEX('Items'!$D$6:$D$1005,MATCH(D1974,'Items'!$A$6:$A$1005,0)),"MISSING ID")</x:f>
        <x:v>Crafting components</x:v>
      </x:c>
      <x:c r="H1974" s="4" t="str">
        <x:f>IFERROR(INDEX('Items'!$X$6:$X$1005,MATCH(D1974,'Items'!$A$6:$A$1005,0)),"MISSING ID")</x:f>
        <x:v>Crafting component</x:v>
      </x:c>
      <x:c r="I1974" s="4"/>
      <x:c r="J1974" s="4" t="str">
        <x:v>Unspecified</x:v>
      </x:c>
      <x:c r="K1974" s="4" t="str">
        <x:f>IFERROR(INDEX('Crafting recipes'!$D$6:$D$1005,MATCH(B1974,'Crafting recipes'!$A$6:$A$1005,0)),"MISSING ID")</x:f>
        <x:v>Proposal</x:v>
      </x:c>
      <x:c r="L1974" s="4" t="str">
        <x:f>IFERROR(INDEX('Items'!$AD$6:$AD$1005,MATCH(D1974,'Items'!$A$6:$A$1005,0)),"MISSING ID")</x:f>
        <x:v>Proposal</x:v>
      </x:c>
      <x:c r="M1974" s="4" t="str">
        <x:f>IFERROR(INDEX('Crafting recipes'!$E$6:$E$1005,MATCH(B1974,'Crafting recipes'!$A$6:$A$1005,0)),"MISSING ID")</x:f>
        <x:v>Partial proposal</x:v>
      </x:c>
      <x:c r="N1974" s="4" t="str">
        <x:v>Partial audit candidate; quantity, fit and performance remain unresolved.</x:v>
      </x:c>
      <x:c r="O19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4" s="4" t="n">
        <x:f>IF(OR(C1974="Ingredient candidate",C1974="Consumed input",C1974="Contained input",C1974="Transform input"),IF(F1974="T0",0,IF(F1974="T1",1,IF(F1974="T2",2,IF(F1974="T3",3,IF(F1974="T4",4,-1))))),-1)</x:f>
        <x:v>4</x:v>
      </x:c>
      <x:c r="Q1974" s="4" t="n">
        <x:f>IF(AND(OR(C1974="Ingredient candidate",C1974="Consumed input",C1974="Contained input",C1974="Transform input"),P1974=-1),1,0)</x:f>
        <x:v>0</x:v>
      </x:c>
    </x:row>
    <x:row r="1975" ht="64" customHeight="1">
      <x:c r="A1975" s="4" t="str">
        <x:v>design.audit.author_city_transport_carriage.audit.in.5</x:v>
      </x:c>
      <x:c r="B1975" s="4" t="str">
        <x:v>design.audit.author_city_transport_carriage</x:v>
      </x:c>
      <x:c r="C1975" s="4" t="str">
        <x:v>Ingredient candidate</x:v>
      </x:c>
      <x:c r="D1975" s="4" t="str">
        <x:v>proposal.legger.joint_shroud</x:v>
      </x:c>
      <x:c r="E1975" s="4" t="str">
        <x:f>IFERROR(INDEX('Items'!$B$6:$B$1005,MATCH(D1975,'Items'!$A$6:$A$1005,0)),"MISSING ID")</x:f>
        <x:v>Joint dust shroud</x:v>
      </x:c>
      <x:c r="F1975" s="4" t="str">
        <x:f>IFERROR(INDEX('Items'!$C$6:$C$1005,MATCH(D1975,'Items'!$A$6:$A$1005,0)),"MISSING ID")</x:f>
        <x:v>T3</x:v>
      </x:c>
      <x:c r="G1975" s="4" t="str">
        <x:f>IFERROR(INDEX('Items'!$D$6:$D$1005,MATCH(D1975,'Items'!$A$6:$A$1005,0)),"MISSING ID")</x:f>
        <x:v>Crafting components</x:v>
      </x:c>
      <x:c r="H1975" s="4" t="str">
        <x:f>IFERROR(INDEX('Items'!$X$6:$X$1005,MATCH(D1975,'Items'!$A$6:$A$1005,0)),"MISSING ID")</x:f>
        <x:v>Crafting component</x:v>
      </x:c>
      <x:c r="I1975" s="4"/>
      <x:c r="J1975" s="4" t="str">
        <x:v>Unspecified</x:v>
      </x:c>
      <x:c r="K1975" s="4" t="str">
        <x:f>IFERROR(INDEX('Crafting recipes'!$D$6:$D$1005,MATCH(B1975,'Crafting recipes'!$A$6:$A$1005,0)),"MISSING ID")</x:f>
        <x:v>Proposal</x:v>
      </x:c>
      <x:c r="L1975" s="4" t="str">
        <x:f>IFERROR(INDEX('Items'!$AD$6:$AD$1005,MATCH(D1975,'Items'!$A$6:$A$1005,0)),"MISSING ID")</x:f>
        <x:v>Proposal</x:v>
      </x:c>
      <x:c r="M1975" s="4" t="str">
        <x:f>IFERROR(INDEX('Crafting recipes'!$E$6:$E$1005,MATCH(B1975,'Crafting recipes'!$A$6:$A$1005,0)),"MISSING ID")</x:f>
        <x:v>Partial proposal</x:v>
      </x:c>
      <x:c r="N1975" s="4" t="str">
        <x:v>Partial audit candidate; quantity, fit and performance remain unresolved.</x:v>
      </x:c>
      <x:c r="O19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5" s="4" t="n">
        <x:f>IF(OR(C1975="Ingredient candidate",C1975="Consumed input",C1975="Contained input",C1975="Transform input"),IF(F1975="T0",0,IF(F1975="T1",1,IF(F1975="T2",2,IF(F1975="T3",3,IF(F1975="T4",4,-1))))),-1)</x:f>
        <x:v>3</x:v>
      </x:c>
      <x:c r="Q1975" s="4" t="n">
        <x:f>IF(AND(OR(C1975="Ingredient candidate",C1975="Consumed input",C1975="Contained input",C1975="Transform input"),P1975=-1),1,0)</x:f>
        <x:v>0</x:v>
      </x:c>
    </x:row>
    <x:row r="1976" ht="64" customHeight="1">
      <x:c r="A1976" s="4" t="str">
        <x:v>design.audit.author_city_transport_carriage.audit.in.6</x:v>
      </x:c>
      <x:c r="B1976" s="4" t="str">
        <x:v>design.audit.author_city_transport_carriage</x:v>
      </x:c>
      <x:c r="C1976" s="4" t="str">
        <x:v>Ingredient candidate</x:v>
      </x:c>
      <x:c r="D1976" s="4" t="str">
        <x:v>proposal.collection.ceramic_housed_mineral_battery</x:v>
      </x:c>
      <x:c r="E1976" s="4" t="str">
        <x:f>IFERROR(INDEX('Items'!$B$6:$B$1005,MATCH(D1976,'Items'!$A$6:$A$1005,0)),"MISSING ID")</x:f>
        <x:v>Ceramic-housed mineral battery</x:v>
      </x:c>
      <x:c r="F1976" s="4" t="str">
        <x:f>IFERROR(INDEX('Items'!$C$6:$C$1005,MATCH(D1976,'Items'!$A$6:$A$1005,0)),"MISSING ID")</x:f>
        <x:v>Not applicable</x:v>
      </x:c>
      <x:c r="G1976" s="4" t="str">
        <x:f>IFERROR(INDEX('Items'!$D$6:$D$1005,MATCH(D1976,'Items'!$A$6:$A$1005,0)),"MISSING ID")</x:f>
        <x:v>Field supplies</x:v>
      </x:c>
      <x:c r="H1976" s="4" t="str">
        <x:f>IFERROR(INDEX('Items'!$X$6:$X$1005,MATCH(D1976,'Items'!$A$6:$A$1005,0)),"MISSING ID")</x:f>
        <x:v>Energy storage</x:v>
      </x:c>
      <x:c r="I1976" s="4"/>
      <x:c r="J1976" s="4" t="str">
        <x:v>Unspecified</x:v>
      </x:c>
      <x:c r="K1976" s="4" t="str">
        <x:f>IFERROR(INDEX('Crafting recipes'!$D$6:$D$1005,MATCH(B1976,'Crafting recipes'!$A$6:$A$1005,0)),"MISSING ID")</x:f>
        <x:v>Proposal</x:v>
      </x:c>
      <x:c r="L1976" s="4" t="str">
        <x:f>IFERROR(INDEX('Items'!$AD$6:$AD$1005,MATCH(D1976,'Items'!$A$6:$A$1005,0)),"MISSING ID")</x:f>
        <x:v>Proposal</x:v>
      </x:c>
      <x:c r="M1976" s="4" t="str">
        <x:f>IFERROR(INDEX('Crafting recipes'!$E$6:$E$1005,MATCH(B1976,'Crafting recipes'!$A$6:$A$1005,0)),"MISSING ID")</x:f>
        <x:v>Partial proposal</x:v>
      </x:c>
      <x:c r="N1976" s="4" t="str">
        <x:v>Partial audit candidate; quantity, fit and performance remain unresolved.</x:v>
      </x:c>
      <x:c r="O19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6" s="4" t="n">
        <x:f>IF(OR(C1976="Ingredient candidate",C1976="Consumed input",C1976="Contained input",C1976="Transform input"),IF(F1976="T0",0,IF(F1976="T1",1,IF(F1976="T2",2,IF(F1976="T3",3,IF(F1976="T4",4,-1))))),-1)</x:f>
        <x:v>-1</x:v>
      </x:c>
      <x:c r="Q1976" s="4" t="n">
        <x:f>IF(AND(OR(C1976="Ingredient candidate",C1976="Consumed input",C1976="Contained input",C1976="Transform input"),P1976=-1),1,0)</x:f>
        <x:v>1</x:v>
      </x:c>
    </x:row>
    <x:row r="1977" ht="64" customHeight="1">
      <x:c r="A1977" s="4" t="str">
        <x:v>design.audit.author_city_transport_carriage.audit.out</x:v>
      </x:c>
      <x:c r="B1977" s="4" t="str">
        <x:v>design.audit.author_city_transport_carriage</x:v>
      </x:c>
      <x:c r="C1977" s="4" t="str">
        <x:v>Output</x:v>
      </x:c>
      <x:c r="D1977" s="4" t="str">
        <x:v>author.city_transport.carriage</x:v>
      </x:c>
      <x:c r="E1977" s="4" t="str">
        <x:f>IFERROR(INDEX('Items'!$B$6:$B$1005,MATCH(D1977,'Items'!$A$6:$A$1005,0)),"MISSING ID")</x:f>
        <x:v>Inner-city carriage</x:v>
      </x:c>
      <x:c r="F1977" s="4" t="str">
        <x:f>IFERROR(INDEX('Items'!$C$6:$C$1005,MATCH(D1977,'Items'!$A$6:$A$1005,0)),"MISSING ID")</x:f>
        <x:v>Not applicable</x:v>
      </x:c>
      <x:c r="G1977" s="4" t="str">
        <x:f>IFERROR(INDEX('Items'!$D$6:$D$1005,MATCH(D1977,'Items'!$A$6:$A$1005,0)),"MISSING ID")</x:f>
        <x:v>Tools</x:v>
      </x:c>
      <x:c r="H1977" s="4" t="str">
        <x:f>IFERROR(INDEX('Items'!$X$6:$X$1005,MATCH(D1977,'Items'!$A$6:$A$1005,0)),"MISSING ID")</x:f>
        <x:v>Machine</x:v>
      </x:c>
      <x:c r="I1977" s="4"/>
      <x:c r="J1977" s="4" t="str">
        <x:v>Unspecified</x:v>
      </x:c>
      <x:c r="K1977" s="4" t="str">
        <x:f>IFERROR(INDEX('Crafting recipes'!$D$6:$D$1005,MATCH(B1977,'Crafting recipes'!$A$6:$A$1005,0)),"MISSING ID")</x:f>
        <x:v>Proposal</x:v>
      </x:c>
      <x:c r="L1977" s="4" t="str">
        <x:f>IFERROR(INDEX('Items'!$AD$6:$AD$1005,MATCH(D1977,'Items'!$A$6:$A$1005,0)),"MISSING ID")</x:f>
        <x:v>Author direction</x:v>
      </x:c>
      <x:c r="M1977" s="4" t="str">
        <x:f>IFERROR(INDEX('Crafting recipes'!$E$6:$E$1005,MATCH(B1977,'Crafting recipes'!$A$6:$A$1005,0)),"MISSING ID")</x:f>
        <x:v>Partial proposal</x:v>
      </x:c>
      <x:c r="N1977" s="4" t="str">
        <x:v>Partial audit candidate; quantity, fit and performance remain unresolved.</x:v>
      </x:c>
      <x:c r="O19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7" s="4" t="n">
        <x:f>IF(OR(C1977="Ingredient candidate",C1977="Consumed input",C1977="Contained input",C1977="Transform input"),IF(F1977="T0",0,IF(F1977="T1",1,IF(F1977="T2",2,IF(F1977="T3",3,IF(F1977="T4",4,-1))))),-1)</x:f>
        <x:v>-1</x:v>
      </x:c>
      <x:c r="Q1977" s="4" t="n">
        <x:f>IF(AND(OR(C1977="Ingredient candidate",C1977="Consumed input",C1977="Contained input",C1977="Transform input"),P1977=-1),1,0)</x:f>
        <x:v>0</x:v>
      </x:c>
    </x:row>
    <x:row r="1978" ht="64" customHeight="1">
      <x:c r="A1978" s="4" t="str">
        <x:v>design.audit.author_city_transport_car.audit.in.1</x:v>
      </x:c>
      <x:c r="B1978" s="4" t="str">
        <x:v>design.audit.author_city_transport_car</x:v>
      </x:c>
      <x:c r="C1978" s="4" t="str">
        <x:v>Ingredient candidate</x:v>
      </x:c>
      <x:c r="D1978" s="4" t="str">
        <x:v>proposal.t4.drive_cassette</x:v>
      </x:c>
      <x:c r="E1978" s="4" t="str">
        <x:f>IFERROR(INDEX('Items'!$B$6:$B$1005,MATCH(D1978,'Items'!$A$6:$A$1005,0)),"MISSING ID")</x:f>
        <x:v>Matched mechanical drive cassette</x:v>
      </x:c>
      <x:c r="F1978" s="4" t="str">
        <x:f>IFERROR(INDEX('Items'!$C$6:$C$1005,MATCH(D1978,'Items'!$A$6:$A$1005,0)),"MISSING ID")</x:f>
        <x:v>T4</x:v>
      </x:c>
      <x:c r="G1978" s="4" t="str">
        <x:f>IFERROR(INDEX('Items'!$D$6:$D$1005,MATCH(D1978,'Items'!$A$6:$A$1005,0)),"MISSING ID")</x:f>
        <x:v>Crafting components</x:v>
      </x:c>
      <x:c r="H1978" s="4" t="str">
        <x:f>IFERROR(INDEX('Items'!$X$6:$X$1005,MATCH(D1978,'Items'!$A$6:$A$1005,0)),"MISSING ID")</x:f>
        <x:v>Crafting component</x:v>
      </x:c>
      <x:c r="I1978" s="4"/>
      <x:c r="J1978" s="4" t="str">
        <x:v>Unspecified</x:v>
      </x:c>
      <x:c r="K1978" s="4" t="str">
        <x:f>IFERROR(INDEX('Crafting recipes'!$D$6:$D$1005,MATCH(B1978,'Crafting recipes'!$A$6:$A$1005,0)),"MISSING ID")</x:f>
        <x:v>Proposal</x:v>
      </x:c>
      <x:c r="L1978" s="4" t="str">
        <x:f>IFERROR(INDEX('Items'!$AD$6:$AD$1005,MATCH(D1978,'Items'!$A$6:$A$1005,0)),"MISSING ID")</x:f>
        <x:v>Proposal</x:v>
      </x:c>
      <x:c r="M1978" s="4" t="str">
        <x:f>IFERROR(INDEX('Crafting recipes'!$E$6:$E$1005,MATCH(B1978,'Crafting recipes'!$A$6:$A$1005,0)),"MISSING ID")</x:f>
        <x:v>Partial proposal</x:v>
      </x:c>
      <x:c r="N1978" s="4" t="str">
        <x:v>Partial audit candidate; quantity, fit and performance remain unresolved.</x:v>
      </x:c>
      <x:c r="O19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8" s="4" t="n">
        <x:f>IF(OR(C1978="Ingredient candidate",C1978="Consumed input",C1978="Contained input",C1978="Transform input"),IF(F1978="T0",0,IF(F1978="T1",1,IF(F1978="T2",2,IF(F1978="T3",3,IF(F1978="T4",4,-1))))),-1)</x:f>
        <x:v>4</x:v>
      </x:c>
      <x:c r="Q1978" s="4" t="n">
        <x:f>IF(AND(OR(C1978="Ingredient candidate",C1978="Consumed input",C1978="Contained input",C1978="Transform input"),P1978=-1),1,0)</x:f>
        <x:v>0</x:v>
      </x:c>
    </x:row>
    <x:row r="1979" ht="64" customHeight="1">
      <x:c r="A1979" s="4" t="str">
        <x:v>design.audit.author_city_transport_car.audit.in.2</x:v>
      </x:c>
      <x:c r="B1979" s="4" t="str">
        <x:v>design.audit.author_city_transport_car</x:v>
      </x:c>
      <x:c r="C1979" s="4" t="str">
        <x:v>Ingredient candidate</x:v>
      </x:c>
      <x:c r="D1979" s="4" t="str">
        <x:v>proposal.legger.actuator_rod</x:v>
      </x:c>
      <x:c r="E1979" s="4" t="str">
        <x:f>IFERROR(INDEX('Items'!$B$6:$B$1005,MATCH(D1979,'Items'!$A$6:$A$1005,0)),"MISSING ID")</x:f>
        <x:v>Replacement actuator link</x:v>
      </x:c>
      <x:c r="F1979" s="4" t="str">
        <x:f>IFERROR(INDEX('Items'!$C$6:$C$1005,MATCH(D1979,'Items'!$A$6:$A$1005,0)),"MISSING ID")</x:f>
        <x:v>T3</x:v>
      </x:c>
      <x:c r="G1979" s="4" t="str">
        <x:f>IFERROR(INDEX('Items'!$D$6:$D$1005,MATCH(D1979,'Items'!$A$6:$A$1005,0)),"MISSING ID")</x:f>
        <x:v>Crafting components</x:v>
      </x:c>
      <x:c r="H1979" s="4" t="str">
        <x:f>IFERROR(INDEX('Items'!$X$6:$X$1005,MATCH(D1979,'Items'!$A$6:$A$1005,0)),"MISSING ID")</x:f>
        <x:v>Crafting component</x:v>
      </x:c>
      <x:c r="I1979" s="4"/>
      <x:c r="J1979" s="4" t="str">
        <x:v>Unspecified</x:v>
      </x:c>
      <x:c r="K1979" s="4" t="str">
        <x:f>IFERROR(INDEX('Crafting recipes'!$D$6:$D$1005,MATCH(B1979,'Crafting recipes'!$A$6:$A$1005,0)),"MISSING ID")</x:f>
        <x:v>Proposal</x:v>
      </x:c>
      <x:c r="L1979" s="4" t="str">
        <x:f>IFERROR(INDEX('Items'!$AD$6:$AD$1005,MATCH(D1979,'Items'!$A$6:$A$1005,0)),"MISSING ID")</x:f>
        <x:v>Proposal</x:v>
      </x:c>
      <x:c r="M1979" s="4" t="str">
        <x:f>IFERROR(INDEX('Crafting recipes'!$E$6:$E$1005,MATCH(B1979,'Crafting recipes'!$A$6:$A$1005,0)),"MISSING ID")</x:f>
        <x:v>Partial proposal</x:v>
      </x:c>
      <x:c r="N1979" s="4" t="str">
        <x:v>Partial audit candidate; quantity, fit and performance remain unresolved.</x:v>
      </x:c>
      <x:c r="O19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9" s="4" t="n">
        <x:f>IF(OR(C1979="Ingredient candidate",C1979="Consumed input",C1979="Contained input",C1979="Transform input"),IF(F1979="T0",0,IF(F1979="T1",1,IF(F1979="T2",2,IF(F1979="T3",3,IF(F1979="T4",4,-1))))),-1)</x:f>
        <x:v>3</x:v>
      </x:c>
      <x:c r="Q1979" s="4" t="n">
        <x:f>IF(AND(OR(C1979="Ingredient candidate",C1979="Consumed input",C1979="Contained input",C1979="Transform input"),P1979=-1),1,0)</x:f>
        <x:v>0</x:v>
      </x:c>
    </x:row>
    <x:row r="1980" ht="64" customHeight="1">
      <x:c r="A1980" s="4" t="str">
        <x:v>design.audit.author_city_transport_car.audit.in.3</x:v>
      </x:c>
      <x:c r="B1980" s="4" t="str">
        <x:v>design.audit.author_city_transport_car</x:v>
      </x:c>
      <x:c r="C1980" s="4" t="str">
        <x:v>Ingredient candidate</x:v>
      </x:c>
      <x:c r="D1980" s="4" t="str">
        <x:v>proposal.legger.iron_rib</x:v>
      </x:c>
      <x:c r="E1980" s="4" t="str">
        <x:f>IFERROR(INDEX('Items'!$B$6:$B$1005,MATCH(D1980,'Items'!$A$6:$A$1005,0)),"MISSING ID")</x:f>
        <x:v>Iron chassis replacement rib</x:v>
      </x:c>
      <x:c r="F1980" s="4" t="str">
        <x:f>IFERROR(INDEX('Items'!$C$6:$C$1005,MATCH(D1980,'Items'!$A$6:$A$1005,0)),"MISSING ID")</x:f>
        <x:v>T3</x:v>
      </x:c>
      <x:c r="G1980" s="4" t="str">
        <x:f>IFERROR(INDEX('Items'!$D$6:$D$1005,MATCH(D1980,'Items'!$A$6:$A$1005,0)),"MISSING ID")</x:f>
        <x:v>Crafting components</x:v>
      </x:c>
      <x:c r="H1980" s="4" t="str">
        <x:f>IFERROR(INDEX('Items'!$X$6:$X$1005,MATCH(D1980,'Items'!$A$6:$A$1005,0)),"MISSING ID")</x:f>
        <x:v>Crafting component</x:v>
      </x:c>
      <x:c r="I1980" s="4"/>
      <x:c r="J1980" s="4" t="str">
        <x:v>Unspecified</x:v>
      </x:c>
      <x:c r="K1980" s="4" t="str">
        <x:f>IFERROR(INDEX('Crafting recipes'!$D$6:$D$1005,MATCH(B1980,'Crafting recipes'!$A$6:$A$1005,0)),"MISSING ID")</x:f>
        <x:v>Proposal</x:v>
      </x:c>
      <x:c r="L1980" s="4" t="str">
        <x:f>IFERROR(INDEX('Items'!$AD$6:$AD$1005,MATCH(D1980,'Items'!$A$6:$A$1005,0)),"MISSING ID")</x:f>
        <x:v>Proposal</x:v>
      </x:c>
      <x:c r="M1980" s="4" t="str">
        <x:f>IFERROR(INDEX('Crafting recipes'!$E$6:$E$1005,MATCH(B1980,'Crafting recipes'!$A$6:$A$1005,0)),"MISSING ID")</x:f>
        <x:v>Partial proposal</x:v>
      </x:c>
      <x:c r="N1980" s="4" t="str">
        <x:v>Partial audit candidate; quantity, fit and performance remain unresolved.</x:v>
      </x:c>
      <x:c r="O19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0" s="4" t="n">
        <x:f>IF(OR(C1980="Ingredient candidate",C1980="Consumed input",C1980="Contained input",C1980="Transform input"),IF(F1980="T0",0,IF(F1980="T1",1,IF(F1980="T2",2,IF(F1980="T3",3,IF(F1980="T4",4,-1))))),-1)</x:f>
        <x:v>3</x:v>
      </x:c>
      <x:c r="Q1980" s="4" t="n">
        <x:f>IF(AND(OR(C1980="Ingredient candidate",C1980="Consumed input",C1980="Contained input",C1980="Transform input"),P1980=-1),1,0)</x:f>
        <x:v>0</x:v>
      </x:c>
    </x:row>
    <x:row r="1981" ht="64" customHeight="1">
      <x:c r="A1981" s="4" t="str">
        <x:v>design.audit.author_city_transport_car.audit.in.4</x:v>
      </x:c>
      <x:c r="B1981" s="4" t="str">
        <x:v>design.audit.author_city_transport_car</x:v>
      </x:c>
      <x:c r="C1981" s="4" t="str">
        <x:v>Ingredient candidate</x:v>
      </x:c>
      <x:c r="D1981" s="4" t="str">
        <x:v>proposal.t4.contact_block</x:v>
      </x:c>
      <x:c r="E1981" s="4" t="str">
        <x:f>IFERROR(INDEX('Items'!$B$6:$B$1005,MATCH(D1981,'Items'!$A$6:$A$1005,0)),"MISSING ID")</x:f>
        <x:v>Serviceable insulated contact block</x:v>
      </x:c>
      <x:c r="F1981" s="4" t="str">
        <x:f>IFERROR(INDEX('Items'!$C$6:$C$1005,MATCH(D1981,'Items'!$A$6:$A$1005,0)),"MISSING ID")</x:f>
        <x:v>T4</x:v>
      </x:c>
      <x:c r="G1981" s="4" t="str">
        <x:f>IFERROR(INDEX('Items'!$D$6:$D$1005,MATCH(D1981,'Items'!$A$6:$A$1005,0)),"MISSING ID")</x:f>
        <x:v>Crafting components</x:v>
      </x:c>
      <x:c r="H1981" s="4" t="str">
        <x:f>IFERROR(INDEX('Items'!$X$6:$X$1005,MATCH(D1981,'Items'!$A$6:$A$1005,0)),"MISSING ID")</x:f>
        <x:v>Crafting component</x:v>
      </x:c>
      <x:c r="I1981" s="4"/>
      <x:c r="J1981" s="4" t="str">
        <x:v>Unspecified</x:v>
      </x:c>
      <x:c r="K1981" s="4" t="str">
        <x:f>IFERROR(INDEX('Crafting recipes'!$D$6:$D$1005,MATCH(B1981,'Crafting recipes'!$A$6:$A$1005,0)),"MISSING ID")</x:f>
        <x:v>Proposal</x:v>
      </x:c>
      <x:c r="L1981" s="4" t="str">
        <x:f>IFERROR(INDEX('Items'!$AD$6:$AD$1005,MATCH(D1981,'Items'!$A$6:$A$1005,0)),"MISSING ID")</x:f>
        <x:v>Proposal</x:v>
      </x:c>
      <x:c r="M1981" s="4" t="str">
        <x:f>IFERROR(INDEX('Crafting recipes'!$E$6:$E$1005,MATCH(B1981,'Crafting recipes'!$A$6:$A$1005,0)),"MISSING ID")</x:f>
        <x:v>Partial proposal</x:v>
      </x:c>
      <x:c r="N1981" s="4" t="str">
        <x:v>Partial audit candidate; quantity, fit and performance remain unresolved.</x:v>
      </x:c>
      <x:c r="O19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1" s="4" t="n">
        <x:f>IF(OR(C1981="Ingredient candidate",C1981="Consumed input",C1981="Contained input",C1981="Transform input"),IF(F1981="T0",0,IF(F1981="T1",1,IF(F1981="T2",2,IF(F1981="T3",3,IF(F1981="T4",4,-1))))),-1)</x:f>
        <x:v>4</x:v>
      </x:c>
      <x:c r="Q1981" s="4" t="n">
        <x:f>IF(AND(OR(C1981="Ingredient candidate",C1981="Consumed input",C1981="Contained input",C1981="Transform input"),P1981=-1),1,0)</x:f>
        <x:v>0</x:v>
      </x:c>
    </x:row>
    <x:row r="1982" ht="64" customHeight="1">
      <x:c r="A1982" s="4" t="str">
        <x:v>design.audit.author_city_transport_car.audit.in.5</x:v>
      </x:c>
      <x:c r="B1982" s="4" t="str">
        <x:v>design.audit.author_city_transport_car</x:v>
      </x:c>
      <x:c r="C1982" s="4" t="str">
        <x:v>Ingredient candidate</x:v>
      </x:c>
      <x:c r="D1982" s="4" t="str">
        <x:v>proposal.collection.iron_wound_relay_core</x:v>
      </x:c>
      <x:c r="E1982" s="4" t="str">
        <x:f>IFERROR(INDEX('Items'!$B$6:$B$1005,MATCH(D1982,'Items'!$A$6:$A$1005,0)),"MISSING ID")</x:f>
        <x:v>Iron-wound relay core</x:v>
      </x:c>
      <x:c r="F1982" s="4" t="str">
        <x:f>IFERROR(INDEX('Items'!$C$6:$C$1005,MATCH(D1982,'Items'!$A$6:$A$1005,0)),"MISSING ID")</x:f>
        <x:v>T4</x:v>
      </x:c>
      <x:c r="G1982" s="4" t="str">
        <x:f>IFERROR(INDEX('Items'!$D$6:$D$1005,MATCH(D1982,'Items'!$A$6:$A$1005,0)),"MISSING ID")</x:f>
        <x:v>Crafting components</x:v>
      </x:c>
      <x:c r="H1982" s="4" t="str">
        <x:f>IFERROR(INDEX('Items'!$X$6:$X$1005,MATCH(D1982,'Items'!$A$6:$A$1005,0)),"MISSING ID")</x:f>
        <x:v>Machine part</x:v>
      </x:c>
      <x:c r="I1982" s="4"/>
      <x:c r="J1982" s="4" t="str">
        <x:v>Unspecified</x:v>
      </x:c>
      <x:c r="K1982" s="4" t="str">
        <x:f>IFERROR(INDEX('Crafting recipes'!$D$6:$D$1005,MATCH(B1982,'Crafting recipes'!$A$6:$A$1005,0)),"MISSING ID")</x:f>
        <x:v>Proposal</x:v>
      </x:c>
      <x:c r="L1982" s="4" t="str">
        <x:f>IFERROR(INDEX('Items'!$AD$6:$AD$1005,MATCH(D1982,'Items'!$A$6:$A$1005,0)),"MISSING ID")</x:f>
        <x:v>Proposal</x:v>
      </x:c>
      <x:c r="M1982" s="4" t="str">
        <x:f>IFERROR(INDEX('Crafting recipes'!$E$6:$E$1005,MATCH(B1982,'Crafting recipes'!$A$6:$A$1005,0)),"MISSING ID")</x:f>
        <x:v>Partial proposal</x:v>
      </x:c>
      <x:c r="N1982" s="4" t="str">
        <x:v>Partial audit candidate; quantity, fit and performance remain unresolved.</x:v>
      </x:c>
      <x:c r="O19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2" s="4" t="n">
        <x:f>IF(OR(C1982="Ingredient candidate",C1982="Consumed input",C1982="Contained input",C1982="Transform input"),IF(F1982="T0",0,IF(F1982="T1",1,IF(F1982="T2",2,IF(F1982="T3",3,IF(F1982="T4",4,-1))))),-1)</x:f>
        <x:v>4</x:v>
      </x:c>
      <x:c r="Q1982" s="4" t="n">
        <x:f>IF(AND(OR(C1982="Ingredient candidate",C1982="Consumed input",C1982="Contained input",C1982="Transform input"),P1982=-1),1,0)</x:f>
        <x:v>0</x:v>
      </x:c>
    </x:row>
    <x:row r="1983" ht="64" customHeight="1">
      <x:c r="A1983" s="4" t="str">
        <x:v>design.audit.author_city_transport_car.audit.in.6</x:v>
      </x:c>
      <x:c r="B1983" s="4" t="str">
        <x:v>design.audit.author_city_transport_car</x:v>
      </x:c>
      <x:c r="C1983" s="4" t="str">
        <x:v>Ingredient candidate</x:v>
      </x:c>
      <x:c r="D1983" s="4" t="str">
        <x:v>proposal.collection.ceramic_housed_mineral_battery</x:v>
      </x:c>
      <x:c r="E1983" s="4" t="str">
        <x:f>IFERROR(INDEX('Items'!$B$6:$B$1005,MATCH(D1983,'Items'!$A$6:$A$1005,0)),"MISSING ID")</x:f>
        <x:v>Ceramic-housed mineral battery</x:v>
      </x:c>
      <x:c r="F1983" s="4" t="str">
        <x:f>IFERROR(INDEX('Items'!$C$6:$C$1005,MATCH(D1983,'Items'!$A$6:$A$1005,0)),"MISSING ID")</x:f>
        <x:v>Not applicable</x:v>
      </x:c>
      <x:c r="G1983" s="4" t="str">
        <x:f>IFERROR(INDEX('Items'!$D$6:$D$1005,MATCH(D1983,'Items'!$A$6:$A$1005,0)),"MISSING ID")</x:f>
        <x:v>Field supplies</x:v>
      </x:c>
      <x:c r="H1983" s="4" t="str">
        <x:f>IFERROR(INDEX('Items'!$X$6:$X$1005,MATCH(D1983,'Items'!$A$6:$A$1005,0)),"MISSING ID")</x:f>
        <x:v>Energy storage</x:v>
      </x:c>
      <x:c r="I1983" s="4"/>
      <x:c r="J1983" s="4" t="str">
        <x:v>Unspecified</x:v>
      </x:c>
      <x:c r="K1983" s="4" t="str">
        <x:f>IFERROR(INDEX('Crafting recipes'!$D$6:$D$1005,MATCH(B1983,'Crafting recipes'!$A$6:$A$1005,0)),"MISSING ID")</x:f>
        <x:v>Proposal</x:v>
      </x:c>
      <x:c r="L1983" s="4" t="str">
        <x:f>IFERROR(INDEX('Items'!$AD$6:$AD$1005,MATCH(D1983,'Items'!$A$6:$A$1005,0)),"MISSING ID")</x:f>
        <x:v>Proposal</x:v>
      </x:c>
      <x:c r="M1983" s="4" t="str">
        <x:f>IFERROR(INDEX('Crafting recipes'!$E$6:$E$1005,MATCH(B1983,'Crafting recipes'!$A$6:$A$1005,0)),"MISSING ID")</x:f>
        <x:v>Partial proposal</x:v>
      </x:c>
      <x:c r="N1983" s="4" t="str">
        <x:v>Partial audit candidate; quantity, fit and performance remain unresolved.</x:v>
      </x:c>
      <x:c r="O19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3" s="4" t="n">
        <x:f>IF(OR(C1983="Ingredient candidate",C1983="Consumed input",C1983="Contained input",C1983="Transform input"),IF(F1983="T0",0,IF(F1983="T1",1,IF(F1983="T2",2,IF(F1983="T3",3,IF(F1983="T4",4,-1))))),-1)</x:f>
        <x:v>-1</x:v>
      </x:c>
      <x:c r="Q1983" s="4" t="n">
        <x:f>IF(AND(OR(C1983="Ingredient candidate",C1983="Consumed input",C1983="Contained input",C1983="Transform input"),P1983=-1),1,0)</x:f>
        <x:v>1</x:v>
      </x:c>
    </x:row>
    <x:row r="1984" ht="64" customHeight="1">
      <x:c r="A1984" s="4" t="str">
        <x:v>design.audit.author_city_transport_car.audit.out</x:v>
      </x:c>
      <x:c r="B1984" s="4" t="str">
        <x:v>design.audit.author_city_transport_car</x:v>
      </x:c>
      <x:c r="C1984" s="4" t="str">
        <x:v>Output</x:v>
      </x:c>
      <x:c r="D1984" s="4" t="str">
        <x:v>author.city_transport.car</x:v>
      </x:c>
      <x:c r="E1984" s="4" t="str">
        <x:f>IFERROR(INDEX('Items'!$B$6:$B$1005,MATCH(D1984,'Items'!$A$6:$A$1005,0)),"MISSING ID")</x:f>
        <x:v>Inner-city car</x:v>
      </x:c>
      <x:c r="F1984" s="4" t="str">
        <x:f>IFERROR(INDEX('Items'!$C$6:$C$1005,MATCH(D1984,'Items'!$A$6:$A$1005,0)),"MISSING ID")</x:f>
        <x:v>Not applicable</x:v>
      </x:c>
      <x:c r="G1984" s="4" t="str">
        <x:f>IFERROR(INDEX('Items'!$D$6:$D$1005,MATCH(D1984,'Items'!$A$6:$A$1005,0)),"MISSING ID")</x:f>
        <x:v>Tools</x:v>
      </x:c>
      <x:c r="H1984" s="4" t="str">
        <x:f>IFERROR(INDEX('Items'!$X$6:$X$1005,MATCH(D1984,'Items'!$A$6:$A$1005,0)),"MISSING ID")</x:f>
        <x:v>Machine</x:v>
      </x:c>
      <x:c r="I1984" s="4"/>
      <x:c r="J1984" s="4" t="str">
        <x:v>Unspecified</x:v>
      </x:c>
      <x:c r="K1984" s="4" t="str">
        <x:f>IFERROR(INDEX('Crafting recipes'!$D$6:$D$1005,MATCH(B1984,'Crafting recipes'!$A$6:$A$1005,0)),"MISSING ID")</x:f>
        <x:v>Proposal</x:v>
      </x:c>
      <x:c r="L1984" s="4" t="str">
        <x:f>IFERROR(INDEX('Items'!$AD$6:$AD$1005,MATCH(D1984,'Items'!$A$6:$A$1005,0)),"MISSING ID")</x:f>
        <x:v>Author direction</x:v>
      </x:c>
      <x:c r="M1984" s="4" t="str">
        <x:f>IFERROR(INDEX('Crafting recipes'!$E$6:$E$1005,MATCH(B1984,'Crafting recipes'!$A$6:$A$1005,0)),"MISSING ID")</x:f>
        <x:v>Partial proposal</x:v>
      </x:c>
      <x:c r="N1984" s="4" t="str">
        <x:v>Partial audit candidate; quantity, fit and performance remain unresolved.</x:v>
      </x:c>
      <x:c r="O19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4" s="4" t="n">
        <x:f>IF(OR(C1984="Ingredient candidate",C1984="Consumed input",C1984="Contained input",C1984="Transform input"),IF(F1984="T0",0,IF(F1984="T1",1,IF(F1984="T2",2,IF(F1984="T3",3,IF(F1984="T4",4,-1))))),-1)</x:f>
        <x:v>-1</x:v>
      </x:c>
      <x:c r="Q1984" s="4" t="n">
        <x:f>IF(AND(OR(C1984="Ingredient candidate",C1984="Consumed input",C1984="Contained input",C1984="Transform input"),P1984=-1),1,0)</x:f>
        <x:v>0</x:v>
      </x:c>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t="str">
        <x:v>design.collection.cable_grip_canyon_ascender.audit.extra.81</x:v>
      </x:c>
      <x:c r="B2065" s="4" t="str">
        <x:v>design.collection.cable_grip_canyon_ascender</x:v>
      </x:c>
      <x:c r="C2065" s="4" t="str">
        <x:v>Ingredient candidate</x:v>
      </x:c>
      <x:c r="D2065" s="4" t="str">
        <x:v>proposal.audit.pressed_hide_fastening_strips</x:v>
      </x:c>
      <x:c r="E2065" s="4" t="str">
        <x:f>IFERROR(INDEX('Items'!$B$6:$B$1005,MATCH(D2065,'Items'!$A$6:$A$1005,0)),"MISSING ID")</x:f>
        <x:v>Pressed hide fastening strips</x:v>
      </x:c>
      <x:c r="F2065" s="4" t="str">
        <x:f>IFERROR(INDEX('Items'!$C$6:$C$1005,MATCH(D2065,'Items'!$A$6:$A$1005,0)),"MISSING ID")</x:f>
        <x:v>T2</x:v>
      </x:c>
      <x:c r="G2065" s="4" t="str">
        <x:f>IFERROR(INDEX('Items'!$D$6:$D$1005,MATCH(D2065,'Items'!$A$6:$A$1005,0)),"MISSING ID")</x:f>
        <x:v>Manufactured stock</x:v>
      </x:c>
      <x:c r="H2065" s="4" t="str">
        <x:f>IFERROR(INDEX('Items'!$X$6:$X$1005,MATCH(D2065,'Items'!$A$6:$A$1005,0)),"MISSING ID")</x:f>
        <x:v>Processed material</x:v>
      </x:c>
      <x:c r="I2065" s="4"/>
      <x:c r="J2065" s="4" t="str">
        <x:v>Unspecified</x:v>
      </x:c>
      <x:c r="K2065" s="4" t="str">
        <x:f>IFERROR(INDEX('Crafting recipes'!$D$6:$D$1005,MATCH(B2065,'Crafting recipes'!$A$6:$A$1005,0)),"MISSING ID")</x:f>
        <x:v>Proposal</x:v>
      </x:c>
      <x:c r="L2065" s="4" t="str">
        <x:f>IFERROR(INDEX('Items'!$AD$6:$AD$1005,MATCH(D2065,'Items'!$A$6:$A$1005,0)),"MISSING ID")</x:f>
        <x:v>Proposal</x:v>
      </x:c>
      <x:c r="M2065" s="4" t="str">
        <x:f>IFERROR(INDEX('Crafting recipes'!$E$6:$E$1005,MATCH(B2065,'Crafting recipes'!$A$6:$A$1005,0)),"MISSING ID")</x:f>
        <x:v>Partial proposal</x:v>
      </x:c>
      <x:c r="N2065" s="4" t="str">
        <x:v>Partial audit candidate; quantity, fit and performance remain unresolved.</x:v>
      </x:c>
      <x:c r="O20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5" s="4" t="n">
        <x:f>IF(OR(C2065="Ingredient candidate",C2065="Consumed input",C2065="Contained input",C2065="Transform input"),IF(F2065="T0",0,IF(F2065="T1",1,IF(F2065="T2",2,IF(F2065="T3",3,IF(F2065="T4",4,-1))))),-1)</x:f>
        <x:v>2</x:v>
      </x:c>
      <x:c r="Q2065" s="4" t="n">
        <x:f>IF(AND(OR(C2065="Ingredient candidate",C2065="Consumed input",C2065="Contained input",C2065="Transform input"),P2065=-1),1,0)</x:f>
        <x:v>0</x:v>
      </x:c>
    </x:row>
    <x:row r="2066" ht="64" customHeight="1">
      <x:c r="A2066" s="4" t="str">
        <x:v>design.collection.cable_grip_canyon_ascender.audit.extra.82</x:v>
      </x:c>
      <x:c r="B2066" s="4" t="str">
        <x:v>design.collection.cable_grip_canyon_ascender</x:v>
      </x:c>
      <x:c r="C2066" s="4" t="str">
        <x:v>Ingredient candidate</x:v>
      </x:c>
      <x:c r="D2066" s="4" t="str">
        <x:v>proposal.audit.shaped_metal_grip_blank</x:v>
      </x:c>
      <x:c r="E2066" s="4" t="str">
        <x:f>IFERROR(INDEX('Items'!$B$6:$B$1005,MATCH(D2066,'Items'!$A$6:$A$1005,0)),"MISSING ID")</x:f>
        <x:v>Shaped metal grip blank</x:v>
      </x:c>
      <x:c r="F2066" s="4" t="str">
        <x:f>IFERROR(INDEX('Items'!$C$6:$C$1005,MATCH(D2066,'Items'!$A$6:$A$1005,0)),"MISSING ID")</x:f>
        <x:v>T3</x:v>
      </x:c>
      <x:c r="G2066" s="4" t="str">
        <x:f>IFERROR(INDEX('Items'!$D$6:$D$1005,MATCH(D2066,'Items'!$A$6:$A$1005,0)),"MISSING ID")</x:f>
        <x:v>Crafting components</x:v>
      </x:c>
      <x:c r="H2066" s="4" t="str">
        <x:f>IFERROR(INDEX('Items'!$X$6:$X$1005,MATCH(D2066,'Items'!$A$6:$A$1005,0)),"MISSING ID")</x:f>
        <x:v>Crafting component</x:v>
      </x:c>
      <x:c r="I2066" s="4"/>
      <x:c r="J2066" s="4" t="str">
        <x:v>Unspecified</x:v>
      </x:c>
      <x:c r="K2066" s="4" t="str">
        <x:f>IFERROR(INDEX('Crafting recipes'!$D$6:$D$1005,MATCH(B2066,'Crafting recipes'!$A$6:$A$1005,0)),"MISSING ID")</x:f>
        <x:v>Proposal</x:v>
      </x:c>
      <x:c r="L2066" s="4" t="str">
        <x:f>IFERROR(INDEX('Items'!$AD$6:$AD$1005,MATCH(D2066,'Items'!$A$6:$A$1005,0)),"MISSING ID")</x:f>
        <x:v>Proposal</x:v>
      </x:c>
      <x:c r="M2066" s="4" t="str">
        <x:f>IFERROR(INDEX('Crafting recipes'!$E$6:$E$1005,MATCH(B2066,'Crafting recipes'!$A$6:$A$1005,0)),"MISSING ID")</x:f>
        <x:v>Partial proposal</x:v>
      </x:c>
      <x:c r="N2066" s="4" t="str">
        <x:v>Partial audit candidate; quantity, fit and performance remain unresolved.</x:v>
      </x:c>
      <x:c r="O20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6" s="4" t="n">
        <x:f>IF(OR(C2066="Ingredient candidate",C2066="Consumed input",C2066="Contained input",C2066="Transform input"),IF(F2066="T0",0,IF(F2066="T1",1,IF(F2066="T2",2,IF(F2066="T3",3,IF(F2066="T4",4,-1))))),-1)</x:f>
        <x:v>3</x:v>
      </x:c>
      <x:c r="Q2066" s="4" t="n">
        <x:f>IF(AND(OR(C2066="Ingredient candidate",C2066="Consumed input",C2066="Contained input",C2066="Transform input"),P2066=-1),1,0)</x:f>
        <x:v>0</x:v>
      </x:c>
    </x:row>
    <x:row r="2067" ht="64" customHeight="1">
      <x:c r="A2067" s="4" t="str">
        <x:v>design.collection.braked_canyon_descent_trolley.audit.extra.83</x:v>
      </x:c>
      <x:c r="B2067" s="4" t="str">
        <x:v>design.collection.braked_canyon_descent_trolley</x:v>
      </x:c>
      <x:c r="C2067" s="4" t="str">
        <x:v>Ingredient candidate</x:v>
      </x:c>
      <x:c r="D2067" s="4" t="str">
        <x:v>proposal.collection.split_bearing_pillow_block</x:v>
      </x:c>
      <x:c r="E2067" s="4" t="str">
        <x:f>IFERROR(INDEX('Items'!$B$6:$B$1005,MATCH(D2067,'Items'!$A$6:$A$1005,0)),"MISSING ID")</x:f>
        <x:v>Split bearing pillow block</x:v>
      </x:c>
      <x:c r="F2067" s="4" t="str">
        <x:f>IFERROR(INDEX('Items'!$C$6:$C$1005,MATCH(D2067,'Items'!$A$6:$A$1005,0)),"MISSING ID")</x:f>
        <x:v>T4</x:v>
      </x:c>
      <x:c r="G2067" s="4" t="str">
        <x:f>IFERROR(INDEX('Items'!$D$6:$D$1005,MATCH(D2067,'Items'!$A$6:$A$1005,0)),"MISSING ID")</x:f>
        <x:v>Crafting components</x:v>
      </x:c>
      <x:c r="H2067" s="4" t="str">
        <x:f>IFERROR(INDEX('Items'!$X$6:$X$1005,MATCH(D2067,'Items'!$A$6:$A$1005,0)),"MISSING ID")</x:f>
        <x:v>Machine part</x:v>
      </x:c>
      <x:c r="I2067" s="4"/>
      <x:c r="J2067" s="4" t="str">
        <x:v>Unspecified</x:v>
      </x:c>
      <x:c r="K2067" s="4" t="str">
        <x:f>IFERROR(INDEX('Crafting recipes'!$D$6:$D$1005,MATCH(B2067,'Crafting recipes'!$A$6:$A$1005,0)),"MISSING ID")</x:f>
        <x:v>Proposal</x:v>
      </x:c>
      <x:c r="L2067" s="4" t="str">
        <x:f>IFERROR(INDEX('Items'!$AD$6:$AD$1005,MATCH(D2067,'Items'!$A$6:$A$1005,0)),"MISSING ID")</x:f>
        <x:v>Proposal</x:v>
      </x:c>
      <x:c r="M2067" s="4" t="str">
        <x:f>IFERROR(INDEX('Crafting recipes'!$E$6:$E$1005,MATCH(B2067,'Crafting recipes'!$A$6:$A$1005,0)),"MISSING ID")</x:f>
        <x:v>Partial proposal</x:v>
      </x:c>
      <x:c r="N2067" s="4" t="str">
        <x:v>Partial audit candidate; quantity, fit and performance remain unresolved.</x:v>
      </x:c>
      <x:c r="O20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7" s="4" t="n">
        <x:f>IF(OR(C2067="Ingredient candidate",C2067="Consumed input",C2067="Contained input",C2067="Transform input"),IF(F2067="T0",0,IF(F2067="T1",1,IF(F2067="T2",2,IF(F2067="T3",3,IF(F2067="T4",4,-1))))),-1)</x:f>
        <x:v>4</x:v>
      </x:c>
      <x:c r="Q2067" s="4" t="n">
        <x:f>IF(AND(OR(C2067="Ingredient candidate",C2067="Consumed input",C2067="Contained input",C2067="Transform input"),P2067=-1),1,0)</x:f>
        <x:v>0</x:v>
      </x:c>
    </x:row>
    <x:row r="2068" ht="64" customHeight="1">
      <x:c r="A2068" s="4" t="str">
        <x:v>design.collection.braked_canyon_descent_trolley.audit.extra.84</x:v>
      </x:c>
      <x:c r="B2068" s="4" t="str">
        <x:v>design.collection.braked_canyon_descent_trolley</x:v>
      </x:c>
      <x:c r="C2068" s="4" t="str">
        <x:v>Ingredient candidate</x:v>
      </x:c>
      <x:c r="D2068" s="4" t="str">
        <x:v>proposal.audit.pressed_hide_fastening_strips</x:v>
      </x:c>
      <x:c r="E2068" s="4" t="str">
        <x:f>IFERROR(INDEX('Items'!$B$6:$B$1005,MATCH(D2068,'Items'!$A$6:$A$1005,0)),"MISSING ID")</x:f>
        <x:v>Pressed hide fastening strips</x:v>
      </x:c>
      <x:c r="F2068" s="4" t="str">
        <x:f>IFERROR(INDEX('Items'!$C$6:$C$1005,MATCH(D2068,'Items'!$A$6:$A$1005,0)),"MISSING ID")</x:f>
        <x:v>T2</x:v>
      </x:c>
      <x:c r="G2068" s="4" t="str">
        <x:f>IFERROR(INDEX('Items'!$D$6:$D$1005,MATCH(D2068,'Items'!$A$6:$A$1005,0)),"MISSING ID")</x:f>
        <x:v>Manufactured stock</x:v>
      </x:c>
      <x:c r="H2068" s="4" t="str">
        <x:f>IFERROR(INDEX('Items'!$X$6:$X$1005,MATCH(D2068,'Items'!$A$6:$A$1005,0)),"MISSING ID")</x:f>
        <x:v>Processed material</x:v>
      </x:c>
      <x:c r="I2068" s="4"/>
      <x:c r="J2068" s="4" t="str">
        <x:v>Unspecified</x:v>
      </x:c>
      <x:c r="K2068" s="4" t="str">
        <x:f>IFERROR(INDEX('Crafting recipes'!$D$6:$D$1005,MATCH(B2068,'Crafting recipes'!$A$6:$A$1005,0)),"MISSING ID")</x:f>
        <x:v>Proposal</x:v>
      </x:c>
      <x:c r="L2068" s="4" t="str">
        <x:f>IFERROR(INDEX('Items'!$AD$6:$AD$1005,MATCH(D2068,'Items'!$A$6:$A$1005,0)),"MISSING ID")</x:f>
        <x:v>Proposal</x:v>
      </x:c>
      <x:c r="M2068" s="4" t="str">
        <x:f>IFERROR(INDEX('Crafting recipes'!$E$6:$E$1005,MATCH(B2068,'Crafting recipes'!$A$6:$A$1005,0)),"MISSING ID")</x:f>
        <x:v>Partial proposal</x:v>
      </x:c>
      <x:c r="N2068" s="4" t="str">
        <x:v>Partial audit candidate; quantity, fit and performance remain unresolved.</x:v>
      </x:c>
      <x:c r="O20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8" s="4" t="n">
        <x:f>IF(OR(C2068="Ingredient candidate",C2068="Consumed input",C2068="Contained input",C2068="Transform input"),IF(F2068="T0",0,IF(F2068="T1",1,IF(F2068="T2",2,IF(F2068="T3",3,IF(F2068="T4",4,-1))))),-1)</x:f>
        <x:v>2</x:v>
      </x:c>
      <x:c r="Q2068" s="4" t="n">
        <x:f>IF(AND(OR(C2068="Ingredient candidate",C2068="Consumed input",C2068="Contained input",C2068="Transform input"),P2068=-1),1,0)</x:f>
        <x:v>0</x:v>
      </x:c>
    </x:row>
    <x:row r="2069" ht="64" customHeight="1">
      <x:c r="A2069" s="4" t="str">
        <x:v>design.collection.braked_canyon_descent_trolley.audit.extra.85</x:v>
      </x:c>
      <x:c r="B2069" s="4" t="str">
        <x:v>design.collection.braked_canyon_descent_trolley</x:v>
      </x:c>
      <x:c r="C2069" s="4" t="str">
        <x:v>Ingredient candidate</x:v>
      </x:c>
      <x:c r="D2069" s="4" t="str">
        <x:v>proposal.audit.shaped_metal_grip_blank</x:v>
      </x:c>
      <x:c r="E2069" s="4" t="str">
        <x:f>IFERROR(INDEX('Items'!$B$6:$B$1005,MATCH(D2069,'Items'!$A$6:$A$1005,0)),"MISSING ID")</x:f>
        <x:v>Shaped metal grip blank</x:v>
      </x:c>
      <x:c r="F2069" s="4" t="str">
        <x:f>IFERROR(INDEX('Items'!$C$6:$C$1005,MATCH(D2069,'Items'!$A$6:$A$1005,0)),"MISSING ID")</x:f>
        <x:v>T3</x:v>
      </x:c>
      <x:c r="G2069" s="4" t="str">
        <x:f>IFERROR(INDEX('Items'!$D$6:$D$1005,MATCH(D2069,'Items'!$A$6:$A$1005,0)),"MISSING ID")</x:f>
        <x:v>Crafting components</x:v>
      </x:c>
      <x:c r="H2069" s="4" t="str">
        <x:f>IFERROR(INDEX('Items'!$X$6:$X$1005,MATCH(D2069,'Items'!$A$6:$A$1005,0)),"MISSING ID")</x:f>
        <x:v>Crafting component</x:v>
      </x:c>
      <x:c r="I2069" s="4"/>
      <x:c r="J2069" s="4" t="str">
        <x:v>Unspecified</x:v>
      </x:c>
      <x:c r="K2069" s="4" t="str">
        <x:f>IFERROR(INDEX('Crafting recipes'!$D$6:$D$1005,MATCH(B2069,'Crafting recipes'!$A$6:$A$1005,0)),"MISSING ID")</x:f>
        <x:v>Proposal</x:v>
      </x:c>
      <x:c r="L2069" s="4" t="str">
        <x:f>IFERROR(INDEX('Items'!$AD$6:$AD$1005,MATCH(D2069,'Items'!$A$6:$A$1005,0)),"MISSING ID")</x:f>
        <x:v>Proposal</x:v>
      </x:c>
      <x:c r="M2069" s="4" t="str">
        <x:f>IFERROR(INDEX('Crafting recipes'!$E$6:$E$1005,MATCH(B2069,'Crafting recipes'!$A$6:$A$1005,0)),"MISSING ID")</x:f>
        <x:v>Partial proposal</x:v>
      </x:c>
      <x:c r="N2069" s="4" t="str">
        <x:v>Partial audit candidate; quantity, fit and performance remain unresolved.</x:v>
      </x:c>
      <x:c r="O20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9" s="4" t="n">
        <x:f>IF(OR(C2069="Ingredient candidate",C2069="Consumed input",C2069="Contained input",C2069="Transform input"),IF(F2069="T0",0,IF(F2069="T1",1,IF(F2069="T2",2,IF(F2069="T3",3,IF(F2069="T4",4,-1))))),-1)</x:f>
        <x:v>3</x:v>
      </x:c>
      <x:c r="Q2069" s="4" t="n">
        <x:f>IF(AND(OR(C2069="Ingredient candidate",C2069="Consumed input",C2069="Contained input",C2069="Transform input"),P2069=-1),1,0)</x:f>
        <x:v>0</x:v>
      </x:c>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t="str">
        <x:v>design.audit.proposal_audit_blown_glass_vessel_blank.audit.tool.1</x:v>
      </x:c>
      <x:c r="B2081" s="4" t="str">
        <x:v>design.audit.proposal_audit_blown_glass_vessel_blank</x:v>
      </x:c>
      <x:c r="C2081" s="4" t="str">
        <x:v>Tool candidate</x:v>
      </x:c>
      <x:c r="D2081" s="4" t="str">
        <x:v>proposal.audit.metal_glassworking_blowpipe</x:v>
      </x:c>
      <x:c r="E2081" s="4" t="str">
        <x:f>IFERROR(INDEX('Items'!$B$6:$B$1005,MATCH(D2081,'Items'!$A$6:$A$1005,0)),"MISSING ID")</x:f>
        <x:v>Metal glassworking blowpipe</x:v>
      </x:c>
      <x:c r="F2081" s="4" t="str">
        <x:f>IFERROR(INDEX('Items'!$C$6:$C$1005,MATCH(D2081,'Items'!$A$6:$A$1005,0)),"MISSING ID")</x:f>
        <x:v>Not applicable</x:v>
      </x:c>
      <x:c r="G2081" s="4" t="str">
        <x:f>IFERROR(INDEX('Items'!$D$6:$D$1005,MATCH(D2081,'Items'!$A$6:$A$1005,0)),"MISSING ID")</x:f>
        <x:v>Tools</x:v>
      </x:c>
      <x:c r="H2081" s="4" t="str">
        <x:f>IFERROR(INDEX('Items'!$X$6:$X$1005,MATCH(D2081,'Items'!$A$6:$A$1005,0)),"MISSING ID")</x:f>
        <x:v>Tool</x:v>
      </x:c>
      <x:c r="I2081" s="4"/>
      <x:c r="J2081" s="4" t="str">
        <x:v>Unspecified</x:v>
      </x:c>
      <x:c r="K2081" s="4" t="str">
        <x:f>IFERROR(INDEX('Crafting recipes'!$D$6:$D$1005,MATCH(B2081,'Crafting recipes'!$A$6:$A$1005,0)),"MISSING ID")</x:f>
        <x:v>Proposal</x:v>
      </x:c>
      <x:c r="L2081" s="4" t="str">
        <x:f>IFERROR(INDEX('Items'!$AD$6:$AD$1005,MATCH(D2081,'Items'!$A$6:$A$1005,0)),"MISSING ID")</x:f>
        <x:v>Proposal</x:v>
      </x:c>
      <x:c r="M2081" s="4" t="str">
        <x:f>IFERROR(INDEX('Crafting recipes'!$E$6:$E$1005,MATCH(B2081,'Crafting recipes'!$A$6:$A$1005,0)),"MISSING ID")</x:f>
        <x:v>Partial proposal</x:v>
      </x:c>
      <x:c r="N2081" s="4" t="str">
        <x:v>Partial audit candidate; quantity, fit and performance remain unresolved.</x:v>
      </x:c>
      <x:c r="O20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1" s="4" t="n">
        <x:f>IF(OR(C2081="Ingredient candidate",C2081="Consumed input",C2081="Contained input",C2081="Transform input"),IF(F2081="T0",0,IF(F2081="T1",1,IF(F2081="T2",2,IF(F2081="T3",3,IF(F2081="T4",4,-1))))),-1)</x:f>
        <x:v>-1</x:v>
      </x:c>
      <x:c r="Q2081" s="4" t="n">
        <x:f>IF(AND(OR(C2081="Ingredient candidate",C2081="Consumed input",C2081="Contained input",C2081="Transform input"),P2081=-1),1,0)</x:f>
        <x:v>0</x:v>
      </x:c>
    </x:row>
    <x:row r="2082" ht="64" customHeight="1">
      <x:c r="A2082" s="4" t="str">
        <x:v>design.audit.proposal_audit_blown_glass_vessel_blank.audit.tool.2</x:v>
      </x:c>
      <x:c r="B2082" s="4" t="str">
        <x:v>design.audit.proposal_audit_blown_glass_vessel_blank</x:v>
      </x:c>
      <x:c r="C2082" s="4" t="str">
        <x:v>Tool candidate</x:v>
      </x:c>
      <x:c r="D2082" s="4" t="str">
        <x:v>proposal.audit.controlled_heating_firing_kiln</x:v>
      </x:c>
      <x:c r="E2082" s="4" t="str">
        <x:f>IFERROR(INDEX('Items'!$B$6:$B$1005,MATCH(D2082,'Items'!$A$6:$A$1005,0)),"MISSING ID")</x:f>
        <x:v>Controlled-heating firing kiln</x:v>
      </x:c>
      <x:c r="F2082" s="4" t="str">
        <x:f>IFERROR(INDEX('Items'!$C$6:$C$1005,MATCH(D2082,'Items'!$A$6:$A$1005,0)),"MISSING ID")</x:f>
        <x:v>Not applicable</x:v>
      </x:c>
      <x:c r="G2082" s="4" t="str">
        <x:f>IFERROR(INDEX('Items'!$D$6:$D$1005,MATCH(D2082,'Items'!$A$6:$A$1005,0)),"MISSING ID")</x:f>
        <x:v>Field supplies</x:v>
      </x:c>
      <x:c r="H2082" s="4" t="str">
        <x:f>IFERROR(INDEX('Items'!$X$6:$X$1005,MATCH(D2082,'Items'!$A$6:$A$1005,0)),"MISSING ID")</x:f>
        <x:v>Machine</x:v>
      </x:c>
      <x:c r="I2082" s="4"/>
      <x:c r="J2082" s="4" t="str">
        <x:v>Unspecified</x:v>
      </x:c>
      <x:c r="K2082" s="4" t="str">
        <x:f>IFERROR(INDEX('Crafting recipes'!$D$6:$D$1005,MATCH(B2082,'Crafting recipes'!$A$6:$A$1005,0)),"MISSING ID")</x:f>
        <x:v>Proposal</x:v>
      </x:c>
      <x:c r="L2082" s="4" t="str">
        <x:f>IFERROR(INDEX('Items'!$AD$6:$AD$1005,MATCH(D2082,'Items'!$A$6:$A$1005,0)),"MISSING ID")</x:f>
        <x:v>Proposal</x:v>
      </x:c>
      <x:c r="M2082" s="4" t="str">
        <x:f>IFERROR(INDEX('Crafting recipes'!$E$6:$E$1005,MATCH(B2082,'Crafting recipes'!$A$6:$A$1005,0)),"MISSING ID")</x:f>
        <x:v>Partial proposal</x:v>
      </x:c>
      <x:c r="N2082" s="4" t="str">
        <x:v>Partial audit candidate; quantity, fit and performance remain unresolved.</x:v>
      </x:c>
      <x:c r="O20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2" s="4" t="n">
        <x:f>IF(OR(C2082="Ingredient candidate",C2082="Consumed input",C2082="Contained input",C2082="Transform input"),IF(F2082="T0",0,IF(F2082="T1",1,IF(F2082="T2",2,IF(F2082="T3",3,IF(F2082="T4",4,-1))))),-1)</x:f>
        <x:v>-1</x:v>
      </x:c>
      <x:c r="Q2082" s="4" t="n">
        <x:f>IF(AND(OR(C2082="Ingredient candidate",C2082="Consumed input",C2082="Contained input",C2082="Transform input"),P2082=-1),1,0)</x:f>
        <x:v>0</x:v>
      </x:c>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Field supplies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Tools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Tools</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Tools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t="str">
        <x:v>design.audit.proposal_audit_mineral_cell_electrolyte_candidate.audit.tool.1</x:v>
      </x:c>
      <x:c r="B2093" s="4" t="str">
        <x:v>design.audit.proposal_audit_mineral_cell_electrolyte_candidate</x:v>
      </x:c>
      <x:c r="C2093" s="4" t="str">
        <x:v>Tool candidate</x:v>
      </x:c>
      <x:c r="D2093" s="4" t="str">
        <x:v>proposal.container.funnel</x:v>
      </x:c>
      <x:c r="E2093" s="4" t="str">
        <x:f>IFERROR(INDEX('Items'!$B$6:$B$1005,MATCH(D2093,'Items'!$A$6:$A$1005,0)),"MISSING ID")</x:f>
        <x:v>Glass transfer funnel</x:v>
      </x:c>
      <x:c r="F2093" s="4" t="str">
        <x:f>IFERROR(INDEX('Items'!$C$6:$C$1005,MATCH(D2093,'Items'!$A$6:$A$1005,0)),"MISSING ID")</x:f>
        <x:v>Not applicable</x:v>
      </x:c>
      <x:c r="G2093" s="4" t="str">
        <x:f>IFERROR(INDEX('Items'!$D$6:$D$1005,MATCH(D2093,'Items'!$A$6:$A$1005,0)),"MISSING ID")</x:f>
        <x:v>Containers</x:v>
      </x:c>
      <x:c r="H2093" s="4" t="str">
        <x:f>IFERROR(INDEX('Items'!$X$6:$X$1005,MATCH(D2093,'Items'!$A$6:$A$1005,0)),"MISSING ID")</x:f>
        <x:v>Tool</x:v>
      </x:c>
      <x:c r="I2093" s="4"/>
      <x:c r="J2093" s="4" t="str">
        <x:v>Unspecified</x:v>
      </x:c>
      <x:c r="K2093" s="4" t="str">
        <x:f>IFERROR(INDEX('Crafting recipes'!$D$6:$D$1005,MATCH(B2093,'Crafting recipes'!$A$6:$A$1005,0)),"MISSING ID")</x:f>
        <x:v>Proposal</x:v>
      </x:c>
      <x:c r="L2093" s="4" t="str">
        <x:f>IFERROR(INDEX('Items'!$AD$6:$AD$1005,MATCH(D2093,'Items'!$A$6:$A$1005,0)),"MISSING ID")</x:f>
        <x:v>Proposal</x:v>
      </x:c>
      <x:c r="M2093" s="4" t="str">
        <x:f>IFERROR(INDEX('Crafting recipes'!$E$6:$E$1005,MATCH(B2093,'Crafting recipes'!$A$6:$A$1005,0)),"MISSING ID")</x:f>
        <x:v>Partial proposal</x:v>
      </x:c>
      <x:c r="N2093" s="4" t="str">
        <x:v>Partial audit candidate; quantity, fit and performance remain unresolved.</x:v>
      </x:c>
      <x:c r="O20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3" s="4" t="n">
        <x:f>IF(OR(C2093="Ingredient candidate",C2093="Consumed input",C2093="Contained input",C2093="Transform input"),IF(F2093="T0",0,IF(F2093="T1",1,IF(F2093="T2",2,IF(F2093="T3",3,IF(F2093="T4",4,-1))))),-1)</x:f>
        <x:v>-1</x:v>
      </x:c>
      <x:c r="Q2093" s="4" t="n">
        <x:f>IF(AND(OR(C2093="Ingredient candidate",C2093="Consumed input",C2093="Contained input",C2093="Transform input"),P2093=-1),1,0)</x:f>
        <x:v>0</x:v>
      </x:c>
    </x:row>
    <x:row r="2094" ht="64" customHeight="1">
      <x:c r="A2094" s="4" t="str">
        <x:v>design.audit.proposal_audit_mineral_cell_electrolyte_candidate.audit.tool.2</x:v>
      </x:c>
      <x:c r="B2094" s="4" t="str">
        <x:v>design.audit.proposal_audit_mineral_cell_electrolyte_candidate</x:v>
      </x:c>
      <x:c r="C2094" s="4" t="str">
        <x:v>Tool candidate</x:v>
      </x:c>
      <x:c r="D2094" s="4" t="str">
        <x:v>proposal.container.ceramic_jar</x:v>
      </x:c>
      <x:c r="E2094" s="4" t="str">
        <x:f>IFERROR(INDEX('Items'!$B$6:$B$1005,MATCH(D2094,'Items'!$A$6:$A$1005,0)),"MISSING ID")</x:f>
        <x:v>Glazed ceramic reagent jar</x:v>
      </x:c>
      <x:c r="F2094" s="4" t="str">
        <x:f>IFERROR(INDEX('Items'!$C$6:$C$1005,MATCH(D2094,'Items'!$A$6:$A$1005,0)),"MISSING ID")</x:f>
        <x:v>Not applicable</x:v>
      </x:c>
      <x:c r="G2094" s="4" t="str">
        <x:f>IFERROR(INDEX('Items'!$D$6:$D$1005,MATCH(D2094,'Items'!$A$6:$A$1005,0)),"MISSING ID")</x:f>
        <x:v>Containers</x:v>
      </x:c>
      <x:c r="H2094" s="4" t="str">
        <x:f>IFERROR(INDEX('Items'!$X$6:$X$1005,MATCH(D2094,'Items'!$A$6:$A$1005,0)),"MISSING ID")</x:f>
        <x:v>Container</x:v>
      </x:c>
      <x:c r="I2094" s="4"/>
      <x:c r="J2094" s="4" t="str">
        <x:v>Unspecified</x:v>
      </x:c>
      <x:c r="K2094" s="4" t="str">
        <x:f>IFERROR(INDEX('Crafting recipes'!$D$6:$D$1005,MATCH(B2094,'Crafting recipes'!$A$6:$A$1005,0)),"MISSING ID")</x:f>
        <x:v>Proposal</x:v>
      </x:c>
      <x:c r="L2094" s="4" t="str">
        <x:f>IFERROR(INDEX('Items'!$AD$6:$AD$1005,MATCH(D2094,'Items'!$A$6:$A$1005,0)),"MISSING ID")</x:f>
        <x:v>Proposal</x:v>
      </x:c>
      <x:c r="M2094" s="4" t="str">
        <x:f>IFERROR(INDEX('Crafting recipes'!$E$6:$E$1005,MATCH(B2094,'Crafting recipes'!$A$6:$A$1005,0)),"MISSING ID")</x:f>
        <x:v>Partial proposal</x:v>
      </x:c>
      <x:c r="N2094" s="4" t="str">
        <x:v>Partial audit candidate; quantity, fit and performance remain unresolved.</x:v>
      </x:c>
      <x:c r="O20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4" s="4" t="n">
        <x:f>IF(OR(C2094="Ingredient candidate",C2094="Consumed input",C2094="Contained input",C2094="Transform input"),IF(F2094="T0",0,IF(F2094="T1",1,IF(F2094="T2",2,IF(F2094="T3",3,IF(F2094="T4",4,-1))))),-1)</x:f>
        <x:v>-1</x:v>
      </x:c>
      <x:c r="Q2094" s="4" t="n">
        <x:f>IF(AND(OR(C2094="Ingredient candidate",C2094="Consumed input",C2094="Contained input",C2094="Transform input"),P2094=-1),1,0)</x:f>
        <x:v>0</x:v>
      </x:c>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Field supplies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'Items'!$A$6:$A$855</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Forge hearth, Anvil, Forging hammer, Smithing tongs, Metalworking file and Hand-cranked metal drill as applicable. Existing workshop bootstrap and controlled heating/cooling required; no free-water quench assumed.</x:v>
      </x:c>
      <x:c r="H77" s="4" t="str">
        <x:f>IF(I77=0,"Unassigned",IF(SUMIFS('Material routes'!$Q$6:$Q$2205,'Material routes'!$B$6:$B$2205,A77)&gt;0,"Unassigned","T"&amp;_xlfn.MAXIFS('Material routes'!$P$6:$P$2205,'Material routes'!$B$6:$B$2205,A77)))</x:f>
        <x:v>T2</x:v>
      </x:c>
      <x:c r="I77" s="4" t="n">
        <x:f>SUM(COUNTIFS('Material routes'!$B$6:$B$2205,A77,'Material routes'!$C$6:$C$2205,"Ingredient candidate"),COUNTIFS('Material routes'!$B$6:$B$2205,A77,'Material routes'!$C$6:$C$2205,"Consumed input"),COUNTIFS('Material routes'!$B$6:$B$2205,A77,'Material routes'!$C$6:$C$2205,"Contained input"),COUNTIFS('Material routes'!$B$6:$B$2205,A77,'Material routes'!$C$6:$C$2205,"Transform input"))</x:f>
        <x:v>1</x:v>
      </x:c>
      <x:c r="J77" s="4" t="n">
        <x:f>COUNTIFS('Material routes'!$B$6:$B$2205,A77,'Material routes'!$C$6:$C$2205,"Output")</x:f>
        <x:v>1</x:v>
      </x:c>
      <x:c r="K77" s="4" t="n">
        <x:f>COUNTIFS('Material routes'!$B$6:$B$2205,A77,'Material routes'!$C$6:$C$2205,"Tool candidate")</x:f>
        <x:v>1</x:v>
      </x:c>
      <x:c r="L77" s="4" t="str">
        <x:v>New organizational brainstorming; specific game recipes are not approved.</x:v>
      </x:c>
      <x:c r="M77" s="4" t="str">
        <x:v>Quantities, supporting inputs, compatibility and process conditions remain open.</x:v>
      </x:c>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t="str">
        <x:v>design.review.proposal_container_seal_collar</x:v>
      </x:c>
      <x:c r="B166" s="4" t="str">
        <x:v>Compression seal collar preparation</x:v>
      </x:c>
      <x:c r="C166" s="4" t="str">
        <x:v>Material refinement</x:v>
      </x:c>
      <x:c r="D166" s="4" t="str">
        <x:v>Proposal</x:v>
      </x:c>
      <x:c r="E166" s="4" t="str">
        <x:v>Partial proposal</x:v>
      </x:c>
      <x:c r="F166" s="4" t="str">
        <x:v>Form a collar and retained seal from prepared metal and sealing stocks. Candidate route only: quantities, yield, tools, fit, process conditions and service compatibility remain open. </x:v>
      </x:c>
      <x:c r="G166" s="4" t="str">
        <x:v>Forge hearth, Anvil, Forging hammer, Smithing tongs, Metalworking file and Hand-cranked metal drill as applicable. Existing workshop bootstrap and controlled heating/cooling required; no free-water quench assumed.</x:v>
      </x:c>
      <x:c r="H166" s="4" t="str">
        <x:f>IF(I166=0,"Unassigned",IF(SUMIFS('Material routes'!$Q$6:$Q$2205,'Material routes'!$B$6:$B$2205,A166)&gt;0,"Unassigned","T"&amp;_xlfn.MAXIFS('Material routes'!$P$6:$P$2205,'Material routes'!$B$6:$B$2205,A166)))</x:f>
        <x:v>T2</x:v>
      </x:c>
      <x:c r="I166" s="4" t="n">
        <x:f>SUM(COUNTIFS('Material routes'!$B$6:$B$2205,A166,'Material routes'!$C$6:$C$2205,"Ingredient candidate"),COUNTIFS('Material routes'!$B$6:$B$2205,A166,'Material routes'!$C$6:$C$2205,"Consumed input"),COUNTIFS('Material routes'!$B$6:$B$2205,A166,'Material routes'!$C$6:$C$2205,"Contained input"),COUNTIFS('Material routes'!$B$6:$B$2205,A166,'Material routes'!$C$6:$C$2205,"Transform input"))</x:f>
        <x:v>2</x:v>
      </x:c>
      <x:c r="J166" s="4" t="n">
        <x:f>COUNTIFS('Material routes'!$B$6:$B$2205,A166,'Material routes'!$C$6:$C$2205,"Output")</x:f>
        <x:v>1</x:v>
      </x:c>
      <x:c r="K166" s="4" t="n">
        <x:f>COUNTIFS('Material routes'!$B$6:$B$2205,A166,'Material routes'!$C$6:$C$2205,"Tool candidate")</x:f>
        <x:v>0</x:v>
      </x:c>
      <x:c r="L166" s="4" t="str">
        <x:v>New October 15 tier-review proposal; user-authorized item audit and Docs/WORLD_BASIS.md. No source-canon or implemented-recipe claim.</x:v>
      </x:c>
      <x:c r="M166" s="4" t="str">
        <x:v>Candidate route only: quantities, yield, tools, fit, process conditions and service compatibility remain open. </x:v>
      </x:c>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t="str">
        <x:v>design.review.proposal_fire_wind_baffle</x:v>
      </x:c>
      <x:c r="B189" s="4" t="str">
        <x:v>Cooking wind baffle preparation</x:v>
      </x:c>
      <x:c r="C189" s="4" t="str">
        <x:v>Material refinement</x:v>
      </x:c>
      <x:c r="D189" s="4" t="str">
        <x:v>Proposal</x:v>
      </x:c>
      <x:c r="E189" s="4" t="str">
        <x:v>Partial proposal</x:v>
      </x:c>
      <x:c r="F189" s="4" t="str">
        <x:v>Fit prepared shell and metal into a wind-deflecting cooker component. Candidate route only: quantities, yield, tools, fit, process conditions and service compatibility remain open. Wind protection must preserve intended airflow and exhaust; no airtight cooker or oxygen-generation premise.</x:v>
      </x:c>
      <x:c r="G189" s="4" t="str">
        <x:v>Forge hearth, Anvil, Forging hammer, Smithing tongs, Metalworking file and Hand-cranked metal drill as applicable. Existing workshop bootstrap and controlled heating/cooling required; no free-water quench assumed.</x:v>
      </x:c>
      <x:c r="H189" s="4" t="str">
        <x:f>IF(I189=0,"Unassigned",IF(SUMIFS('Material routes'!$Q$6:$Q$2205,'Material routes'!$B$6:$B$2205,A189)&gt;0,"Unassigned","T"&amp;_xlfn.MAXIFS('Material routes'!$P$6:$P$2205,'Material routes'!$B$6:$B$2205,A189)))</x:f>
        <x:v>T2</x:v>
      </x:c>
      <x:c r="I189" s="4" t="n">
        <x:f>SUM(COUNTIFS('Material routes'!$B$6:$B$2205,A189,'Material routes'!$C$6:$C$2205,"Ingredient candidate"),COUNTIFS('Material routes'!$B$6:$B$2205,A189,'Material routes'!$C$6:$C$2205,"Consumed input"),COUNTIFS('Material routes'!$B$6:$B$2205,A189,'Material routes'!$C$6:$C$2205,"Contained input"),COUNTIFS('Material routes'!$B$6:$B$2205,A189,'Material routes'!$C$6:$C$2205,"Transform input"))</x:f>
        <x:v>2</x:v>
      </x:c>
      <x:c r="J189" s="4" t="n">
        <x:f>COUNTIFS('Material routes'!$B$6:$B$2205,A189,'Material routes'!$C$6:$C$2205,"Output")</x:f>
        <x:v>1</x:v>
      </x:c>
      <x:c r="K189" s="4" t="n">
        <x:f>COUNTIFS('Material routes'!$B$6:$B$2205,A189,'Material routes'!$C$6:$C$2205,"Tool candidate")</x:f>
        <x:v>0</x:v>
      </x:c>
      <x:c r="L189" s="4" t="str">
        <x:v>New October 15 tier-review proposal; user-authorized item audit and Docs/WORLD_BASIS.md. No source-canon or implemented-recipe claim.</x:v>
      </x:c>
      <x:c r="M189" s="4" t="str">
        <x:v>Candidate route only: quantities, yield, tools, fit, process conditions and service compatibility remain open. Wind protection must preserve intended airflow and exhaust; no airtight cooker or oxygen-generation premise.</x:v>
      </x:c>
    </x:row>
    <x:row r="190" ht="115" customHeight="1">
      <x:c r="A190" s="4" t="str">
        <x:v>design.review.proposal_fire_draft_collar</x:v>
      </x:c>
      <x:c r="B190" s="4" t="str">
        <x:v>Cooking draft collar preparation</x:v>
      </x:c>
      <x:c r="C190" s="4" t="str">
        <x:v>Material refinement</x:v>
      </x:c>
      <x:c r="D190" s="4" t="str">
        <x:v>Proposal</x:v>
      </x:c>
      <x:c r="E190" s="4" t="str">
        <x:v>Partial proposal</x:v>
      </x:c>
      <x:c r="F190" s="4" t="str">
        <x:v>Form a selected draft collar from prepared steel. Candidate route only: quantities, yield, tools, fit, process conditions and service compatibility remain open. Airflow, heating source and atmospheric fire behavior remain design questions.</x:v>
      </x:c>
      <x:c r="G190" s="4" t="str">
        <x:v>Controlled-heating firing kiln or specialist glass hot-work station; Ceramic firing tray / Ceramic casting mold as applicable. Qualified power, heat and atmosphere required.</x:v>
      </x:c>
      <x:c r="H190" s="4" t="str">
        <x:f>IF(I190=0,"Unassigned",IF(SUMIFS('Material routes'!$Q$6:$Q$2205,'Material routes'!$B$6:$B$2205,A190)&gt;0,"Unassigned","T"&amp;_xlfn.MAXIFS('Material routes'!$P$6:$P$2205,'Material routes'!$B$6:$B$2205,A190)))</x:f>
        <x:v>T2</x:v>
      </x:c>
      <x:c r="I190" s="4" t="n">
        <x:f>SUM(COUNTIFS('Material routes'!$B$6:$B$2205,A190,'Material routes'!$C$6:$C$2205,"Ingredient candidate"),COUNTIFS('Material routes'!$B$6:$B$2205,A190,'Material routes'!$C$6:$C$2205,"Consumed input"),COUNTIFS('Material routes'!$B$6:$B$2205,A190,'Material routes'!$C$6:$C$2205,"Contained input"),COUNTIFS('Material routes'!$B$6:$B$2205,A190,'Material routes'!$C$6:$C$2205,"Transform input"))</x:f>
        <x:v>1</x:v>
      </x:c>
      <x:c r="J190" s="4" t="n">
        <x:f>COUNTIFS('Material routes'!$B$6:$B$2205,A190,'Material routes'!$C$6:$C$2205,"Output")</x:f>
        <x:v>1</x:v>
      </x:c>
      <x:c r="K190" s="4" t="n">
        <x:f>COUNTIFS('Material routes'!$B$6:$B$2205,A190,'Material routes'!$C$6:$C$2205,"Tool candidate")</x:f>
        <x:v>0</x:v>
      </x:c>
      <x:c r="L190" s="4" t="str">
        <x:v>New October 15 tier-review proposal; user-authorized item audit and Docs/WORLD_BASIS.md. No source-canon or implemented-recipe claim.</x:v>
      </x:c>
      <x:c r="M190" s="4" t="str">
        <x:v>Candidate route only: quantities, yield, tools, fit, process conditions and service compatibility remain open. Airflow, heating source and atmospheric fire behavior remain design questions.</x:v>
      </x:c>
    </x:row>
    <x:row r="191" ht="115" customHeight="1">
      <x:c r="A191" s="4" t="str">
        <x:v>design.review.proposal_fire_heat_shroud</x:v>
      </x:c>
      <x:c r="B191" s="4" t="str">
        <x:v>Cooking heat shroud preparation</x:v>
      </x:c>
      <x:c r="C191" s="4" t="str">
        <x:v>Material refinement</x:v>
      </x:c>
      <x:c r="D191" s="4" t="str">
        <x:v>Proposal</x:v>
      </x:c>
      <x:c r="E191" s="4" t="str">
        <x:v>Partial proposal</x:v>
      </x:c>
      <x:c r="F191" s="4" t="str">
        <x:v>Fit selected refractory stock and a metal mounting shell. Candidate route only: quantities, yield, tools, fit, process conditions and service compatibility remain open. No automatic thermal rating or conventional-fire assumption.</x:v>
      </x:c>
      <x:c r="G191" s="4" t="str">
        <x:v>Controlled-heating firing kiln or specialist glass hot-work station; Ceramic firing tray / Ceramic casting mold as applicable. Qualified power, heat and atmosphere required.</x:v>
      </x:c>
      <x:c r="H191" s="4" t="str">
        <x:f>IF(I191=0,"Unassigned",IF(SUMIFS('Material routes'!$Q$6:$Q$2205,'Material routes'!$B$6:$B$2205,A191)&gt;0,"Unassigned","T"&amp;_xlfn.MAXIFS('Material routes'!$P$6:$P$2205,'Material routes'!$B$6:$B$2205,A191)))</x:f>
        <x:v>T2</x:v>
      </x:c>
      <x:c r="I191" s="4" t="n">
        <x:f>SUM(COUNTIFS('Material routes'!$B$6:$B$2205,A191,'Material routes'!$C$6:$C$2205,"Ingredient candidate"),COUNTIFS('Material routes'!$B$6:$B$2205,A191,'Material routes'!$C$6:$C$2205,"Consumed input"),COUNTIFS('Material routes'!$B$6:$B$2205,A191,'Material routes'!$C$6:$C$2205,"Contained input"),COUNTIFS('Material routes'!$B$6:$B$2205,A191,'Material routes'!$C$6:$C$2205,"Transform input"))</x:f>
        <x:v>2</x:v>
      </x:c>
      <x:c r="J191" s="4" t="n">
        <x:f>COUNTIFS('Material routes'!$B$6:$B$2205,A191,'Material routes'!$C$6:$C$2205,"Output")</x:f>
        <x:v>1</x:v>
      </x:c>
      <x:c r="K191" s="4" t="n">
        <x:f>COUNTIFS('Material routes'!$B$6:$B$2205,A191,'Material routes'!$C$6:$C$2205,"Tool candidate")</x:f>
        <x:v>0</x:v>
      </x:c>
      <x:c r="L191" s="4" t="str">
        <x:v>New October 15 tier-review proposal; user-authorized item audit and Docs/WORLD_BASIS.md. No source-canon or implemented-recipe claim.</x:v>
      </x:c>
      <x:c r="M191" s="4" t="str">
        <x:v>Candidate route only: quantities, yield, tools, fit, process conditions and service compatibility remain open. No automatic thermal rating or conventional-fire assumption.</x:v>
      </x:c>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t="str">
        <x:v>design.review.proposal_legger_release_latch</x:v>
      </x:c>
      <x:c r="B216" s="4" t="str">
        <x:v>Cargo quick-release latch preparation</x:v>
      </x:c>
      <x:c r="C216" s="4" t="str">
        <x:v>Material refinement</x:v>
      </x:c>
      <x:c r="D216" s="4" t="str">
        <x:v>Proposal</x:v>
      </x:c>
      <x:c r="E216" s="4" t="str">
        <x:v>Partial proposal</x:v>
      </x:c>
      <x:c r="F216" s="4" t="str">
        <x:v>Fit spring and latch interfaces from selected T3 stock. Candidate route only: quantities, yield, tools, fit, process conditions and service compatibility remain open. </x:v>
      </x:c>
      <x:c r="G216" s="4" t="str">
        <x:v>Forge hearth, Anvil, Forging hammer, Smithing tongs, Metalworking file and Hand-cranked metal drill as applicable. Existing workshop bootstrap and controlled heating/cooling required; no free-water quench assumed.</x:v>
      </x:c>
      <x:c r="H216" s="4" t="str">
        <x:f>IF(I216=0,"Unassigned",IF(SUMIFS('Material routes'!$Q$6:$Q$2205,'Material routes'!$B$6:$B$2205,A216)&gt;0,"Unassigned","T"&amp;_xlfn.MAXIFS('Material routes'!$P$6:$P$2205,'Material routes'!$B$6:$B$2205,A216)))</x:f>
        <x:v>T3</x:v>
      </x:c>
      <x:c r="I216" s="4" t="n">
        <x:f>SUM(COUNTIFS('Material routes'!$B$6:$B$2205,A216,'Material routes'!$C$6:$C$2205,"Ingredient candidate"),COUNTIFS('Material routes'!$B$6:$B$2205,A216,'Material routes'!$C$6:$C$2205,"Consumed input"),COUNTIFS('Material routes'!$B$6:$B$2205,A216,'Material routes'!$C$6:$C$2205,"Contained input"),COUNTIFS('Material routes'!$B$6:$B$2205,A216,'Material routes'!$C$6:$C$2205,"Transform input"))</x:f>
        <x:v>3</x:v>
      </x:c>
      <x:c r="J216" s="4" t="n">
        <x:f>COUNTIFS('Material routes'!$B$6:$B$2205,A216,'Material routes'!$C$6:$C$2205,"Output")</x:f>
        <x:v>1</x:v>
      </x:c>
      <x:c r="K216" s="4" t="n">
        <x:f>COUNTIFS('Material routes'!$B$6:$B$2205,A216,'Material routes'!$C$6:$C$2205,"Tool candidate")</x:f>
        <x:v>0</x:v>
      </x:c>
      <x:c r="L216" s="4" t="str">
        <x:v>New October 15 tier-review proposal; user-authorized item audit and Docs/WORLD_BASIS.md. No source-canon or implemented-recipe claim.</x:v>
      </x:c>
      <x:c r="M216" s="4" t="str">
        <x:v>Candidate route only: quantities, yield, tools, fit, process conditions and service compatibility remain open. </x:v>
      </x:c>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engineering workshop; insulation, pressure or control qualification as applicable. Power/working medium and operating theory unresolved.</x:v>
      </x:c>
      <x:c r="H248" s="4" t="str">
        <x:f>IF(I248=0,"Unassigned",IF(SUMIFS('Material routes'!$Q$6:$Q$2205,'Material routes'!$B$6:$B$2205,A248)&gt;0,"Unassigned","T"&amp;_xlfn.MAXIFS('Material routes'!$P$6:$P$2205,'Material routes'!$B$6:$B$2205,A248)))</x:f>
        <x:v>T2</x:v>
      </x:c>
      <x:c r="I248" s="4" t="n">
        <x:f>SUM(COUNTIFS('Material routes'!$B$6:$B$2205,A248,'Material routes'!$C$6:$C$2205,"Ingredient candidate"),COUNTIFS('Material routes'!$B$6:$B$2205,A248,'Material routes'!$C$6:$C$2205,"Consumed input"),COUNTIFS('Material routes'!$B$6:$B$2205,A248,'Material routes'!$C$6:$C$2205,"Contained input"),COUNTIFS('Material routes'!$B$6:$B$2205,A248,'Material routes'!$C$6:$C$2205,"Transform input"))</x:f>
        <x:v>1</x:v>
      </x:c>
      <x:c r="J248" s="4" t="n">
        <x:f>COUNTIFS('Material routes'!$B$6:$B$2205,A248,'Material routes'!$C$6:$C$2205,"Output")</x:f>
        <x:v>1</x:v>
      </x:c>
      <x:c r="K248" s="4" t="n">
        <x:f>COUNTIFS('Material routes'!$B$6:$B$2205,A248,'Material routes'!$C$6:$C$2205,"Tool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t="str">
        <x:v>design.collection.pressed_husk_apron</x:v>
      </x:c>
      <x:c r="B287" s="4" t="str">
        <x:v>Pressed-husk apron candidate preparation</x:v>
      </x:c>
      <x:c r="C287" s="4" t="str">
        <x:v>Finished-item crafting</x:v>
      </x:c>
      <x:c r="D287" s="4" t="str">
        <x:v>Proposal</x:v>
      </x:c>
      <x:c r="E287" s="4" t="str">
        <x:v>Partial proposal</x:v>
      </x:c>
      <x:c r="F287" s="4" t="str">
        <x:v>Workshop over-garment made from costly pressed sheets</x:v>
      </x:c>
      <x:c r="G287" s="4" t="str">
        <x:v>Husk-sheet cutting shears, pressure fixtures and dedicated preparation surfaces. Very low hide/fur yield; no ordinary cloth or plant inputs.</x:v>
      </x:c>
      <x:c r="H287" s="4" t="str">
        <x:f>IF(I287=0,"Unassigned",IF(SUMIFS('Material routes'!$Q$6:$Q$2205,'Material routes'!$B$6:$B$2205,A287)&gt;0,"Unassigned","T"&amp;_xlfn.MAXIFS('Material routes'!$P$6:$P$2205,'Material routes'!$B$6:$B$2205,A287)))</x:f>
        <x:v>T3</x:v>
      </x:c>
      <x:c r="I287" s="4" t="n">
        <x:f>SUM(COUNTIFS('Material routes'!$B$6:$B$2205,A287,'Material routes'!$C$6:$C$2205,"Ingredient candidate"),COUNTIFS('Material routes'!$B$6:$B$2205,A287,'Material routes'!$C$6:$C$2205,"Consumed input"),COUNTIFS('Material routes'!$B$6:$B$2205,A287,'Material routes'!$C$6:$C$2205,"Contained input"),COUNTIFS('Material routes'!$B$6:$B$2205,A287,'Material routes'!$C$6:$C$2205,"Transform input"))</x:f>
        <x:v>2</x:v>
      </x:c>
      <x:c r="J287" s="4" t="n">
        <x:f>COUNTIFS('Material routes'!$B$6:$B$2205,A287,'Material routes'!$C$6:$C$2205,"Output")</x:f>
        <x:v>1</x:v>
      </x:c>
      <x:c r="K287" s="4" t="n">
        <x:f>COUNTIFS('Material routes'!$B$6:$B$2205,A287,'Material routes'!$C$6:$C$2205,"Tool candidate")</x:f>
        <x:v>0</x:v>
      </x:c>
      <x:c r="L287" s="4" t="str">
        <x:v>New item proposal, October 15, 2026. Setting reference (source proposal): https://github.com/sleepyseamonster/Arc-Dust/blob/f6f98515c005dc3c73cccd9cbc031691745740c6/02-Arc-Dust-Worldbuilding/world/materials/industrial-material-palette.md</x:v>
      </x:c>
      <x:c r="M287" s="4" t="str">
        <x:v>Quantities, output yield, supporting inputs and compatibility remain undefined.</x:v>
      </x:c>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t="str">
        <x:v>design.collection.toasted_culinary_phagia_crumbs</x:v>
      </x:c>
      <x:c r="B358" s="4" t="str">
        <x:v>Toasted culinary Phagia crumbs candidate preparation</x:v>
      </x:c>
      <x:c r="C358" s="4" t="str">
        <x:v>Material refinement</x:v>
      </x:c>
      <x:c r="D358" s="4" t="str">
        <x:v>Proposal</x:v>
      </x:c>
      <x:c r="E358" s="4" t="str">
        <x:v>Partial proposal</x:v>
      </x:c>
      <x:c r="F358" s="4" t="str">
        <x:v>Textural food ingredient from controlled heating</x:v>
      </x:c>
      <x:c r="G358" s="4" t="str">
        <x:v>Contained food-only vessels, Food preparation screen and dedicated food tools. Species/culture/mineral edibility and storage qualification unresolved.</x:v>
      </x:c>
      <x:c r="H358" s="4" t="str">
        <x:f>IF(I358=0,"Unassigned",IF(SUMIFS('Material routes'!$Q$6:$Q$2205,'Material routes'!$B$6:$B$2205,A358)&gt;0,"Unassigned","T"&amp;_xlfn.MAXIFS('Material routes'!$P$6:$P$2205,'Material routes'!$B$6:$B$2205,A358)))</x:f>
        <x:v>T1</x:v>
      </x:c>
      <x:c r="I358" s="4" t="n">
        <x:f>SUM(COUNTIFS('Material routes'!$B$6:$B$2205,A358,'Material routes'!$C$6:$C$2205,"Ingredient candidate"),COUNTIFS('Material routes'!$B$6:$B$2205,A358,'Material routes'!$C$6:$C$2205,"Consumed input"),COUNTIFS('Material routes'!$B$6:$B$2205,A358,'Material routes'!$C$6:$C$2205,"Contained input"),COUNTIFS('Material routes'!$B$6:$B$2205,A358,'Material routes'!$C$6:$C$2205,"Transform input"))</x:f>
        <x:v>1</x:v>
      </x:c>
      <x:c r="J358" s="4" t="n">
        <x:f>COUNTIFS('Material routes'!$B$6:$B$2205,A358,'Material routes'!$C$6:$C$2205,"Output")</x:f>
        <x:v>1</x:v>
      </x:c>
      <x:c r="K358" s="4" t="n">
        <x:f>COUNTIFS('Material routes'!$B$6:$B$2205,A358,'Material routes'!$C$6:$C$2205,"Tool candidate")</x:f>
        <x:v>0</x:v>
      </x:c>
      <x:c r="L3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8" s="4" t="str">
        <x:v>Quantities, output yield, supporting inputs and compatibility remain undefined.</x:v>
      </x:c>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t="str">
        <x:v>design.collection.toasted_phagia_crumble_portion</x:v>
      </x:c>
      <x:c r="B372" s="4" t="str">
        <x:v>Toasted Phagia crumble portion candidate preparation</x:v>
      </x:c>
      <x:c r="C372" s="4" t="str">
        <x:v>Finished-item crafting</x:v>
      </x:c>
      <x:c r="D372" s="4" t="str">
        <x:v>Proposal</x:v>
      </x:c>
      <x:c r="E372" s="4" t="str">
        <x:v>Partial proposal</x:v>
      </x:c>
      <x:c r="F372" s="4" t="str">
        <x:v>Dry spoonable meal portion</x:v>
      </x:c>
      <x:c r="G372" s="4" t="str">
        <x:v>Contained food-only vessels, Food preparation screen and dedicated food tools. Species/culture/mineral edibility and storage qualification unresolved.</x:v>
      </x:c>
      <x:c r="H372" s="4" t="str">
        <x:f>IF(I372=0,"Unassigned",IF(SUMIFS('Material routes'!$Q$6:$Q$2205,'Material routes'!$B$6:$B$2205,A372)&gt;0,"Unassigned","T"&amp;_xlfn.MAXIFS('Material routes'!$P$6:$P$2205,'Material routes'!$B$6:$B$2205,A372)))</x:f>
        <x:v>T2</x:v>
      </x:c>
      <x:c r="I372" s="4" t="n">
        <x:f>SUM(COUNTIFS('Material routes'!$B$6:$B$2205,A372,'Material routes'!$C$6:$C$2205,"Ingredient candidate"),COUNTIFS('Material routes'!$B$6:$B$2205,A372,'Material routes'!$C$6:$C$2205,"Consumed input"),COUNTIFS('Material routes'!$B$6:$B$2205,A372,'Material routes'!$C$6:$C$2205,"Contained input"),COUNTIFS('Material routes'!$B$6:$B$2205,A372,'Material routes'!$C$6:$C$2205,"Transform input"))</x:f>
        <x:v>2</x:v>
      </x:c>
      <x:c r="J372" s="4" t="n">
        <x:f>COUNTIFS('Material routes'!$B$6:$B$2205,A372,'Material routes'!$C$6:$C$2205,"Output")</x:f>
        <x:v>1</x:v>
      </x:c>
      <x:c r="K372" s="4" t="n">
        <x:f>COUNTIFS('Material routes'!$B$6:$B$2205,A372,'Material routes'!$C$6:$C$2205,"Tool candidate")</x:f>
        <x:v>0</x:v>
      </x:c>
      <x:c r="L3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2" s="4" t="str">
        <x:v>Quantities, output yield, supporting inputs and compatibility remain undefined.</x:v>
      </x:c>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t="str">
        <x:v>design.collection.strained_phagia_table_drink</x:v>
      </x:c>
      <x:c r="B374" s="4" t="str">
        <x:v>Strained Phagia table drink candidate preparation</x:v>
      </x:c>
      <x:c r="C374" s="4" t="str">
        <x:v>Finished-item crafting</x:v>
      </x:c>
      <x:c r="D374" s="4" t="str">
        <x:v>Proposal</x:v>
      </x:c>
      <x:c r="E374" s="4" t="str">
        <x:v>Partial proposal</x:v>
      </x:c>
      <x:c r="F374" s="4" t="str">
        <x:v>Simple food-designated liquid portion served from a sealed vessel</x:v>
      </x:c>
      <x:c r="G374" s="4" t="str">
        <x:v>Contained food-only vessels, Food preparation screen and dedicated food tools. Species/culture/mineral edibility and storage qualification unresolved.</x:v>
      </x:c>
      <x:c r="H374" s="4" t="str">
        <x:f>IF(I374=0,"Unassigned",IF(SUMIFS('Material routes'!$Q$6:$Q$2205,'Material routes'!$B$6:$B$2205,A374)&gt;0,"Unassigned","T"&amp;_xlfn.MAXIFS('Material routes'!$P$6:$P$2205,'Material routes'!$B$6:$B$2205,A374)))</x:f>
        <x:v>T1</x:v>
      </x:c>
      <x:c r="I374" s="4" t="n">
        <x:f>SUM(COUNTIFS('Material routes'!$B$6:$B$2205,A374,'Material routes'!$C$6:$C$2205,"Ingredient candidate"),COUNTIFS('Material routes'!$B$6:$B$2205,A374,'Material routes'!$C$6:$C$2205,"Consumed input"),COUNTIFS('Material routes'!$B$6:$B$2205,A374,'Material routes'!$C$6:$C$2205,"Contained input"),COUNTIFS('Material routes'!$B$6:$B$2205,A374,'Material routes'!$C$6:$C$2205,"Transform input"))</x:f>
        <x:v>1</x:v>
      </x:c>
      <x:c r="J374" s="4" t="n">
        <x:f>COUNTIFS('Material routes'!$B$6:$B$2205,A374,'Material routes'!$C$6:$C$2205,"Output")</x:f>
        <x:v>1</x:v>
      </x:c>
      <x:c r="K374" s="4" t="n">
        <x:f>COUNTIFS('Material routes'!$B$6:$B$2205,A374,'Material routes'!$C$6:$C$2205,"Tool candidate")</x:f>
        <x:v>0</x:v>
      </x:c>
      <x:c r="L3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4" s="4" t="str">
        <x:v>Quantities, output yield, supporting inputs and compatibility remain undefined.</x:v>
      </x:c>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Contained food-only vessels, Food preparation screen and dedicated food tools. Species/culture/mineral edibility and storage qualification unresolved.</x:v>
      </x:c>
      <x:c r="H376" s="4" t="str">
        <x:f>IF(I376=0,"Unassigned",IF(SUMIFS('Material routes'!$Q$6:$Q$2205,'Material routes'!$B$6:$B$2205,A376)&gt;0,"Unassigned","T"&amp;_xlfn.MAXIFS('Material routes'!$P$6:$P$2205,'Material routes'!$B$6:$B$2205,A376)))</x:f>
        <x:v>T1</x:v>
      </x:c>
      <x:c r="I376" s="4" t="n">
        <x:f>SUM(COUNTIFS('Material routes'!$B$6:$B$2205,A376,'Material routes'!$C$6:$C$2205,"Ingredient candidate"),COUNTIFS('Material routes'!$B$6:$B$2205,A376,'Material routes'!$C$6:$C$2205,"Consumed input"),COUNTIFS('Material routes'!$B$6:$B$2205,A376,'Material routes'!$C$6:$C$2205,"Contained input"),COUNTIFS('Material routes'!$B$6:$B$2205,A376,'Material routes'!$C$6:$C$2205,"Transform input"))</x:f>
        <x:v>2</x:v>
      </x:c>
      <x:c r="J376" s="4" t="n">
        <x:f>COUNTIFS('Material routes'!$B$6:$B$2205,A376,'Material routes'!$C$6:$C$2205,"Output")</x:f>
        <x:v>1</x:v>
      </x:c>
      <x:c r="K376" s="4" t="n">
        <x:f>COUNTIFS('Material routes'!$B$6:$B$2205,A376,'Material routes'!$C$6:$C$2205,"Tool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t="str">
        <x:v>design.collection.toasted_phagia_infusion</x:v>
      </x:c>
      <x:c r="B378" s="4" t="str">
        <x:v>Toasted Phagia infusion candidate preparation</x:v>
      </x:c>
      <x:c r="C378" s="4" t="str">
        <x:v>Finished-item crafting</x:v>
      </x:c>
      <x:c r="D378" s="4" t="str">
        <x:v>Proposal</x:v>
      </x:c>
      <x:c r="E378" s="4" t="str">
        <x:v>Partial proposal</x:v>
      </x:c>
      <x:c r="F378" s="4" t="str">
        <x:v>Contained liquid steeped with prepared food crumbs</x:v>
      </x:c>
      <x:c r="G378" s="4" t="str">
        <x:v>Contained food-only vessels, Food preparation screen and dedicated food tools. Species/culture/mineral edibility and storage qualification unresolved.</x:v>
      </x:c>
      <x:c r="H378" s="4" t="str">
        <x:f>IF(I378=0,"Unassigned",IF(SUMIFS('Material routes'!$Q$6:$Q$2205,'Material routes'!$B$6:$B$2205,A378)&gt;0,"Unassigned","T"&amp;_xlfn.MAXIFS('Material routes'!$P$6:$P$2205,'Material routes'!$B$6:$B$2205,A378)))</x:f>
        <x:v>T2</x:v>
      </x:c>
      <x:c r="I378" s="4" t="n">
        <x:f>SUM(COUNTIFS('Material routes'!$B$6:$B$2205,A378,'Material routes'!$C$6:$C$2205,"Ingredient candidate"),COUNTIFS('Material routes'!$B$6:$B$2205,A378,'Material routes'!$C$6:$C$2205,"Consumed input"),COUNTIFS('Material routes'!$B$6:$B$2205,A378,'Material routes'!$C$6:$C$2205,"Contained input"),COUNTIFS('Material routes'!$B$6:$B$2205,A378,'Material routes'!$C$6:$C$2205,"Transform input"))</x:f>
        <x:v>2</x:v>
      </x:c>
      <x:c r="J378" s="4" t="n">
        <x:f>COUNTIFS('Material routes'!$B$6:$B$2205,A378,'Material routes'!$C$6:$C$2205,"Output")</x:f>
        <x:v>1</x:v>
      </x:c>
      <x:c r="K378" s="4" t="n">
        <x:f>COUNTIFS('Material routes'!$B$6:$B$2205,A378,'Material routes'!$C$6:$C$2205,"Tool candidate")</x:f>
        <x:v>0</x:v>
      </x:c>
      <x:c r="L3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8" s="4" t="str">
        <x:v>Quantities, output yield, supporting inputs and compatibility remain undefined.</x:v>
      </x:c>
    </x:row>
    <x:row r="379" ht="90" customHeight="1">
      <x:c r="A379" s="4" t="str">
        <x:v>design.collection.travel_phagia_concentrate_drink</x:v>
      </x:c>
      <x:c r="B379" s="4" t="str">
        <x:v>Travel Phagia concentrate drink candidate preparation</x:v>
      </x:c>
      <x:c r="C379" s="4" t="str">
        <x:v>Finished-item crafting</x:v>
      </x:c>
      <x:c r="D379" s="4" t="str">
        <x:v>Proposal</x:v>
      </x:c>
      <x:c r="E379" s="4" t="str">
        <x:v>Partial proposal</x:v>
      </x:c>
      <x:c r="F379" s="4" t="str">
        <x:v>Small dense serving intended for travel, effects unresolved</x:v>
      </x:c>
      <x:c r="G379" s="4" t="str">
        <x:v>Contained food-only vessels, Food preparation screen and dedicated food tools. Species/culture/mineral edibility and storage qualification unresolved.</x:v>
      </x:c>
      <x:c r="H379" s="4" t="str">
        <x:f>IF(I379=0,"Unassigned",IF(SUMIFS('Material routes'!$Q$6:$Q$2205,'Material routes'!$B$6:$B$2205,A379)&gt;0,"Unassigned","T"&amp;_xlfn.MAXIFS('Material routes'!$P$6:$P$2205,'Material routes'!$B$6:$B$2205,A379)))</x:f>
        <x:v>T2</x:v>
      </x:c>
      <x:c r="I379" s="4" t="n">
        <x:f>SUM(COUNTIFS('Material routes'!$B$6:$B$2205,A379,'Material routes'!$C$6:$C$2205,"Ingredient candidate"),COUNTIFS('Material routes'!$B$6:$B$2205,A379,'Material routes'!$C$6:$C$2205,"Consumed input"),COUNTIFS('Material routes'!$B$6:$B$2205,A379,'Material routes'!$C$6:$C$2205,"Contained input"),COUNTIFS('Material routes'!$B$6:$B$2205,A379,'Material routes'!$C$6:$C$2205,"Transform input"))</x:f>
        <x:v>2</x:v>
      </x:c>
      <x:c r="J379" s="4" t="n">
        <x:f>COUNTIFS('Material routes'!$B$6:$B$2205,A379,'Material routes'!$C$6:$C$2205,"Output")</x:f>
        <x:v>1</x:v>
      </x:c>
      <x:c r="K379" s="4" t="n">
        <x:f>COUNTIFS('Material routes'!$B$6:$B$2205,A379,'Material routes'!$C$6:$C$2205,"Tool candidate")</x:f>
        <x:v>0</x:v>
      </x:c>
      <x:c r="L3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9" s="4" t="str">
        <x:v>Quantities, output yield, supporting inputs and compatibility remain undefined.</x:v>
      </x:c>
    </x:row>
    <x:row r="380" ht="90" customHeight="1">
      <x:c r="A380" s="4" t="str">
        <x:v>design.collection.phagia_flake_suspension</x:v>
      </x:c>
      <x:c r="B380" s="4" t="str">
        <x:v>Phagia flake suspension candidate preparation</x:v>
      </x:c>
      <x:c r="C380" s="4" t="str">
        <x:v>Finished-item crafting</x:v>
      </x:c>
      <x:c r="D380" s="4" t="str">
        <x:v>Proposal</x:v>
      </x:c>
      <x:c r="E380" s="4" t="str">
        <x:v>Partial proposal</x:v>
      </x:c>
      <x:c r="F380" s="4" t="str">
        <x:v>Chewable flake-and-liquid meal drink</x:v>
      </x:c>
      <x:c r="G380" s="4" t="str">
        <x:v>Contained food-only vessels, Food preparation screen and dedicated food tools. Species/culture/mineral edibility and storage qualification unresolved.</x:v>
      </x:c>
      <x:c r="H380" s="4" t="str">
        <x:f>IF(I380=0,"Unassigned",IF(SUMIFS('Material routes'!$Q$6:$Q$2205,'Material routes'!$B$6:$B$2205,A380)&gt;0,"Unassigned","T"&amp;_xlfn.MAXIFS('Material routes'!$P$6:$P$2205,'Material routes'!$B$6:$B$2205,A380)))</x:f>
        <x:v>T1</x:v>
      </x:c>
      <x:c r="I380" s="4" t="n">
        <x:f>SUM(COUNTIFS('Material routes'!$B$6:$B$2205,A380,'Material routes'!$C$6:$C$2205,"Ingredient candidate"),COUNTIFS('Material routes'!$B$6:$B$2205,A380,'Material routes'!$C$6:$C$2205,"Consumed input"),COUNTIFS('Material routes'!$B$6:$B$2205,A380,'Material routes'!$C$6:$C$2205,"Contained input"),COUNTIFS('Material routes'!$B$6:$B$2205,A380,'Material routes'!$C$6:$C$2205,"Transform input"))</x:f>
        <x:v>2</x:v>
      </x:c>
      <x:c r="J380" s="4" t="n">
        <x:f>COUNTIFS('Material routes'!$B$6:$B$2205,A380,'Material routes'!$C$6:$C$2205,"Output")</x:f>
        <x:v>1</x:v>
      </x:c>
      <x:c r="K380" s="4" t="n">
        <x:f>COUNTIFS('Material routes'!$B$6:$B$2205,A380,'Material routes'!$C$6:$C$2205,"Tool candidate")</x:f>
        <x:v>0</x:v>
      </x:c>
      <x:c r="L3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0" s="4" t="str">
        <x:v>Quantities, output yield, supporting inputs and compatibility remain undefined.</x:v>
      </x:c>
    </x:row>
    <x:row r="381" ht="90" customHeight="1">
      <x:c r="A381" s="4" t="str">
        <x:v>design.collection.whipped_phagia_foam_cup</x:v>
      </x:c>
      <x:c r="B381" s="4" t="str">
        <x:v>Whipped Phagia foam cup candidate preparation</x:v>
      </x:c>
      <x:c r="C381" s="4" t="str">
        <x:v>Finished-item crafting</x:v>
      </x:c>
      <x:c r="D381" s="4" t="str">
        <x:v>Proposal</x:v>
      </x:c>
      <x:c r="E381" s="4" t="str">
        <x:v>Partial proposal</x:v>
      </x:c>
      <x:c r="F381" s="4" t="str">
        <x:v>Textured aerated serving in a closed preparation process</x:v>
      </x:c>
      <x:c r="G381" s="4" t="str">
        <x:v>Contained food-only vessels, Food preparation screen and dedicated food tools. Species/culture/mineral edibility and storage qualification unresolved.</x:v>
      </x:c>
      <x:c r="H381" s="4" t="str">
        <x:f>IF(I381=0,"Unassigned",IF(SUMIFS('Material routes'!$Q$6:$Q$2205,'Material routes'!$B$6:$B$2205,A381)&gt;0,"Unassigned","T"&amp;_xlfn.MAXIFS('Material routes'!$P$6:$P$2205,'Material routes'!$B$6:$B$2205,A381)))</x:f>
        <x:v>T2</x:v>
      </x:c>
      <x:c r="I381" s="4" t="n">
        <x:f>SUM(COUNTIFS('Material routes'!$B$6:$B$2205,A381,'Material routes'!$C$6:$C$2205,"Ingredient candidate"),COUNTIFS('Material routes'!$B$6:$B$2205,A381,'Material routes'!$C$6:$C$2205,"Consumed input"),COUNTIFS('Material routes'!$B$6:$B$2205,A381,'Material routes'!$C$6:$C$2205,"Contained input"),COUNTIFS('Material routes'!$B$6:$B$2205,A381,'Material routes'!$C$6:$C$2205,"Transform input"))</x:f>
        <x:v>2</x:v>
      </x:c>
      <x:c r="J381" s="4" t="n">
        <x:f>COUNTIFS('Material routes'!$B$6:$B$2205,A381,'Material routes'!$C$6:$C$2205,"Output")</x:f>
        <x:v>1</x:v>
      </x:c>
      <x:c r="K381" s="4" t="n">
        <x:f>COUNTIFS('Material routes'!$B$6:$B$2205,A381,'Material routes'!$C$6:$C$2205,"Tool candidate")</x:f>
        <x:v>0</x:v>
      </x:c>
      <x:c r="L3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1" s="4" t="str">
        <x:v>Quantities, output yield, supporting inputs and compatibility remain undefined.</x:v>
      </x:c>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t="str">
        <x:v>design.collection.phagia_roe_celebration_drink</x:v>
      </x:c>
      <x:c r="B385" s="4" t="str">
        <x:v>Phagia roe celebration drink candidate preparation</x:v>
      </x:c>
      <x:c r="C385" s="4" t="str">
        <x:v>Finished-item crafting</x:v>
      </x:c>
      <x:c r="D385" s="4" t="str">
        <x:v>Proposal</x:v>
      </x:c>
      <x:c r="E385" s="4" t="str">
        <x:v>Partial proposal</x:v>
      </x:c>
      <x:c r="F385" s="4" t="str">
        <x:v>Small celebratory suspension of selected edible roe</x:v>
      </x:c>
      <x:c r="G385" s="4" t="str">
        <x:v>Contained food-only vessels, Food preparation screen and dedicated food tools. Species/culture/mineral edibility and storage qualification unresolved.</x:v>
      </x:c>
      <x:c r="H385" s="4" t="str">
        <x:f>IF(I385=0,"Unassigned",IF(SUMIFS('Material routes'!$Q$6:$Q$2205,'Material routes'!$B$6:$B$2205,A385)&gt;0,"Unassigned","T"&amp;_xlfn.MAXIFS('Material routes'!$P$6:$P$2205,'Material routes'!$B$6:$B$2205,A385)))</x:f>
        <x:v>T1</x:v>
      </x:c>
      <x:c r="I385" s="4" t="n">
        <x:f>SUM(COUNTIFS('Material routes'!$B$6:$B$2205,A385,'Material routes'!$C$6:$C$2205,"Ingredient candidate"),COUNTIFS('Material routes'!$B$6:$B$2205,A385,'Material routes'!$C$6:$C$2205,"Consumed input"),COUNTIFS('Material routes'!$B$6:$B$2205,A385,'Material routes'!$C$6:$C$2205,"Contained input"),COUNTIFS('Material routes'!$B$6:$B$2205,A385,'Material routes'!$C$6:$C$2205,"Transform input"))</x:f>
        <x:v>2</x:v>
      </x:c>
      <x:c r="J385" s="4" t="n">
        <x:f>COUNTIFS('Material routes'!$B$6:$B$2205,A385,'Material routes'!$C$6:$C$2205,"Output")</x:f>
        <x:v>1</x:v>
      </x:c>
      <x:c r="K385" s="4" t="n">
        <x:f>COUNTIFS('Material routes'!$B$6:$B$2205,A385,'Material routes'!$C$6:$C$2205,"Tool candidate")</x:f>
        <x:v>0</x:v>
      </x:c>
      <x:c r="L3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5" s="4" t="str">
        <x:v>Quantities, output yield, supporting inputs and compatibility remain undefined.</x:v>
      </x:c>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Contained food-only vessels, Food preparation screen and dedicated food tools. Species/culture/mineral edibility and storage qualification unresolved.</x:v>
      </x:c>
      <x:c r="H389" s="4" t="str">
        <x:f>IF(I389=0,"Unassigned",IF(SUMIFS('Material routes'!$Q$6:$Q$2205,'Material routes'!$B$6:$B$2205,A389)&gt;0,"Unassigned","T"&amp;_xlfn.MAXIFS('Material routes'!$P$6:$P$2205,'Material routes'!$B$6:$B$2205,A389)))</x:f>
        <x:v>T1</x:v>
      </x:c>
      <x:c r="I389" s="4" t="n">
        <x:f>SUM(COUNTIFS('Material routes'!$B$6:$B$2205,A389,'Material routes'!$C$6:$C$2205,"Ingredient candidate"),COUNTIFS('Material routes'!$B$6:$B$2205,A389,'Material routes'!$C$6:$C$2205,"Consumed input"),COUNTIFS('Material routes'!$B$6:$B$2205,A389,'Material routes'!$C$6:$C$2205,"Contained input"),COUNTIFS('Material routes'!$B$6:$B$2205,A389,'Material routes'!$C$6:$C$2205,"Transform input"))</x:f>
        <x:v>2</x:v>
      </x:c>
      <x:c r="J389" s="4" t="n">
        <x:f>COUNTIFS('Material routes'!$B$6:$B$2205,A389,'Material routes'!$C$6:$C$2205,"Output")</x:f>
        <x:v>1</x:v>
      </x:c>
      <x:c r="K389" s="4" t="n">
        <x:f>COUNTIFS('Material routes'!$B$6:$B$2205,A389,'Material routes'!$C$6:$C$2205,"Tool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t="str">
        <x:v>design.collection.cable_grip_canyon_ascender</x:v>
      </x:c>
      <x:c r="B409" s="4" t="str">
        <x:v>Cable-grip canyon ascender candidate preparation</x:v>
      </x:c>
      <x:c r="C409" s="4" t="str">
        <x:v>Finished-item crafting</x:v>
      </x:c>
      <x:c r="D409" s="4" t="str">
        <x:v>Proposal</x:v>
      </x:c>
      <x:c r="E409" s="4" t="str">
        <x:v>Partial proposal</x:v>
      </x:c>
      <x:c r="F409" s="4" t="str">
        <x:v>Manual cable-climbing aid with compatibility and anchoring unresolved</x:v>
      </x:c>
      <x:c r="G409" s="4" t="str">
        <x:v>Forge hearth, Anvil, Forging hammer, Smithing tongs, Metalworking file and Hand-cranked metal drill as applicable. Existing workshop bootstrap and controlled heating/cooling required; no free-water quench assumed.</x:v>
      </x:c>
      <x:c r="H409" s="4" t="str">
        <x:f>IF(I409=0,"Unassigned",IF(SUMIFS('Material routes'!$Q$6:$Q$2205,'Material routes'!$B$6:$B$2205,A409)&gt;0,"Unassigned","T"&amp;_xlfn.MAXIFS('Material routes'!$P$6:$P$2205,'Material routes'!$B$6:$B$2205,A409)))</x:f>
        <x:v>T4</x:v>
      </x:c>
      <x:c r="I409" s="4" t="n">
        <x:f>SUM(COUNTIFS('Material routes'!$B$6:$B$2205,A409,'Material routes'!$C$6:$C$2205,"Ingredient candidate"),COUNTIFS('Material routes'!$B$6:$B$2205,A409,'Material routes'!$C$6:$C$2205,"Consumed input"),COUNTIFS('Material routes'!$B$6:$B$2205,A409,'Material routes'!$C$6:$C$2205,"Contained input"),COUNTIFS('Material routes'!$B$6:$B$2205,A409,'Material routes'!$C$6:$C$2205,"Transform input"))</x:f>
        <x:v>5</x:v>
      </x:c>
      <x:c r="J409" s="4" t="n">
        <x:f>COUNTIFS('Material routes'!$B$6:$B$2205,A409,'Material routes'!$C$6:$C$2205,"Output")</x:f>
        <x:v>1</x:v>
      </x:c>
      <x:c r="K409" s="4" t="n">
        <x:f>COUNTIFS('Material routes'!$B$6:$B$2205,A409,'Material routes'!$C$6:$C$2205,"Tool candidate")</x:f>
        <x:v>0</x:v>
      </x:c>
      <x:c r="L409" s="4" t="str">
        <x:v>New item proposal, October 15, 2026. Setting reference (source proposal): https://github.com/sleepyseamonster/Arc-Dust/blob/f6f98515c005dc3c73cccd9cbc031691745740c6/02-Arc-Dust-Worldbuilding/world/materials/industrial-material-palette.md</x:v>
      </x:c>
      <x:c r="M409" s="4" t="str">
        <x:v>Quantities, output yield, supporting inputs and compatibility remain undefined. October 15 audit: candidate inputs / reusable prerequisites clarified. Structural coverage is not a qualified manufacturing recipe.</x:v>
      </x:c>
    </x:row>
    <x:row r="410" ht="90" customHeight="1">
      <x:c r="A410" s="4" t="str">
        <x:v>design.collection.braked_canyon_descent_trolley</x:v>
      </x:c>
      <x:c r="B410" s="4" t="str">
        <x:v>Braked canyon descent trolley candidate preparation</x:v>
      </x:c>
      <x:c r="C410" s="4" t="str">
        <x:v>Finished-item crafting</x:v>
      </x:c>
      <x:c r="D410" s="4" t="str">
        <x:v>Proposal</x:v>
      </x:c>
      <x:c r="E410" s="4" t="str">
        <x:v>Partial proposal</x:v>
      </x:c>
      <x:c r="F410" s="4" t="str">
        <x:v>Rides a suitable installed cable, route infrastructure required</x:v>
      </x:c>
      <x:c r="G410" s="4" t="str">
        <x:v>Forge hearth, Anvil, Forging hammer, Smithing tongs, Metalworking file and Hand-cranked metal drill as applicable. Existing workshop bootstrap and controlled heating/cooling required; no free-water quench assumed.</x:v>
      </x:c>
      <x:c r="H410" s="4" t="str">
        <x:f>IF(I410=0,"Unassigned",IF(SUMIFS('Material routes'!$Q$6:$Q$2205,'Material routes'!$B$6:$B$2205,A410)&gt;0,"Unassigned","T"&amp;_xlfn.MAXIFS('Material routes'!$P$6:$P$2205,'Material routes'!$B$6:$B$2205,A410)))</x:f>
        <x:v>T4</x:v>
      </x:c>
      <x:c r="I410" s="4" t="n">
        <x:f>SUM(COUNTIFS('Material routes'!$B$6:$B$2205,A410,'Material routes'!$C$6:$C$2205,"Ingredient candidate"),COUNTIFS('Material routes'!$B$6:$B$2205,A410,'Material routes'!$C$6:$C$2205,"Consumed input"),COUNTIFS('Material routes'!$B$6:$B$2205,A410,'Material routes'!$C$6:$C$2205,"Contained input"),COUNTIFS('Material routes'!$B$6:$B$2205,A410,'Material routes'!$C$6:$C$2205,"Transform input"))</x:f>
        <x:v>6</x:v>
      </x:c>
      <x:c r="J410" s="4" t="n">
        <x:f>COUNTIFS('Material routes'!$B$6:$B$2205,A410,'Material routes'!$C$6:$C$2205,"Output")</x:f>
        <x:v>1</x:v>
      </x:c>
      <x:c r="K410" s="4" t="n">
        <x:f>COUNTIFS('Material routes'!$B$6:$B$2205,A410,'Material routes'!$C$6:$C$2205,"Tool candidate")</x:f>
        <x:v>0</x:v>
      </x:c>
      <x:c r="L410" s="4" t="str">
        <x:v>New item proposal, October 15, 2026. Setting reference (source proposal): https://github.com/sleepyseamonster/Arc-Dust/blob/f6f98515c005dc3c73cccd9cbc031691745740c6/02-Arc-Dust-Worldbuilding/world/materials/industrial-material-palette.md</x:v>
      </x:c>
      <x:c r="M410" s="4" t="str">
        <x:v>Quantities, output yield, supporting inputs and compatibility remain undefined. October 15 audit: candidate inputs / reusable prerequisites clarified. Structural coverage is not a qualified manufacturing recipe.</x:v>
      </x:c>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t="str">
        <x:v>design.collection.shell_rib_oval_shield</x:v>
      </x:c>
      <x:c r="B444" s="4" t="str">
        <x:v>Shell-rib oval shield candidate preparation</x:v>
      </x:c>
      <x:c r="C444" s="4" t="str">
        <x:v>Finished-item crafting</x:v>
      </x:c>
      <x:c r="D444" s="4" t="str">
        <x:v>Proposal</x:v>
      </x:c>
      <x:c r="E444" s="4" t="str">
        <x:v>Partial proposal</x:v>
      </x:c>
      <x:c r="F444" s="4" t="str">
        <x:v>Shell plates supported by natural ribs</x:v>
      </x:c>
      <x:c r="G444" s="4" t="str">
        <x:v>Husk-sheet cutting shears, pressure fixtures and dedicated preparation surfaces. Very low hide/fur yield; no ordinary cloth or plant inputs.</x:v>
      </x:c>
      <x:c r="H444" s="4" t="str">
        <x:f>IF(I444=0,"Unassigned",IF(SUMIFS('Material routes'!$Q$6:$Q$2205,'Material routes'!$B$6:$B$2205,A444)&gt;0,"Unassigned","T"&amp;_xlfn.MAXIFS('Material routes'!$P$6:$P$2205,'Material routes'!$B$6:$B$2205,A444)))</x:f>
        <x:v>T1</x:v>
      </x:c>
      <x:c r="I444" s="4" t="n">
        <x:f>SUM(COUNTIFS('Material routes'!$B$6:$B$2205,A444,'Material routes'!$C$6:$C$2205,"Ingredient candidate"),COUNTIFS('Material routes'!$B$6:$B$2205,A444,'Material routes'!$C$6:$C$2205,"Consumed input"),COUNTIFS('Material routes'!$B$6:$B$2205,A444,'Material routes'!$C$6:$C$2205,"Contained input"),COUNTIFS('Material routes'!$B$6:$B$2205,A444,'Material routes'!$C$6:$C$2205,"Transform input"))</x:f>
        <x:v>2</x:v>
      </x:c>
      <x:c r="J444" s="4" t="n">
        <x:f>COUNTIFS('Material routes'!$B$6:$B$2205,A444,'Material routes'!$C$6:$C$2205,"Output")</x:f>
        <x:v>1</x:v>
      </x:c>
      <x:c r="K444" s="4" t="n">
        <x:f>COUNTIFS('Material routes'!$B$6:$B$2205,A444,'Material routes'!$C$6:$C$2205,"Tool candidate")</x:f>
        <x:v>0</x:v>
      </x:c>
      <x:c r="L444" s="4" t="str">
        <x:v>New item proposal, October 15, 2026. Setting reference (source proposal): https://github.com/sleepyseamonster/Arc-Dust/blob/f6f98515c005dc3c73cccd9cbc031691745740c6/02-Arc-Dust-Worldbuilding/world/materials/industrial-material-palette.md</x:v>
      </x:c>
      <x:c r="M444" s="4" t="str">
        <x:v>Quantities, output yield, supporting inputs and compatibility remain undefined.</x:v>
      </x:c>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t="str">
        <x:v>design.collection.hook_edged_catch_shield</x:v>
      </x:c>
      <x:c r="B450" s="4" t="str">
        <x:v>Hook-edged catch shield candidate preparation</x:v>
      </x:c>
      <x:c r="C450" s="4" t="str">
        <x:v>Finished-item crafting</x:v>
      </x:c>
      <x:c r="D450" s="4" t="str">
        <x:v>Proposal</x:v>
      </x:c>
      <x:c r="E450" s="4" t="str">
        <x:v>Partial proposal</x:v>
      </x:c>
      <x:c r="F450" s="4" t="str">
        <x:v>Shaped rim intended for catching equipment, function unresolved</x:v>
      </x:c>
      <x:c r="G450" s="4" t="str">
        <x:v>Forge hearth, Anvil, Forging hammer, Smithing tongs, Metalworking file and Hand-cranked metal drill as applicable. Existing workshop bootstrap and controlled heating/cooling required; no free-water quench assumed.</x:v>
      </x:c>
      <x:c r="H450" s="4" t="str">
        <x:f>IF(I450=0,"Unassigned",IF(SUMIFS('Material routes'!$Q$6:$Q$2205,'Material routes'!$B$6:$B$2205,A450)&gt;0,"Unassigned","T"&amp;_xlfn.MAXIFS('Material routes'!$P$6:$P$2205,'Material routes'!$B$6:$B$2205,A450)))</x:f>
        <x:v>T2</x:v>
      </x:c>
      <x:c r="I450" s="4" t="n">
        <x:f>SUM(COUNTIFS('Material routes'!$B$6:$B$2205,A450,'Material routes'!$C$6:$C$2205,"Ingredient candidate"),COUNTIFS('Material routes'!$B$6:$B$2205,A450,'Material routes'!$C$6:$C$2205,"Consumed input"),COUNTIFS('Material routes'!$B$6:$B$2205,A450,'Material routes'!$C$6:$C$2205,"Contained input"),COUNTIFS('Material routes'!$B$6:$B$2205,A450,'Material routes'!$C$6:$C$2205,"Transform input"))</x:f>
        <x:v>1</x:v>
      </x:c>
      <x:c r="J450" s="4" t="n">
        <x:f>COUNTIFS('Material routes'!$B$6:$B$2205,A450,'Material routes'!$C$6:$C$2205,"Output")</x:f>
        <x:v>1</x:v>
      </x:c>
      <x:c r="K450" s="4" t="n">
        <x:f>COUNTIFS('Material routes'!$B$6:$B$2205,A450,'Material routes'!$C$6:$C$2205,"Tool candidate")</x:f>
        <x:v>0</x:v>
      </x:c>
      <x:c r="L450" s="4" t="str">
        <x:v>New item proposal, October 15, 2026. Setting reference (source proposal): https://github.com/sleepyseamonster/Arc-Dust/blob/f6f98515c005dc3c73cccd9cbc031691745740c6/02-Arc-Dust-Worldbuilding/world/materials/industrial-material-palette.md</x:v>
      </x:c>
      <x:c r="M450" s="4" t="str">
        <x:v>Quantities, output yield, supporting inputs and compatibility remain undefined.</x:v>
      </x:c>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t="str">
        <x:v>design.collection.ceremonial_inlay_shield</x:v>
      </x:c>
      <x:c r="B457" s="4" t="str">
        <x:v>Ceremonial inlay shield candidate preparation</x:v>
      </x:c>
      <x:c r="C457" s="4" t="str">
        <x:v>Finished-item crafting</x:v>
      </x:c>
      <x:c r="D457" s="4" t="str">
        <x:v>Proposal</x:v>
      </x:c>
      <x:c r="E457" s="4" t="str">
        <x:v>Partial proposal</x:v>
      </x:c>
      <x:c r="F457" s="4" t="str">
        <x:v>Rare display shield with expensive decorative work</x:v>
      </x:c>
      <x:c r="G457" s="4" t="str">
        <x:v>Forge hearth, Anvil, Forging hammer, Smithing tongs, Metalworking file and Hand-cranked metal drill as applicable. Existing workshop bootstrap and controlled heating/cooling required; no free-water quench assumed.</x:v>
      </x:c>
      <x:c r="H457" s="4" t="str">
        <x:f>IF(I457=0,"Unassigned",IF(SUMIFS('Material routes'!$Q$6:$Q$2205,'Material routes'!$B$6:$B$2205,A457)&gt;0,"Unassigned","T"&amp;_xlfn.MAXIFS('Material routes'!$P$6:$P$2205,'Material routes'!$B$6:$B$2205,A457)))</x:f>
        <x:v>T4</x:v>
      </x:c>
      <x:c r="I457" s="4" t="n">
        <x:f>SUM(COUNTIFS('Material routes'!$B$6:$B$2205,A457,'Material routes'!$C$6:$C$2205,"Ingredient candidate"),COUNTIFS('Material routes'!$B$6:$B$2205,A457,'Material routes'!$C$6:$C$2205,"Consumed input"),COUNTIFS('Material routes'!$B$6:$B$2205,A457,'Material routes'!$C$6:$C$2205,"Contained input"),COUNTIFS('Material routes'!$B$6:$B$2205,A457,'Material routes'!$C$6:$C$2205,"Transform input"))</x:f>
        <x:v>2</x:v>
      </x:c>
      <x:c r="J457" s="4" t="n">
        <x:f>COUNTIFS('Material routes'!$B$6:$B$2205,A457,'Material routes'!$C$6:$C$2205,"Output")</x:f>
        <x:v>1</x:v>
      </x:c>
      <x:c r="K457" s="4" t="n">
        <x:f>COUNTIFS('Material routes'!$B$6:$B$2205,A457,'Material routes'!$C$6:$C$2205,"Tool candidate")</x:f>
        <x:v>0</x:v>
      </x:c>
      <x:c r="L457" s="4" t="str">
        <x:v>New item proposal, October 15, 2026. Setting reference (source proposal): https://github.com/sleepyseamonster/Arc-Dust/blob/f6f98515c005dc3c73cccd9cbc031691745740c6/02-Arc-Dust-Worldbuilding/world/materials/industrial-material-palette.md</x:v>
      </x:c>
      <x:c r="M457" s="4" t="str">
        <x:v>Quantities, output yield, supporting inputs and compatibility remain undefined.</x:v>
      </x:c>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t="str">
        <x:v>design.collection.counterweight_net_drop</x:v>
      </x:c>
      <x:c r="B471" s="4" t="str">
        <x:v>Counterweight net drop candidate preparation</x:v>
      </x:c>
      <x:c r="C471" s="4" t="str">
        <x:v>Finished-item crafting</x:v>
      </x:c>
      <x:c r="D471" s="4" t="str">
        <x:v>Proposal</x:v>
      </x:c>
      <x:c r="E471" s="4" t="str">
        <x:v>Partial proposal</x:v>
      </x:c>
      <x:c r="F471" s="4" t="str">
        <x:v>Open cord lattice released by a mechanical latch</x:v>
      </x:c>
      <x:c r="G471" s="4" t="str">
        <x:v>Forge hearth, Anvil, Forging hammer, Smithing tongs, Metalworking file and Hand-cranked metal drill as applicable. Existing workshop bootstrap and controlled heating/cooling required; no free-water quench assumed.</x:v>
      </x:c>
      <x:c r="H471" s="4" t="str">
        <x:f>IF(I471=0,"Unassigned",IF(SUMIFS('Material routes'!$Q$6:$Q$2205,'Material routes'!$B$6:$B$2205,A471)&gt;0,"Unassigned","T"&amp;_xlfn.MAXIFS('Material routes'!$P$6:$P$2205,'Material routes'!$B$6:$B$2205,A471)))</x:f>
        <x:v>T4</x:v>
      </x:c>
      <x:c r="I471" s="4" t="n">
        <x:f>SUM(COUNTIFS('Material routes'!$B$6:$B$2205,A471,'Material routes'!$C$6:$C$2205,"Ingredient candidate"),COUNTIFS('Material routes'!$B$6:$B$2205,A471,'Material routes'!$C$6:$C$2205,"Consumed input"),COUNTIFS('Material routes'!$B$6:$B$2205,A471,'Material routes'!$C$6:$C$2205,"Contained input"),COUNTIFS('Material routes'!$B$6:$B$2205,A471,'Material routes'!$C$6:$C$2205,"Transform input"))</x:f>
        <x:v>3</x:v>
      </x:c>
      <x:c r="J471" s="4" t="n">
        <x:f>COUNTIFS('Material routes'!$B$6:$B$2205,A471,'Material routes'!$C$6:$C$2205,"Output")</x:f>
        <x:v>1</x:v>
      </x:c>
      <x:c r="K471" s="4" t="n">
        <x:f>COUNTIFS('Material routes'!$B$6:$B$2205,A471,'Material routes'!$C$6:$C$2205,"Tool candidate")</x:f>
        <x:v>0</x:v>
      </x:c>
      <x:c r="L471" s="4" t="str">
        <x:v>New item proposal, October 15, 2026. Setting reference (source proposal): https://github.com/sleepyseamonster/Arc-Dust/blob/f6f98515c005dc3c73cccd9cbc031691745740c6/02-Arc-Dust-Worldbuilding/world/materials/industrial-material-palette.md</x:v>
      </x:c>
      <x:c r="M471" s="4" t="str">
        <x:v>Quantities, output yield, supporting inputs and compatibility remain undefined.</x:v>
      </x:c>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t="str">
        <x:v>design.audit.proposal_audit_mineral_cell_electrolyte_candidate</x:v>
      </x:c>
      <x:c r="B490" s="4" t="str">
        <x:v>Mineral-cell electrolyte candidate candidate preparation</x:v>
      </x:c>
      <x:c r="C490" s="4" t="str">
        <x:v>Material refinement</x:v>
      </x:c>
      <x:c r="D490" s="4" t="str">
        <x:v>Proposal</x:v>
      </x:c>
      <x:c r="E490" s="4" t="str">
        <x:v>Partial proposal</x:v>
      </x:c>
      <x:c r="F490" s="4" t="str">
        <x:v>Candidate preparation of Mineral-cell electrolyte candidate</x:v>
      </x:c>
      <x:c r="G490" s="4" t="str">
        <x:v>Specialist engineering workshop; insulation, pressure or control qualification as applicable. Power/working medium and operating theory unresolved.</x:v>
      </x:c>
      <x:c r="H490" s="4" t="str">
        <x:f>IF(I490=0,"Unassigned",IF(SUMIFS('Material routes'!$Q$6:$Q$2205,'Material routes'!$B$6:$B$2205,A490)&gt;0,"Unassigned","T"&amp;_xlfn.MAXIFS('Material routes'!$P$6:$P$2205,'Material routes'!$B$6:$B$2205,A490)))</x:f>
        <x:v>T1</x:v>
      </x:c>
      <x:c r="I490" s="4" t="n">
        <x:f>SUM(COUNTIFS('Material routes'!$B$6:$B$2205,A490,'Material routes'!$C$6:$C$2205,"Ingredient candidate"),COUNTIFS('Material routes'!$B$6:$B$2205,A490,'Material routes'!$C$6:$C$2205,"Consumed input"),COUNTIFS('Material routes'!$B$6:$B$2205,A490,'Material routes'!$C$6:$C$2205,"Contained input"),COUNTIFS('Material routes'!$B$6:$B$2205,A490,'Material routes'!$C$6:$C$2205,"Transform input"))</x:f>
        <x:v>2</x:v>
      </x:c>
      <x:c r="J490" s="4" t="n">
        <x:f>COUNTIFS('Material routes'!$B$6:$B$2205,A490,'Material routes'!$C$6:$C$2205,"Output")</x:f>
        <x:v>1</x:v>
      </x:c>
      <x:c r="K490" s="4" t="n">
        <x:f>COUNTIFS('Material routes'!$B$6:$B$2205,A490,'Material routes'!$C$6:$C$2205,"Tool candidate")</x:f>
        <x:v>2</x:v>
      </x:c>
      <x:c r="L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0" s="4" t="str">
        <x:v>Contained battery-medium hypothesis. Conductivity, electrode compatibility and chemistry require research. October 15 audit: candidate inputs / reusable prerequisites clarified. Structural coverage is not a qualified manufacturing recipe.</x:v>
      </x:c>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t="str">
        <x:v>design.audit.proposal_audit_blown_glass_vessel_blank</x:v>
      </x:c>
      <x:c r="B497" s="4" t="str">
        <x:v>Blown glass vessel blank candidate preparation</x:v>
      </x:c>
      <x:c r="C497" s="4" t="str">
        <x:v>Material refinement</x:v>
      </x:c>
      <x:c r="D497" s="4" t="str">
        <x:v>Proposal</x:v>
      </x:c>
      <x:c r="E497" s="4" t="str">
        <x:v>Partial proposal</x:v>
      </x:c>
      <x:c r="F497" s="4" t="str">
        <x:v>Candidate preparation of Blown glass vessel blank</x:v>
      </x:c>
      <x:c r="G497" s="4" t="str">
        <x:v>Controlled-heating firing kiln or specialist glass hot-work station; Ceramic firing tray / Ceramic casting mold as applicable. Qualified power, heat and atmosphere required.</x:v>
      </x:c>
      <x:c r="H497" s="4" t="str">
        <x:f>IF(I497=0,"Unassigned",IF(SUMIFS('Material routes'!$Q$6:$Q$2205,'Material routes'!$B$6:$B$2205,A497)&gt;0,"Unassigned","T"&amp;_xlfn.MAXIFS('Material routes'!$P$6:$P$2205,'Material routes'!$B$6:$B$2205,A497)))</x:f>
        <x:v>T1</x:v>
      </x:c>
      <x:c r="I497" s="4" t="n">
        <x:f>SUM(COUNTIFS('Material routes'!$B$6:$B$2205,A497,'Material routes'!$C$6:$C$2205,"Ingredient candidate"),COUNTIFS('Material routes'!$B$6:$B$2205,A497,'Material routes'!$C$6:$C$2205,"Consumed input"),COUNTIFS('Material routes'!$B$6:$B$2205,A497,'Material routes'!$C$6:$C$2205,"Contained input"),COUNTIFS('Material routes'!$B$6:$B$2205,A497,'Material routes'!$C$6:$C$2205,"Transform input"))</x:f>
        <x:v>1</x:v>
      </x:c>
      <x:c r="J497" s="4" t="n">
        <x:f>COUNTIFS('Material routes'!$B$6:$B$2205,A497,'Material routes'!$C$6:$C$2205,"Output")</x:f>
        <x:v>1</x:v>
      </x:c>
      <x:c r="K497" s="4" t="n">
        <x:f>COUNTIFS('Material routes'!$B$6:$B$2205,A497,'Material routes'!$C$6:$C$2205,"Tool candidate")</x:f>
        <x:v>2</x:v>
      </x:c>
      <x:c r="L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7" s="4" t="str">
        <x:v>Blown glass vessel blank October 15 audit: candidate inputs / reusable prerequisites clarified. Structural coverage is not a qualified manufacturing recipe.</x:v>
      </x:c>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t="str">
        <x:v>design.audit.proposal_container_sample_vial</x:v>
      </x:c>
      <x:c r="B528" s="4" t="str">
        <x:v>Clear sample vial candidate preparation</x:v>
      </x:c>
      <x:c r="C528" s="4" t="str">
        <x:v>Finished-item crafting</x:v>
      </x:c>
      <x:c r="D528" s="4" t="str">
        <x:v>Proposal</x:v>
      </x:c>
      <x:c r="E528" s="4" t="str">
        <x:v>Partial proposal</x:v>
      </x:c>
      <x:c r="F528" s="4" t="str">
        <x:v>Candidate preparation of Clear sample vial</x:v>
      </x:c>
      <x:c r="G528" s="4" t="str">
        <x:v>Controlled-heating firing kiln or specialist glass hot-work station; Ceramic firing tray / Ceramic casting mold as applicable. Qualified power, heat and atmosphere required.</x:v>
      </x:c>
      <x:c r="H528" s="4" t="str">
        <x:f>IF(I528=0,"Unassigned",IF(SUMIFS('Material routes'!$Q$6:$Q$2205,'Material routes'!$B$6:$B$2205,A528)&gt;0,"Unassigned","T"&amp;_xlfn.MAXIFS('Material routes'!$P$6:$P$2205,'Material routes'!$B$6:$B$2205,A528)))</x:f>
        <x:v>T2</x:v>
      </x:c>
      <x:c r="I528" s="4" t="n">
        <x:f>SUM(COUNTIFS('Material routes'!$B$6:$B$2205,A528,'Material routes'!$C$6:$C$2205,"Ingredient candidate"),COUNTIFS('Material routes'!$B$6:$B$2205,A528,'Material routes'!$C$6:$C$2205,"Consumed input"),COUNTIFS('Material routes'!$B$6:$B$2205,A528,'Material routes'!$C$6:$C$2205,"Contained input"),COUNTIFS('Material routes'!$B$6:$B$2205,A528,'Material routes'!$C$6:$C$2205,"Transform input"))</x:f>
        <x:v>2</x:v>
      </x:c>
      <x:c r="J528" s="4" t="n">
        <x:f>COUNTIFS('Material routes'!$B$6:$B$2205,A528,'Material routes'!$C$6:$C$2205,"Output")</x:f>
        <x:v>1</x:v>
      </x:c>
      <x:c r="K528" s="4" t="n">
        <x:f>COUNTIFS('Material routes'!$B$6:$B$2205,A528,'Material routes'!$C$6:$C$2205,"Tool candidate")</x:f>
        <x:v>0</x:v>
      </x:c>
      <x:c r="L5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8" s="4" t="str">
        <x:v>Partial design only. Exact materials, joining, fit and qualification remain open. October 15 audit: candidate inputs / reusable prerequisites clarified. Structural coverage is not a qualified manufacturing recipe.</x:v>
      </x:c>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t="str">
        <x:v>design.audit.proposal_container_wide_jar</x:v>
      </x:c>
      <x:c r="B530" s="4" t="str">
        <x:v>Wide-mouth sample jar candidate preparation</x:v>
      </x:c>
      <x:c r="C530" s="4" t="str">
        <x:v>Finished-item crafting</x:v>
      </x:c>
      <x:c r="D530" s="4" t="str">
        <x:v>Proposal</x:v>
      </x:c>
      <x:c r="E530" s="4" t="str">
        <x:v>Partial proposal</x:v>
      </x:c>
      <x:c r="F530" s="4" t="str">
        <x:v>Candidate preparation of Wide-mouth sample jar</x:v>
      </x:c>
      <x:c r="G530" s="4" t="str">
        <x:v>Controlled-heating firing kiln or specialist glass hot-work station; Ceramic firing tray / Ceramic casting mold as applicable. Qualified power, heat and atmosphere required.</x:v>
      </x:c>
      <x:c r="H530" s="4" t="str">
        <x:f>IF(I530=0,"Unassigned",IF(SUMIFS('Material routes'!$Q$6:$Q$2205,'Material routes'!$B$6:$B$2205,A530)&gt;0,"Unassigned","T"&amp;_xlfn.MAXIFS('Material routes'!$P$6:$P$2205,'Material routes'!$B$6:$B$2205,A530)))</x:f>
        <x:v>T3</x:v>
      </x:c>
      <x:c r="I530" s="4" t="n">
        <x:f>SUM(COUNTIFS('Material routes'!$B$6:$B$2205,A530,'Material routes'!$C$6:$C$2205,"Ingredient candidate"),COUNTIFS('Material routes'!$B$6:$B$2205,A530,'Material routes'!$C$6:$C$2205,"Consumed input"),COUNTIFS('Material routes'!$B$6:$B$2205,A530,'Material routes'!$C$6:$C$2205,"Contained input"),COUNTIFS('Material routes'!$B$6:$B$2205,A530,'Material routes'!$C$6:$C$2205,"Transform input"))</x:f>
        <x:v>3</x:v>
      </x:c>
      <x:c r="J530" s="4" t="n">
        <x:f>COUNTIFS('Material routes'!$B$6:$B$2205,A530,'Material routes'!$C$6:$C$2205,"Output")</x:f>
        <x:v>1</x:v>
      </x:c>
      <x:c r="K530" s="4" t="n">
        <x:f>COUNTIFS('Material routes'!$B$6:$B$2205,A530,'Material routes'!$C$6:$C$2205,"Tool candidate")</x:f>
        <x:v>0</x:v>
      </x:c>
      <x:c r="L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0" s="4" t="str">
        <x:v>Partial design only. Exact materials, joining, fit and qualification remain open. October 15 audit: candidate inputs / reusable prerequisites clarified. Structural coverage is not a qualified manufacturing recipe.</x:v>
      </x:c>
    </x:row>
    <x:row r="531" ht="115" customHeight="1">
      <x:c r="A531" s="4" t="str">
        <x:v>design.audit.proposal_container_ampoule</x:v>
      </x:c>
      <x:c r="B531" s="4" t="str">
        <x:v>Sealed sample ampoule candidate preparation</x:v>
      </x:c>
      <x:c r="C531" s="4" t="str">
        <x:v>Finished-item crafting</x:v>
      </x:c>
      <x:c r="D531" s="4" t="str">
        <x:v>Proposal</x:v>
      </x:c>
      <x:c r="E531" s="4" t="str">
        <x:v>Partial proposal</x:v>
      </x:c>
      <x:c r="F531" s="4" t="str">
        <x:v>Candidate preparation of Sealed sample ampoule</x:v>
      </x:c>
      <x:c r="G531" s="4" t="str">
        <x:v>Controlled-heating firing kiln or specialist glass hot-work station; Ceramic firing tray / Ceramic casting mold as applicable. Qualified power, heat and atmosphere required.</x:v>
      </x:c>
      <x:c r="H531" s="4" t="str">
        <x:f>IF(I531=0,"Unassigned",IF(SUMIFS('Material routes'!$Q$6:$Q$2205,'Material routes'!$B$6:$B$2205,A531)&gt;0,"Unassigned","T"&amp;_xlfn.MAXIFS('Material routes'!$P$6:$P$2205,'Material routes'!$B$6:$B$2205,A531)))</x:f>
        <x:v>T2</x:v>
      </x:c>
      <x:c r="I531" s="4" t="n">
        <x:f>SUM(COUNTIFS('Material routes'!$B$6:$B$2205,A531,'Material routes'!$C$6:$C$2205,"Ingredient candidate"),COUNTIFS('Material routes'!$B$6:$B$2205,A531,'Material routes'!$C$6:$C$2205,"Consumed input"),COUNTIFS('Material routes'!$B$6:$B$2205,A531,'Material routes'!$C$6:$C$2205,"Contained input"),COUNTIFS('Material routes'!$B$6:$B$2205,A531,'Material routes'!$C$6:$C$2205,"Transform input"))</x:f>
        <x:v>1</x:v>
      </x:c>
      <x:c r="J531" s="4" t="n">
        <x:f>COUNTIFS('Material routes'!$B$6:$B$2205,A531,'Material routes'!$C$6:$C$2205,"Output")</x:f>
        <x:v>1</x:v>
      </x:c>
      <x:c r="K531" s="4" t="n">
        <x:f>COUNTIFS('Material routes'!$B$6:$B$2205,A531,'Material routes'!$C$6:$C$2205,"Tool candidate")</x:f>
        <x:v>0</x:v>
      </x:c>
      <x:c r="L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1" s="4" t="str">
        <x:v>Partial design only. Exact materials, joining, fit and qualification remain open. October 15 audit: candidate inputs / reusable prerequisites clarified. Structural coverage is not a qualified manufacturing recipe.</x:v>
      </x:c>
    </x:row>
    <x:row r="532" ht="115" customHeight="1">
      <x:c r="A532" s="4" t="str">
        <x:v>design.audit.proposal_container_marked_flask</x:v>
      </x:c>
      <x:c r="B532" s="4" t="str">
        <x:v>Marked glass flask candidate preparation</x:v>
      </x:c>
      <x:c r="C532" s="4" t="str">
        <x:v>Finished-item crafting</x:v>
      </x:c>
      <x:c r="D532" s="4" t="str">
        <x:v>Proposal</x:v>
      </x:c>
      <x:c r="E532" s="4" t="str">
        <x:v>Partial proposal</x:v>
      </x:c>
      <x:c r="F532" s="4" t="str">
        <x:v>Candidate preparation of Marked glass flask</x:v>
      </x:c>
      <x:c r="G532" s="4" t="str">
        <x:v>Controlled-heating firing kiln or specialist glass hot-work station; Ceramic firing tray / Ceramic casting mold as applicable. Qualified power, heat and atmosphere required.</x:v>
      </x:c>
      <x:c r="H532" s="4" t="str">
        <x:f>IF(I532=0,"Unassigned",IF(SUMIFS('Material routes'!$Q$6:$Q$2205,'Material routes'!$B$6:$B$2205,A532)&gt;0,"Unassigned","T"&amp;_xlfn.MAXIFS('Material routes'!$P$6:$P$2205,'Material routes'!$B$6:$B$2205,A532)))</x:f>
        <x:v>T2</x:v>
      </x:c>
      <x:c r="I532" s="4" t="n">
        <x:f>SUM(COUNTIFS('Material routes'!$B$6:$B$2205,A532,'Material routes'!$C$6:$C$2205,"Ingredient candidate"),COUNTIFS('Material routes'!$B$6:$B$2205,A532,'Material routes'!$C$6:$C$2205,"Consumed input"),COUNTIFS('Material routes'!$B$6:$B$2205,A532,'Material routes'!$C$6:$C$2205,"Contained input"),COUNTIFS('Material routes'!$B$6:$B$2205,A532,'Material routes'!$C$6:$C$2205,"Transform input"))</x:f>
        <x:v>3</x:v>
      </x:c>
      <x:c r="J532" s="4" t="n">
        <x:f>COUNTIFS('Material routes'!$B$6:$B$2205,A532,'Material routes'!$C$6:$C$2205,"Output")</x:f>
        <x:v>1</x:v>
      </x:c>
      <x:c r="K532" s="4" t="n">
        <x:f>COUNTIFS('Material routes'!$B$6:$B$2205,A532,'Material routes'!$C$6:$C$2205,"Tool candidate")</x:f>
        <x:v>0</x:v>
      </x:c>
      <x:c r="L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2" s="4" t="str">
        <x:v>Partial design only. Exact materials, joining, fit and qualification remain open. October 15 audit: candidate inputs / reusable prerequisites clarified. Structural coverage is not a qualified manufacturing recipe.</x:v>
      </x:c>
    </x:row>
    <x:row r="533" ht="115" customHeight="1">
      <x:c r="A533" s="4" t="str">
        <x:v>design.audit.proposal_container_shell_cage</x:v>
      </x:c>
      <x:c r="B533" s="4" t="str">
        <x:v>Shell-caged glass flask candidate preparation</x:v>
      </x:c>
      <x:c r="C533" s="4" t="str">
        <x:v>Finished-item crafting</x:v>
      </x:c>
      <x:c r="D533" s="4" t="str">
        <x:v>Proposal</x:v>
      </x:c>
      <x:c r="E533" s="4" t="str">
        <x:v>Partial proposal</x:v>
      </x:c>
      <x:c r="F533" s="4" t="str">
        <x:v>Candidate preparation of Shell-caged glass flask</x:v>
      </x:c>
      <x:c r="G533" s="4" t="str">
        <x:v>Controlled-heating firing kiln or specialist glass hot-work station; Ceramic firing tray / Ceramic casting mold as applicable. Qualified power, heat and atmosphere required.</x:v>
      </x:c>
      <x:c r="H533" s="4" t="str">
        <x:f>IF(I533=0,"Unassigned",IF(SUMIFS('Material routes'!$Q$6:$Q$2205,'Material routes'!$B$6:$B$2205,A533)&gt;0,"Unassigned","T"&amp;_xlfn.MAXIFS('Material routes'!$P$6:$P$2205,'Material routes'!$B$6:$B$2205,A533)))</x:f>
        <x:v>T4</x:v>
      </x:c>
      <x:c r="I533" s="4" t="n">
        <x:f>SUM(COUNTIFS('Material routes'!$B$6:$B$2205,A533,'Material routes'!$C$6:$C$2205,"Ingredient candidate"),COUNTIFS('Material routes'!$B$6:$B$2205,A533,'Material routes'!$C$6:$C$2205,"Consumed input"),COUNTIFS('Material routes'!$B$6:$B$2205,A533,'Material routes'!$C$6:$C$2205,"Contained input"),COUNTIFS('Material routes'!$B$6:$B$2205,A533,'Material routes'!$C$6:$C$2205,"Transform input"))</x:f>
        <x:v>3</x:v>
      </x:c>
      <x:c r="J533" s="4" t="n">
        <x:f>COUNTIFS('Material routes'!$B$6:$B$2205,A533,'Material routes'!$C$6:$C$2205,"Output")</x:f>
        <x:v>1</x:v>
      </x:c>
      <x:c r="K533" s="4" t="n">
        <x:f>COUNTIFS('Material routes'!$B$6:$B$2205,A533,'Material routes'!$C$6:$C$2205,"Tool candidate")</x:f>
        <x:v>0</x:v>
      </x:c>
      <x:c r="L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3" s="4" t="str">
        <x:v>Partial design only. Exact materials, joining, fit and qualification remain open. October 15 audit: candidate inputs / reusable prerequisites clarified. Structural coverage is not a qualified manufacturing recipe.</x:v>
      </x:c>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t="str">
        <x:v>design.audit.proposal_container_vial_case</x:v>
      </x:c>
      <x:c r="B537" s="4" t="str">
        <x:v>Divided vial case candidate preparation</x:v>
      </x:c>
      <x:c r="C537" s="4" t="str">
        <x:v>Finished-item crafting</x:v>
      </x:c>
      <x:c r="D537" s="4" t="str">
        <x:v>Proposal</x:v>
      </x:c>
      <x:c r="E537" s="4" t="str">
        <x:v>Partial proposal</x:v>
      </x:c>
      <x:c r="F537" s="4" t="str">
        <x:v>Candidate preparation of Divided vial case</x:v>
      </x:c>
      <x:c r="G537" s="4" t="str">
        <x:v>Forge hearth, Anvil, Forging hammer, Smithing tongs, Metalworking file and Hand-cranked metal drill as applicable. Existing workshop bootstrap and controlled heating/cooling required; no free-water quench assumed.</x:v>
      </x:c>
      <x:c r="H537" s="4" t="str">
        <x:f>IF(I537=0,"Unassigned",IF(SUMIFS('Material routes'!$Q$6:$Q$2205,'Material routes'!$B$6:$B$2205,A537)&gt;0,"Unassigned","T"&amp;_xlfn.MAXIFS('Material routes'!$P$6:$P$2205,'Material routes'!$B$6:$B$2205,A537)))</x:f>
        <x:v>T4</x:v>
      </x:c>
      <x:c r="I537" s="4" t="n">
        <x:f>SUM(COUNTIFS('Material routes'!$B$6:$B$2205,A537,'Material routes'!$C$6:$C$2205,"Ingredient candidate"),COUNTIFS('Material routes'!$B$6:$B$2205,A537,'Material routes'!$C$6:$C$2205,"Consumed input"),COUNTIFS('Material routes'!$B$6:$B$2205,A537,'Material routes'!$C$6:$C$2205,"Contained input"),COUNTIFS('Material routes'!$B$6:$B$2205,A537,'Material routes'!$C$6:$C$2205,"Transform input"))</x:f>
        <x:v>3</x:v>
      </x:c>
      <x:c r="J537" s="4" t="n">
        <x:f>COUNTIFS('Material routes'!$B$6:$B$2205,A537,'Material routes'!$C$6:$C$2205,"Output")</x:f>
        <x:v>1</x:v>
      </x:c>
      <x:c r="K537" s="4" t="n">
        <x:f>COUNTIFS('Material routes'!$B$6:$B$2205,A537,'Material routes'!$C$6:$C$2205,"Tool candidate")</x:f>
        <x:v>0</x:v>
      </x:c>
      <x:c r="L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7" s="4" t="str">
        <x:v>Partial design only. Exact materials, joining, fit and qualification remain open. October 15 audit: candidate inputs / reusable prerequisites clarified. Structural coverage is not a qualified manufacturing recipe.</x:v>
      </x:c>
    </x:row>
    <x:row r="538" ht="115" customHeight="1">
      <x:c r="A538" s="4" t="str">
        <x:v>design.audit.proposal_container_sealed_box</x:v>
      </x:c>
      <x:c r="B538" s="4" t="str">
        <x:v>Sealed cargo box candidate preparation</x:v>
      </x:c>
      <x:c r="C538" s="4" t="str">
        <x:v>Finished-item crafting</x:v>
      </x:c>
      <x:c r="D538" s="4" t="str">
        <x:v>Proposal</x:v>
      </x:c>
      <x:c r="E538" s="4" t="str">
        <x:v>Partial proposal</x:v>
      </x:c>
      <x:c r="F538" s="4" t="str">
        <x:v>Candidate preparation of Sealed cargo box</x:v>
      </x:c>
      <x:c r="G538" s="4" t="str">
        <x:v>Forge hearth, Anvil, Forging hammer, Smithing tongs, Metalworking file and Hand-cranked metal drill as applicable. Existing workshop bootstrap and controlled heating/cooling required; no free-water quench assumed.</x:v>
      </x:c>
      <x:c r="H538" s="4" t="str">
        <x:f>IF(I538=0,"Unassigned",IF(SUMIFS('Material routes'!$Q$6:$Q$2205,'Material routes'!$B$6:$B$2205,A538)&gt;0,"Unassigned","T"&amp;_xlfn.MAXIFS('Material routes'!$P$6:$P$2205,'Material routes'!$B$6:$B$2205,A538)))</x:f>
        <x:v>T4</x:v>
      </x:c>
      <x:c r="I538" s="4" t="n">
        <x:f>SUM(COUNTIFS('Material routes'!$B$6:$B$2205,A538,'Material routes'!$C$6:$C$2205,"Ingredient candidate"),COUNTIFS('Material routes'!$B$6:$B$2205,A538,'Material routes'!$C$6:$C$2205,"Consumed input"),COUNTIFS('Material routes'!$B$6:$B$2205,A538,'Material routes'!$C$6:$C$2205,"Contained input"),COUNTIFS('Material routes'!$B$6:$B$2205,A538,'Material routes'!$C$6:$C$2205,"Transform input"))</x:f>
        <x:v>4</x:v>
      </x:c>
      <x:c r="J538" s="4" t="n">
        <x:f>COUNTIFS('Material routes'!$B$6:$B$2205,A538,'Material routes'!$C$6:$C$2205,"Output")</x:f>
        <x:v>1</x:v>
      </x:c>
      <x:c r="K538" s="4" t="n">
        <x:f>COUNTIFS('Material routes'!$B$6:$B$2205,A538,'Material routes'!$C$6:$C$2205,"Tool candidate")</x:f>
        <x:v>0</x:v>
      </x:c>
      <x:c r="L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8" s="4" t="str">
        <x:v>Partial design only. Exact materials, joining, fit and qualification remain open. October 15 audit: candidate inputs / reusable prerequisites clarified. Structural coverage is not a qualified manufacturing recipe.</x:v>
      </x:c>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t="str">
        <x:v>design.audit.proposal_container_funnel</x:v>
      </x:c>
      <x:c r="B540" s="4" t="str">
        <x:v>Glass transfer funnel candidate preparation</x:v>
      </x:c>
      <x:c r="C540" s="4" t="str">
        <x:v>Finished-item crafting</x:v>
      </x:c>
      <x:c r="D540" s="4" t="str">
        <x:v>Proposal</x:v>
      </x:c>
      <x:c r="E540" s="4" t="str">
        <x:v>Partial proposal</x:v>
      </x:c>
      <x:c r="F540" s="4" t="str">
        <x:v>Candidate preparation of Glass transfer funnel</x:v>
      </x:c>
      <x:c r="G540" s="4" t="str">
        <x:v>Controlled-heating firing kiln or specialist glass hot-work station; Ceramic firing tray / Ceramic casting mold as applicable. Qualified power, heat and atmosphere required.</x:v>
      </x:c>
      <x:c r="H540" s="4" t="str">
        <x:f>IF(I540=0,"Unassigned",IF(SUMIFS('Material routes'!$Q$6:$Q$2205,'Material routes'!$B$6:$B$2205,A540)&gt;0,"Unassigned","T"&amp;_xlfn.MAXIFS('Material routes'!$P$6:$P$2205,'Material routes'!$B$6:$B$2205,A540)))</x:f>
        <x:v>T1</x:v>
      </x:c>
      <x:c r="I540" s="4" t="n">
        <x:f>SUM(COUNTIFS('Material routes'!$B$6:$B$2205,A540,'Material routes'!$C$6:$C$2205,"Ingredient candidate"),COUNTIFS('Material routes'!$B$6:$B$2205,A540,'Material routes'!$C$6:$C$2205,"Consumed input"),COUNTIFS('Material routes'!$B$6:$B$2205,A540,'Material routes'!$C$6:$C$2205,"Contained input"),COUNTIFS('Material routes'!$B$6:$B$2205,A540,'Material routes'!$C$6:$C$2205,"Transform input"))</x:f>
        <x:v>1</x:v>
      </x:c>
      <x:c r="J540" s="4" t="n">
        <x:f>COUNTIFS('Material routes'!$B$6:$B$2205,A540,'Material routes'!$C$6:$C$2205,"Output")</x:f>
        <x:v>1</x:v>
      </x:c>
      <x:c r="K540" s="4" t="n">
        <x:f>COUNTIFS('Material routes'!$B$6:$B$2205,A540,'Material routes'!$C$6:$C$2205,"Tool candidate")</x:f>
        <x:v>0</x:v>
      </x:c>
      <x:c r="L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0" s="4" t="str">
        <x:v>Partial design only. Exact materials, joining, fit and qualification remain open. October 15 audit: candidate inputs / reusable prerequisites clarified. Structural coverage is not a qualified manufacturing recipe.</x:v>
      </x:c>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t="str">
        <x:v>design.audit.proposal_gear_mail_shirt</x:v>
      </x:c>
      <x:c r="B542" s="4" t="str">
        <x:v>Chainmail shirt candidate preparation</x:v>
      </x:c>
      <x:c r="C542" s="4" t="str">
        <x:v>Finished-item crafting</x:v>
      </x:c>
      <x:c r="D542" s="4" t="str">
        <x:v>Proposal</x:v>
      </x:c>
      <x:c r="E542" s="4" t="str">
        <x:v>Partial proposal</x:v>
      </x:c>
      <x:c r="F542" s="4" t="str">
        <x:v>Candidate preparation of Chainmail shirt</x:v>
      </x:c>
      <x:c r="G542" s="4" t="str">
        <x:v>Forge hearth, Anvil, Forging hammer, Smithing tongs, Metalworking file and Hand-cranked metal drill as applicable. Existing workshop bootstrap and controlled heating/cooling required; no free-water quench assumed.</x:v>
      </x:c>
      <x:c r="H542" s="4" t="str">
        <x:f>IF(I542=0,"Unassigned",IF(SUMIFS('Material routes'!$Q$6:$Q$2205,'Material routes'!$B$6:$B$2205,A542)&gt;0,"Unassigned","T"&amp;_xlfn.MAXIFS('Material routes'!$P$6:$P$2205,'Material routes'!$B$6:$B$2205,A542)))</x:f>
        <x:v>T4</x:v>
      </x:c>
      <x:c r="I542" s="4" t="n">
        <x:f>SUM(COUNTIFS('Material routes'!$B$6:$B$2205,A542,'Material routes'!$C$6:$C$2205,"Ingredient candidate"),COUNTIFS('Material routes'!$B$6:$B$2205,A542,'Material routes'!$C$6:$C$2205,"Consumed input"),COUNTIFS('Material routes'!$B$6:$B$2205,A542,'Material routes'!$C$6:$C$2205,"Contained input"),COUNTIFS('Material routes'!$B$6:$B$2205,A542,'Material routes'!$C$6:$C$2205,"Transform input"))</x:f>
        <x:v>2</x:v>
      </x:c>
      <x:c r="J542" s="4" t="n">
        <x:f>COUNTIFS('Material routes'!$B$6:$B$2205,A542,'Material routes'!$C$6:$C$2205,"Output")</x:f>
        <x:v>1</x:v>
      </x:c>
      <x:c r="K542" s="4" t="n">
        <x:f>COUNTIFS('Material routes'!$B$6:$B$2205,A542,'Material routes'!$C$6:$C$2205,"Tool candidate")</x:f>
        <x:v>0</x:v>
      </x:c>
      <x:c r="L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2" s="4" t="str">
        <x:v>Partial design only. Exact materials, joining, fit and qualification remain open. October 15 audit: candidate inputs / reusable prerequisites clarified. Structural coverage is not a qualified manufacturing recipe.</x:v>
      </x:c>
    </x:row>
    <x:row r="543" ht="115" customHeight="1">
      <x:c r="A543" s="4" t="str">
        <x:v>design.audit.proposal_gear_metal_armor_set</x:v>
      </x:c>
      <x:c r="B543" s="4" t="str">
        <x:v>Assembled metal armor candidate preparation</x:v>
      </x:c>
      <x:c r="C543" s="4" t="str">
        <x:v>Finished-item crafting</x:v>
      </x:c>
      <x:c r="D543" s="4" t="str">
        <x:v>Proposal</x:v>
      </x:c>
      <x:c r="E543" s="4" t="str">
        <x:v>Partial proposal</x:v>
      </x:c>
      <x:c r="F543" s="4" t="str">
        <x:v>Candidate preparation of Assembled metal armor</x:v>
      </x:c>
      <x:c r="G543" s="4" t="str">
        <x:v>Forge hearth, Anvil, Forging hammer, Smithing tongs, Metalworking file and Hand-cranked metal drill as applicable. Existing workshop bootstrap and controlled heating/cooling required; no free-water quench assumed.</x:v>
      </x:c>
      <x:c r="H543" s="4" t="str">
        <x:f>IF(I543=0,"Unassigned",IF(SUMIFS('Material routes'!$Q$6:$Q$2205,'Material routes'!$B$6:$B$2205,A543)&gt;0,"Unassigned","T"&amp;_xlfn.MAXIFS('Material routes'!$P$6:$P$2205,'Material routes'!$B$6:$B$2205,A543)))</x:f>
        <x:v>Unassigned</x:v>
      </x:c>
      <x:c r="I543" s="4" t="n">
        <x:f>SUM(COUNTIFS('Material routes'!$B$6:$B$2205,A543,'Material routes'!$C$6:$C$2205,"Ingredient candidate"),COUNTIFS('Material routes'!$B$6:$B$2205,A543,'Material routes'!$C$6:$C$2205,"Consumed input"),COUNTIFS('Material routes'!$B$6:$B$2205,A543,'Material routes'!$C$6:$C$2205,"Contained input"),COUNTIFS('Material routes'!$B$6:$B$2205,A543,'Material routes'!$C$6:$C$2205,"Transform input"))</x:f>
        <x:v>4</x:v>
      </x:c>
      <x:c r="J543" s="4" t="n">
        <x:f>COUNTIFS('Material routes'!$B$6:$B$2205,A543,'Material routes'!$C$6:$C$2205,"Output")</x:f>
        <x:v>1</x:v>
      </x:c>
      <x:c r="K543" s="4" t="n">
        <x:f>COUNTIFS('Material routes'!$B$6:$B$2205,A543,'Material routes'!$C$6:$C$2205,"Tool candidate")</x:f>
        <x:v>0</x:v>
      </x:c>
      <x:c r="L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3" s="4" t="str">
        <x:v>Partial design only. Exact materials, joining, fit and qualification remain open. October 15 audit: candidate inputs / reusable prerequisites clarified. Structural coverage is not a qualified manufacturing recipe.</x:v>
      </x:c>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t="str">
        <x:v>design.audit.proposal_gear_shield</x:v>
      </x:c>
      <x:c r="B550" s="4" t="str">
        <x:v>Shield candidate preparation</x:v>
      </x:c>
      <x:c r="C550" s="4" t="str">
        <x:v>Finished-item crafting</x:v>
      </x:c>
      <x:c r="D550" s="4" t="str">
        <x:v>Proposal</x:v>
      </x:c>
      <x:c r="E550" s="4" t="str">
        <x:v>Partial proposal</x:v>
      </x:c>
      <x:c r="F550" s="4" t="str">
        <x:v>Candidate preparation of Shield</x:v>
      </x:c>
      <x:c r="G550" s="4" t="str">
        <x:v>Forge hearth, Anvil, Forging hammer, Smithing tongs, Metalworking file and Hand-cranked metal drill as applicable. Existing workshop bootstrap and controlled heating/cooling required; no free-water quench assumed.</x:v>
      </x:c>
      <x:c r="H550" s="4" t="str">
        <x:f>IF(I550=0,"Unassigned",IF(SUMIFS('Material routes'!$Q$6:$Q$2205,'Material routes'!$B$6:$B$2205,A550)&gt;0,"Unassigned","T"&amp;_xlfn.MAXIFS('Material routes'!$P$6:$P$2205,'Material routes'!$B$6:$B$2205,A550)))</x:f>
        <x:v>Unassigned</x:v>
      </x:c>
      <x:c r="I550" s="4" t="n">
        <x:f>SUM(COUNTIFS('Material routes'!$B$6:$B$2205,A550,'Material routes'!$C$6:$C$2205,"Ingredient candidate"),COUNTIFS('Material routes'!$B$6:$B$2205,A550,'Material routes'!$C$6:$C$2205,"Consumed input"),COUNTIFS('Material routes'!$B$6:$B$2205,A550,'Material routes'!$C$6:$C$2205,"Contained input"),COUNTIFS('Material routes'!$B$6:$B$2205,A550,'Material routes'!$C$6:$C$2205,"Transform input"))</x:f>
        <x:v>1</x:v>
      </x:c>
      <x:c r="J550" s="4" t="n">
        <x:f>COUNTIFS('Material routes'!$B$6:$B$2205,A550,'Material routes'!$C$6:$C$2205,"Output")</x:f>
        <x:v>1</x:v>
      </x:c>
      <x:c r="K550" s="4" t="n">
        <x:f>COUNTIFS('Material routes'!$B$6:$B$2205,A550,'Material routes'!$C$6:$C$2205,"Tool candidate")</x:f>
        <x:v>0</x:v>
      </x:c>
      <x:c r="L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0" s="4" t="str">
        <x:v>Generic family example references one specific design; this does not introduce a second distinct shield design. October 15 audit: candidate inputs / reusable prerequisites clarified. Structural coverage is not a qualified manufacturing recipe.</x:v>
      </x:c>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t="str">
        <x:v>design.audit.proposal_culture_altar_vial</x:v>
      </x:c>
      <x:c r="B564" s="4" t="str">
        <x:v>Altar display vial candidate preparation</x:v>
      </x:c>
      <x:c r="C564" s="4" t="str">
        <x:v>Finished-item crafting</x:v>
      </x:c>
      <x:c r="D564" s="4" t="str">
        <x:v>Proposal</x:v>
      </x:c>
      <x:c r="E564" s="4" t="str">
        <x:v>Partial proposal</x:v>
      </x:c>
      <x:c r="F564" s="4" t="str">
        <x:v>Candidate preparation of Altar display vial</x:v>
      </x:c>
      <x:c r="G564" s="4" t="str">
        <x:v>Controlled-heating firing kiln or specialist glass hot-work station; Ceramic firing tray / Ceramic casting mold as applicable. Qualified power, heat and atmosphere required.</x:v>
      </x:c>
      <x:c r="H564" s="4" t="str">
        <x:f>IF(I564=0,"Unassigned",IF(SUMIFS('Material routes'!$Q$6:$Q$2205,'Material routes'!$B$6:$B$2205,A564)&gt;0,"Unassigned","T"&amp;_xlfn.MAXIFS('Material routes'!$P$6:$P$2205,'Material routes'!$B$6:$B$2205,A564)))</x:f>
        <x:v>T2</x:v>
      </x:c>
      <x:c r="I564" s="4" t="n">
        <x:f>SUM(COUNTIFS('Material routes'!$B$6:$B$2205,A564,'Material routes'!$C$6:$C$2205,"Ingredient candidate"),COUNTIFS('Material routes'!$B$6:$B$2205,A564,'Material routes'!$C$6:$C$2205,"Consumed input"),COUNTIFS('Material routes'!$B$6:$B$2205,A564,'Material routes'!$C$6:$C$2205,"Contained input"),COUNTIFS('Material routes'!$B$6:$B$2205,A564,'Material routes'!$C$6:$C$2205,"Transform input"))</x:f>
        <x:v>3</x:v>
      </x:c>
      <x:c r="J564" s="4" t="n">
        <x:f>COUNTIFS('Material routes'!$B$6:$B$2205,A564,'Material routes'!$C$6:$C$2205,"Output")</x:f>
        <x:v>1</x:v>
      </x:c>
      <x:c r="K564" s="4" t="n">
        <x:f>COUNTIFS('Material routes'!$B$6:$B$2205,A564,'Material routes'!$C$6:$C$2205,"Tool candidate")</x:f>
        <x:v>0</x:v>
      </x:c>
      <x:c r="L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4" s="4" t="str">
        <x:v>Partial design only. Exact materials, joining, fit and qualification remain open. October 15 audit: candidate inputs / reusable prerequisites clarified. Structural coverage is not a qualified manufacturing recipe.</x:v>
      </x:c>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t="str">
        <x:v>design.audit.proposal_fire_cooking_slab</x:v>
      </x:c>
      <x:c r="B599" s="4" t="str">
        <x:v>Cooking stone slab candidate preparation</x:v>
      </x:c>
      <x:c r="C599" s="4" t="str">
        <x:v>Finished-item crafting</x:v>
      </x:c>
      <x:c r="D599" s="4" t="str">
        <x:v>Proposal</x:v>
      </x:c>
      <x:c r="E599" s="4" t="str">
        <x:v>Partial proposal</x:v>
      </x:c>
      <x:c r="F599" s="4" t="str">
        <x:v>Candidate preparation of Cooking stone slab</x:v>
      </x:c>
      <x:c r="G599" s="4" t="str">
        <x:v>Ceramic grinding mortar, Ceramic pestle, Ceramic abrasive disc and stone-cutting fixtures as applicable; grade selection and finishing qualification required.</x:v>
      </x:c>
      <x:c r="H599" s="4" t="str">
        <x:f>IF(I599=0,"Unassigned",IF(SUMIFS('Material routes'!$Q$6:$Q$2205,'Material routes'!$B$6:$B$2205,A599)&gt;0,"Unassigned","T"&amp;_xlfn.MAXIFS('Material routes'!$P$6:$P$2205,'Material routes'!$B$6:$B$2205,A599)))</x:f>
        <x:v>T1</x:v>
      </x:c>
      <x:c r="I599" s="4" t="n">
        <x:f>SUM(COUNTIFS('Material routes'!$B$6:$B$2205,A599,'Material routes'!$C$6:$C$2205,"Ingredient candidate"),COUNTIFS('Material routes'!$B$6:$B$2205,A599,'Material routes'!$C$6:$C$2205,"Consumed input"),COUNTIFS('Material routes'!$B$6:$B$2205,A599,'Material routes'!$C$6:$C$2205,"Contained input"),COUNTIFS('Material routes'!$B$6:$B$2205,A599,'Material routes'!$C$6:$C$2205,"Transform input"))</x:f>
        <x:v>1</x:v>
      </x:c>
      <x:c r="J599" s="4" t="n">
        <x:f>COUNTIFS('Material routes'!$B$6:$B$2205,A599,'Material routes'!$C$6:$C$2205,"Output")</x:f>
        <x:v>1</x:v>
      </x:c>
      <x:c r="K599" s="4" t="n">
        <x:f>COUNTIFS('Material routes'!$B$6:$B$2205,A599,'Material routes'!$C$6:$C$2205,"Tool candidate")</x:f>
        <x:v>0</x:v>
      </x:c>
      <x:c r="L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9" s="4" t="str">
        <x:v>Partial design only. Exact materials, joining, fit and qualification remain open. October 15 audit: candidate inputs / reusable prerequisites clarified. Structural coverage is not a qualified manufacturing recipe.</x:v>
      </x:c>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t="str">
        <x:v>design.audit.proposal_fire_firebox</x:v>
      </x:c>
      <x:c r="B604" s="4" t="str">
        <x:v>Managed cooking firebox candidate preparation</x:v>
      </x:c>
      <x:c r="C604" s="4" t="str">
        <x:v>Finished-item crafting</x:v>
      </x:c>
      <x:c r="D604" s="4" t="str">
        <x:v>Proposal</x:v>
      </x:c>
      <x:c r="E604" s="4" t="str">
        <x:v>Partial proposal</x:v>
      </x:c>
      <x:c r="F604" s="4" t="str">
        <x:v>Candidate preparation of Managed cooking firebox</x:v>
      </x:c>
      <x:c r="G604" s="4" t="str">
        <x:v>Forge hearth, Anvil, Forging hammer, Smithing tongs, Metalworking file and Hand-cranked metal drill as applicable. Existing workshop bootstrap and controlled heating/cooling required; no free-water quench assumed.</x:v>
      </x:c>
      <x:c r="H604" s="4" t="str">
        <x:f>IF(I604=0,"Unassigned",IF(SUMIFS('Material routes'!$Q$6:$Q$2205,'Material routes'!$B$6:$B$2205,A604)&gt;0,"Unassigned","T"&amp;_xlfn.MAXIFS('Material routes'!$P$6:$P$2205,'Material routes'!$B$6:$B$2205,A604)))</x:f>
        <x:v>T3</x:v>
      </x:c>
      <x:c r="I604" s="4" t="n">
        <x:f>SUM(COUNTIFS('Material routes'!$B$6:$B$2205,A604,'Material routes'!$C$6:$C$2205,"Ingredient candidate"),COUNTIFS('Material routes'!$B$6:$B$2205,A604,'Material routes'!$C$6:$C$2205,"Consumed input"),COUNTIFS('Material routes'!$B$6:$B$2205,A604,'Material routes'!$C$6:$C$2205,"Contained input"),COUNTIFS('Material routes'!$B$6:$B$2205,A604,'Material routes'!$C$6:$C$2205,"Transform input"))</x:f>
        <x:v>4</x:v>
      </x:c>
      <x:c r="J604" s="4" t="n">
        <x:f>COUNTIFS('Material routes'!$B$6:$B$2205,A604,'Material routes'!$C$6:$C$2205,"Output")</x:f>
        <x:v>1</x:v>
      </x:c>
      <x:c r="K604" s="4" t="n">
        <x:f>COUNTIFS('Material routes'!$B$6:$B$2205,A604,'Material routes'!$C$6:$C$2205,"Tool candidate")</x:f>
        <x:v>0</x:v>
      </x:c>
      <x:c r="L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4" s="4" t="str">
        <x:v>Partial design only. Exact materials, joining, fit and qualification remain open. October 15 audit: candidate inputs / reusable prerequisites clarified. Structural coverage is not a qualified manufacturing recipe.</x:v>
      </x:c>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t="str">
        <x:v>design.audit.proposal_legger_joint_guard</x:v>
      </x:c>
      <x:c r="B613" s="4" t="str">
        <x:v>Articulated joint guard candidate preparation</x:v>
      </x:c>
      <x:c r="C613" s="4" t="str">
        <x:v>Finished-item crafting</x:v>
      </x:c>
      <x:c r="D613" s="4" t="str">
        <x:v>Proposal</x:v>
      </x:c>
      <x:c r="E613" s="4" t="str">
        <x:v>Partial proposal</x:v>
      </x:c>
      <x:c r="F613" s="4" t="str">
        <x:v>Candidate preparation of Articulated joint guard</x:v>
      </x:c>
      <x:c r="G613" s="4" t="str">
        <x:v>Forge hearth, Anvil, Forging hammer, Smithing tongs, Metalworking file and Hand-cranked metal drill as applicable. Existing workshop bootstrap and controlled heating/cooling required; no free-water quench assumed.</x:v>
      </x:c>
      <x:c r="H613" s="4" t="str">
        <x:f>IF(I613=0,"Unassigned",IF(SUMIFS('Material routes'!$Q$6:$Q$2205,'Material routes'!$B$6:$B$2205,A613)&gt;0,"Unassigned","T"&amp;_xlfn.MAXIFS('Material routes'!$P$6:$P$2205,'Material routes'!$B$6:$B$2205,A613)))</x:f>
        <x:v>T3</x:v>
      </x:c>
      <x:c r="I613" s="4" t="n">
        <x:f>SUM(COUNTIFS('Material routes'!$B$6:$B$2205,A613,'Material routes'!$C$6:$C$2205,"Ingredient candidate"),COUNTIFS('Material routes'!$B$6:$B$2205,A613,'Material routes'!$C$6:$C$2205,"Consumed input"),COUNTIFS('Material routes'!$B$6:$B$2205,A613,'Material routes'!$C$6:$C$2205,"Contained input"),COUNTIFS('Material routes'!$B$6:$B$2205,A613,'Material routes'!$C$6:$C$2205,"Transform input"))</x:f>
        <x:v>3</x:v>
      </x:c>
      <x:c r="J613" s="4" t="n">
        <x:f>COUNTIFS('Material routes'!$B$6:$B$2205,A613,'Material routes'!$C$6:$C$2205,"Output")</x:f>
        <x:v>1</x:v>
      </x:c>
      <x:c r="K613" s="4" t="n">
        <x:f>COUNTIFS('Material routes'!$B$6:$B$2205,A613,'Material routes'!$C$6:$C$2205,"Tool candidate")</x:f>
        <x:v>0</x:v>
      </x:c>
      <x:c r="L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3" s="4" t="str">
        <x:v>Partial design only. Exact materials, joining, fit and qualification remain open. October 15 audit: candidate inputs / reusable prerequisites clarified. Structural coverage is not a qualified manufacturing recipe.</x:v>
      </x:c>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t="str">
        <x:v>design.audit.proposal_legger_pannier_frame</x:v>
      </x:c>
      <x:c r="B615" s="4" t="str">
        <x:v>Legger side-pannier frame candidate preparation</x:v>
      </x:c>
      <x:c r="C615" s="4" t="str">
        <x:v>Finished-item crafting</x:v>
      </x:c>
      <x:c r="D615" s="4" t="str">
        <x:v>Proposal</x:v>
      </x:c>
      <x:c r="E615" s="4" t="str">
        <x:v>Partial proposal</x:v>
      </x:c>
      <x:c r="F615" s="4" t="str">
        <x:v>Candidate preparation of Legger side-pannier frame</x:v>
      </x:c>
      <x:c r="G615" s="4" t="str">
        <x:v>Forge hearth, Anvil, Forging hammer, Smithing tongs, Metalworking file and Hand-cranked metal drill as applicable. Existing workshop bootstrap and controlled heating/cooling required; no free-water quench assumed.</x:v>
      </x:c>
      <x:c r="H615" s="4" t="str">
        <x:f>IF(I615=0,"Unassigned",IF(SUMIFS('Material routes'!$Q$6:$Q$2205,'Material routes'!$B$6:$B$2205,A615)&gt;0,"Unassigned","T"&amp;_xlfn.MAXIFS('Material routes'!$P$6:$P$2205,'Material routes'!$B$6:$B$2205,A615)))</x:f>
        <x:v>T4</x:v>
      </x:c>
      <x:c r="I615" s="4" t="n">
        <x:f>SUM(COUNTIFS('Material routes'!$B$6:$B$2205,A615,'Material routes'!$C$6:$C$2205,"Ingredient candidate"),COUNTIFS('Material routes'!$B$6:$B$2205,A615,'Material routes'!$C$6:$C$2205,"Consumed input"),COUNTIFS('Material routes'!$B$6:$B$2205,A615,'Material routes'!$C$6:$C$2205,"Contained input"),COUNTIFS('Material routes'!$B$6:$B$2205,A615,'Material routes'!$C$6:$C$2205,"Transform input"))</x:f>
        <x:v>3</x:v>
      </x:c>
      <x:c r="J615" s="4" t="n">
        <x:f>COUNTIFS('Material routes'!$B$6:$B$2205,A615,'Material routes'!$C$6:$C$2205,"Output")</x:f>
        <x:v>1</x:v>
      </x:c>
      <x:c r="K615" s="4" t="n">
        <x:f>COUNTIFS('Material routes'!$B$6:$B$2205,A615,'Material routes'!$C$6:$C$2205,"Tool candidate")</x:f>
        <x:v>0</x:v>
      </x:c>
      <x:c r="L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5" s="4" t="str">
        <x:v>Partial design only. Exact materials, joining, fit and qualification remain open. October 15 audit: candidate inputs / reusable prerequisites clarified. Structural coverage is not a qualified manufacturing recipe.</x:v>
      </x:c>
    </x:row>
    <x:row r="616" ht="115" customHeight="1">
      <x:c r="A616" s="4" t="str">
        <x:v>design.audit.proposal_legger_sample_rack</x:v>
      </x:c>
      <x:c r="B616" s="4" t="str">
        <x:v>Legger sample-vial rack candidate preparation</x:v>
      </x:c>
      <x:c r="C616" s="4" t="str">
        <x:v>Finished-item crafting</x:v>
      </x:c>
      <x:c r="D616" s="4" t="str">
        <x:v>Proposal</x:v>
      </x:c>
      <x:c r="E616" s="4" t="str">
        <x:v>Partial proposal</x:v>
      </x:c>
      <x:c r="F616" s="4" t="str">
        <x:v>Candidate preparation of Legger sample-vial rack</x:v>
      </x:c>
      <x:c r="G616" s="4" t="str">
        <x:v>Forge hearth, Anvil, Forging hammer, Smithing tongs, Metalworking file and Hand-cranked metal drill as applicable. Existing workshop bootstrap and controlled heating/cooling required; no free-water quench assumed.</x:v>
      </x:c>
      <x:c r="H616" s="4" t="str">
        <x:f>IF(I616=0,"Unassigned",IF(SUMIFS('Material routes'!$Q$6:$Q$2205,'Material routes'!$B$6:$B$2205,A616)&gt;0,"Unassigned","T"&amp;_xlfn.MAXIFS('Material routes'!$P$6:$P$2205,'Material routes'!$B$6:$B$2205,A616)))</x:f>
        <x:v>Unassigned</x:v>
      </x:c>
      <x:c r="I616" s="4" t="n">
        <x:f>SUM(COUNTIFS('Material routes'!$B$6:$B$2205,A616,'Material routes'!$C$6:$C$2205,"Ingredient candidate"),COUNTIFS('Material routes'!$B$6:$B$2205,A616,'Material routes'!$C$6:$C$2205,"Consumed input"),COUNTIFS('Material routes'!$B$6:$B$2205,A616,'Material routes'!$C$6:$C$2205,"Contained input"),COUNTIFS('Material routes'!$B$6:$B$2205,A616,'Material routes'!$C$6:$C$2205,"Transform input"))</x:f>
        <x:v>3</x:v>
      </x:c>
      <x:c r="J616" s="4" t="n">
        <x:f>COUNTIFS('Material routes'!$B$6:$B$2205,A616,'Material routes'!$C$6:$C$2205,"Output")</x:f>
        <x:v>1</x:v>
      </x:c>
      <x:c r="K616" s="4" t="n">
        <x:f>COUNTIFS('Material routes'!$B$6:$B$2205,A616,'Material routes'!$C$6:$C$2205,"Tool candidate")</x:f>
        <x:v>0</x:v>
      </x:c>
      <x:c r="L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6" s="4" t="str">
        <x:v>Partial design only. Exact materials, joining, fit and qualification remain open. October 15 audit: candidate inputs / reusable prerequisites clarified. Structural coverage is not a qualified manufacturing recipe.</x:v>
      </x:c>
    </x:row>
    <x:row r="617" ht="115" customHeight="1">
      <x:c r="A617" s="4" t="str">
        <x:v>design.audit.proposal_legger_ore_bin</x:v>
      </x:c>
      <x:c r="B617" s="4" t="str">
        <x:v>Legger removable ore bin candidate preparation</x:v>
      </x:c>
      <x:c r="C617" s="4" t="str">
        <x:v>Finished-item crafting</x:v>
      </x:c>
      <x:c r="D617" s="4" t="str">
        <x:v>Proposal</x:v>
      </x:c>
      <x:c r="E617" s="4" t="str">
        <x:v>Partial proposal</x:v>
      </x:c>
      <x:c r="F617" s="4" t="str">
        <x:v>Candidate preparation of Legger removable ore bin</x:v>
      </x:c>
      <x:c r="G617" s="4" t="str">
        <x:v>Forge hearth, Anvil, Forging hammer, Smithing tongs, Metalworking file and Hand-cranked metal drill as applicable. Existing workshop bootstrap and controlled heating/cooling required; no free-water quench assumed.</x:v>
      </x:c>
      <x:c r="H617" s="4" t="str">
        <x:f>IF(I617=0,"Unassigned",IF(SUMIFS('Material routes'!$Q$6:$Q$2205,'Material routes'!$B$6:$B$2205,A617)&gt;0,"Unassigned","T"&amp;_xlfn.MAXIFS('Material routes'!$P$6:$P$2205,'Material routes'!$B$6:$B$2205,A617)))</x:f>
        <x:v>T4</x:v>
      </x:c>
      <x:c r="I617" s="4" t="n">
        <x:f>SUM(COUNTIFS('Material routes'!$B$6:$B$2205,A617,'Material routes'!$C$6:$C$2205,"Ingredient candidate"),COUNTIFS('Material routes'!$B$6:$B$2205,A617,'Material routes'!$C$6:$C$2205,"Consumed input"),COUNTIFS('Material routes'!$B$6:$B$2205,A617,'Material routes'!$C$6:$C$2205,"Contained input"),COUNTIFS('Material routes'!$B$6:$B$2205,A617,'Material routes'!$C$6:$C$2205,"Transform input"))</x:f>
        <x:v>2</x:v>
      </x:c>
      <x:c r="J617" s="4" t="n">
        <x:f>COUNTIFS('Material routes'!$B$6:$B$2205,A617,'Material routes'!$C$6:$C$2205,"Output")</x:f>
        <x:v>1</x:v>
      </x:c>
      <x:c r="K617" s="4" t="n">
        <x:f>COUNTIFS('Material routes'!$B$6:$B$2205,A617,'Material routes'!$C$6:$C$2205,"Tool candidate")</x:f>
        <x:v>0</x:v>
      </x:c>
      <x:c r="L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7" s="4" t="str">
        <x:v>Partial design only. Exact materials, joining, fit and qualification remain open. October 15 audit: candidate inputs / reusable prerequisites clarified. Structural coverage is not a qualified manufacturing recipe.</x:v>
      </x:c>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t="str">
        <x:v>design.audit.proposal_legger_spares_case</x:v>
      </x:c>
      <x:c r="B623" s="4" t="str">
        <x:v>Legger fitted spares case candidate preparation</x:v>
      </x:c>
      <x:c r="C623" s="4" t="str">
        <x:v>Finished-item crafting</x:v>
      </x:c>
      <x:c r="D623" s="4" t="str">
        <x:v>Proposal</x:v>
      </x:c>
      <x:c r="E623" s="4" t="str">
        <x:v>Partial proposal</x:v>
      </x:c>
      <x:c r="F623" s="4" t="str">
        <x:v>Candidate preparation of Legger fitted spares case</x:v>
      </x:c>
      <x:c r="G623" s="4" t="str">
        <x:v>Forge hearth, Anvil, Forging hammer, Smithing tongs, Metalworking file and Hand-cranked metal drill as applicable. Existing workshop bootstrap and controlled heating/cooling required; no free-water quench assumed.</x:v>
      </x:c>
      <x:c r="H623" s="4" t="str">
        <x:f>IF(I623=0,"Unassigned",IF(SUMIFS('Material routes'!$Q$6:$Q$2205,'Material routes'!$B$6:$B$2205,A623)&gt;0,"Unassigned","T"&amp;_xlfn.MAXIFS('Material routes'!$P$6:$P$2205,'Material routes'!$B$6:$B$2205,A623)))</x:f>
        <x:v>T4</x:v>
      </x:c>
      <x:c r="I623" s="4" t="n">
        <x:f>SUM(COUNTIFS('Material routes'!$B$6:$B$2205,A623,'Material routes'!$C$6:$C$2205,"Ingredient candidate"),COUNTIFS('Material routes'!$B$6:$B$2205,A623,'Material routes'!$C$6:$C$2205,"Consumed input"),COUNTIFS('Material routes'!$B$6:$B$2205,A623,'Material routes'!$C$6:$C$2205,"Contained input"),COUNTIFS('Material routes'!$B$6:$B$2205,A623,'Material routes'!$C$6:$C$2205,"Transform input"))</x:f>
        <x:v>3</x:v>
      </x:c>
      <x:c r="J623" s="4" t="n">
        <x:f>COUNTIFS('Material routes'!$B$6:$B$2205,A623,'Material routes'!$C$6:$C$2205,"Output")</x:f>
        <x:v>1</x:v>
      </x:c>
      <x:c r="K623" s="4" t="n">
        <x:f>COUNTIFS('Material routes'!$B$6:$B$2205,A623,'Material routes'!$C$6:$C$2205,"Tool candidate")</x:f>
        <x:v>0</x:v>
      </x:c>
      <x:c r="L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3" s="4" t="str">
        <x:v>Partial design only. Exact materials, joining, fit and qualification remain open. October 15 audit: candidate inputs / reusable prerequisites clarified. Structural coverage is not a qualified manufacturing recipe.</x:v>
      </x:c>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t="str">
        <x:v>design.audit.proposal_food_drink_portion</x:v>
      </x:c>
      <x:c r="B629" s="4" t="str">
        <x:v>Prepared Phagia drink portion candidate preparation</x:v>
      </x:c>
      <x:c r="C629" s="4" t="str">
        <x:v>Finished-item crafting</x:v>
      </x:c>
      <x:c r="D629" s="4" t="str">
        <x:v>Proposal</x:v>
      </x:c>
      <x:c r="E629" s="4" t="str">
        <x:v>Partial proposal</x:v>
      </x:c>
      <x:c r="F629" s="4" t="str">
        <x:v>Candidate preparation of Prepared Phagia drink portion</x:v>
      </x:c>
      <x:c r="G629" s="4" t="str">
        <x:v>Contained food-only vessels, Food preparation screen and dedicated food tools. Species/culture/mineral edibility and storage qualification unresolved.</x:v>
      </x:c>
      <x:c r="H629" s="4" t="str">
        <x:f>IF(I629=0,"Unassigned",IF(SUMIFS('Material routes'!$Q$6:$Q$2205,'Material routes'!$B$6:$B$2205,A629)&gt;0,"Unassigned","T"&amp;_xlfn.MAXIFS('Material routes'!$P$6:$P$2205,'Material routes'!$B$6:$B$2205,A629)))</x:f>
        <x:v>T1</x:v>
      </x:c>
      <x:c r="I629" s="4" t="n">
        <x:f>SUM(COUNTIFS('Material routes'!$B$6:$B$2205,A629,'Material routes'!$C$6:$C$2205,"Ingredient candidate"),COUNTIFS('Material routes'!$B$6:$B$2205,A629,'Material routes'!$C$6:$C$2205,"Consumed input"),COUNTIFS('Material routes'!$B$6:$B$2205,A629,'Material routes'!$C$6:$C$2205,"Contained input"),COUNTIFS('Material routes'!$B$6:$B$2205,A629,'Material routes'!$C$6:$C$2205,"Transform input"))</x:f>
        <x:v>1</x:v>
      </x:c>
      <x:c r="J629" s="4" t="n">
        <x:f>COUNTIFS('Material routes'!$B$6:$B$2205,A629,'Material routes'!$C$6:$C$2205,"Output")</x:f>
        <x:v>1</x:v>
      </x:c>
      <x:c r="K629" s="4" t="n">
        <x:f>COUNTIFS('Material routes'!$B$6:$B$2205,A629,'Material routes'!$C$6:$C$2205,"Tool candidate")</x:f>
        <x:v>0</x:v>
      </x:c>
      <x:c r="L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9" s="4" t="str">
        <x:v>Partial design only. Exact materials, joining, fit and qualification remain open. October 15 audit: candidate inputs / reusable prerequisites clarified. Structural coverage is not a qualified manufacturing recipe.</x:v>
      </x:c>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t="str">
        <x:v>design.audit.proposal_food_meal_portion</x:v>
      </x:c>
      <x:c r="B634" s="4" t="str">
        <x:v>Prepared Phagia meal portion candidate preparation</x:v>
      </x:c>
      <x:c r="C634" s="4" t="str">
        <x:v>Finished-item crafting</x:v>
      </x:c>
      <x:c r="D634" s="4" t="str">
        <x:v>Proposal</x:v>
      </x:c>
      <x:c r="E634" s="4" t="str">
        <x:v>Partial proposal</x:v>
      </x:c>
      <x:c r="F634" s="4" t="str">
        <x:v>Candidate preparation of Prepared Phagia meal portion</x:v>
      </x:c>
      <x:c r="G634" s="4" t="str">
        <x:v>Contained food-only vessels, Food preparation screen and dedicated food tools. Species/culture/mineral edibility and storage qualification unresolved.</x:v>
      </x:c>
      <x:c r="H634" s="4" t="str">
        <x:f>IF(I634=0,"Unassigned",IF(SUMIFS('Material routes'!$Q$6:$Q$2205,'Material routes'!$B$6:$B$2205,A634)&gt;0,"Unassigned","T"&amp;_xlfn.MAXIFS('Material routes'!$P$6:$P$2205,'Material routes'!$B$6:$B$2205,A634)))</x:f>
        <x:v>T2</x:v>
      </x:c>
      <x:c r="I634" s="4" t="n">
        <x:f>SUM(COUNTIFS('Material routes'!$B$6:$B$2205,A634,'Material routes'!$C$6:$C$2205,"Ingredient candidate"),COUNTIFS('Material routes'!$B$6:$B$2205,A634,'Material routes'!$C$6:$C$2205,"Consumed input"),COUNTIFS('Material routes'!$B$6:$B$2205,A634,'Material routes'!$C$6:$C$2205,"Contained input"),COUNTIFS('Material routes'!$B$6:$B$2205,A634,'Material routes'!$C$6:$C$2205,"Transform input"))</x:f>
        <x:v>2</x:v>
      </x:c>
      <x:c r="J634" s="4" t="n">
        <x:f>COUNTIFS('Material routes'!$B$6:$B$2205,A634,'Material routes'!$C$6:$C$2205,"Output")</x:f>
        <x:v>1</x:v>
      </x:c>
      <x:c r="K634" s="4" t="n">
        <x:f>COUNTIFS('Material routes'!$B$6:$B$2205,A634,'Material routes'!$C$6:$C$2205,"Tool candidate")</x:f>
        <x:v>0</x:v>
      </x:c>
      <x:c r="L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4" s="4" t="str">
        <x:v>Partial design only. Exact materials, joining, fit and qualification remain open. October 15 audit: candidate inputs / reusable prerequisites clarified. Structural coverage is not a qualified manufacturing recipe.</x:v>
      </x:c>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t="str">
        <x:v>design.audit.proposal_food_meal_carrier</x:v>
      </x:c>
      <x:c r="B640" s="4" t="str">
        <x:v>Prepared-meal carrier candidate preparation</x:v>
      </x:c>
      <x:c r="C640" s="4" t="str">
        <x:v>Finished-item crafting</x:v>
      </x:c>
      <x:c r="D640" s="4" t="str">
        <x:v>Proposal</x:v>
      </x:c>
      <x:c r="E640" s="4" t="str">
        <x:v>Partial proposal</x:v>
      </x:c>
      <x:c r="F640" s="4" t="str">
        <x:v>Candidate preparation of Prepared-meal carrier</x:v>
      </x:c>
      <x:c r="G640" s="4" t="str">
        <x:v>Controlled-heating firing kiln or specialist glass hot-work station; Ceramic firing tray / Ceramic casting mold as applicable. Qualified power, heat and atmosphere required.</x:v>
      </x:c>
      <x:c r="H640" s="4" t="str">
        <x:f>IF(I640=0,"Unassigned",IF(SUMIFS('Material routes'!$Q$6:$Q$2205,'Material routes'!$B$6:$B$2205,A640)&gt;0,"Unassigned","T"&amp;_xlfn.MAXIFS('Material routes'!$P$6:$P$2205,'Material routes'!$B$6:$B$2205,A640)))</x:f>
        <x:v>T3</x:v>
      </x:c>
      <x:c r="I640" s="4" t="n">
        <x:f>SUM(COUNTIFS('Material routes'!$B$6:$B$2205,A640,'Material routes'!$C$6:$C$2205,"Ingredient candidate"),COUNTIFS('Material routes'!$B$6:$B$2205,A640,'Material routes'!$C$6:$C$2205,"Consumed input"),COUNTIFS('Material routes'!$B$6:$B$2205,A640,'Material routes'!$C$6:$C$2205,"Contained input"),COUNTIFS('Material routes'!$B$6:$B$2205,A640,'Material routes'!$C$6:$C$2205,"Transform input"))</x:f>
        <x:v>3</x:v>
      </x:c>
      <x:c r="J640" s="4" t="n">
        <x:f>COUNTIFS('Material routes'!$B$6:$B$2205,A640,'Material routes'!$C$6:$C$2205,"Output")</x:f>
        <x:v>1</x:v>
      </x:c>
      <x:c r="K640" s="4" t="n">
        <x:f>COUNTIFS('Material routes'!$B$6:$B$2205,A640,'Material routes'!$C$6:$C$2205,"Tool candidate")</x:f>
        <x:v>0</x:v>
      </x:c>
      <x:c r="L6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0" s="4" t="str">
        <x:v>Partial design only. Exact materials, joining, fit and qualification remain open. October 15 audit: candidate inputs / reusable prerequisites clarified. Structural coverage is not a qualified manufacturing recipe.</x:v>
      </x:c>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t="str">
        <x:v>design.audit.author_forging_anvil</x:v>
      </x:c>
      <x:c r="B650" s="4" t="str">
        <x:v>Anvil candidate preparation</x:v>
      </x:c>
      <x:c r="C650" s="4" t="str">
        <x:v>Finished-item crafting</x:v>
      </x:c>
      <x:c r="D650" s="4" t="str">
        <x:v>Proposal</x:v>
      </x:c>
      <x:c r="E650" s="4" t="str">
        <x:v>Partial proposal</x:v>
      </x:c>
      <x:c r="F650" s="4" t="str">
        <x:v>Candidate preparation of Anvil</x:v>
      </x:c>
      <x:c r="G650" s="4" t="str">
        <x:v>Forge hearth, Anvil, Forging hammer, Smithing tongs, Metalworking file and Hand-cranked metal drill as applicable. Existing workshop bootstrap and controlled heating/cooling required; no free-water quench assumed.</x:v>
      </x:c>
      <x:c r="H650" s="4" t="str">
        <x:f>IF(I650=0,"Unassigned",IF(SUMIFS('Material routes'!$Q$6:$Q$2205,'Material routes'!$B$6:$B$2205,A650)&gt;0,"Unassigned","T"&amp;_xlfn.MAXIFS('Material routes'!$P$6:$P$2205,'Material routes'!$B$6:$B$2205,A650)))</x:f>
        <x:v>T2</x:v>
      </x:c>
      <x:c r="I650" s="4" t="n">
        <x:f>SUM(COUNTIFS('Material routes'!$B$6:$B$2205,A650,'Material routes'!$C$6:$C$2205,"Ingredient candidate"),COUNTIFS('Material routes'!$B$6:$B$2205,A650,'Material routes'!$C$6:$C$2205,"Consumed input"),COUNTIFS('Material routes'!$B$6:$B$2205,A650,'Material routes'!$C$6:$C$2205,"Contained input"),COUNTIFS('Material routes'!$B$6:$B$2205,A650,'Material routes'!$C$6:$C$2205,"Transform input"))</x:f>
        <x:v>2</x:v>
      </x:c>
      <x:c r="J650" s="4" t="n">
        <x:f>COUNTIFS('Material routes'!$B$6:$B$2205,A650,'Material routes'!$C$6:$C$2205,"Output")</x:f>
        <x:v>1</x:v>
      </x:c>
      <x:c r="K650" s="4" t="n">
        <x:f>COUNTIFS('Material routes'!$B$6:$B$2205,A650,'Material routes'!$C$6:$C$2205,"Tool candidate")</x:f>
        <x:v>0</x:v>
      </x:c>
      <x:c r="L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0" s="4" t="str">
        <x:v>Partial design only. Exact materials, joining, fit and qualification remain open. October 15 audit: candidate inputs / reusable prerequisites clarified. Structural coverage is not a qualified manufacturing recipe.</x:v>
      </x:c>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t="str">
        <x:v>design.audit.proposal_forging_hearth</x:v>
      </x:c>
      <x:c r="B658" s="4" t="str">
        <x:v>Forge hearth candidate preparation</x:v>
      </x:c>
      <x:c r="C658" s="4" t="str">
        <x:v>Finished-item crafting</x:v>
      </x:c>
      <x:c r="D658" s="4" t="str">
        <x:v>Proposal</x:v>
      </x:c>
      <x:c r="E658" s="4" t="str">
        <x:v>Partial proposal</x:v>
      </x:c>
      <x:c r="F658" s="4" t="str">
        <x:v>Candidate preparation of Forge hearth</x:v>
      </x:c>
      <x:c r="G658" s="4" t="str">
        <x:v>Specialist engineering workshop; insulation, pressure or control qualification as applicable. Power/working medium and operating theory unresolved.</x:v>
      </x:c>
      <x:c r="H658" s="4" t="str">
        <x:f>IF(I658=0,"Unassigned",IF(SUMIFS('Material routes'!$Q$6:$Q$2205,'Material routes'!$B$6:$B$2205,A658)&gt;0,"Unassigned","T"&amp;_xlfn.MAXIFS('Material routes'!$P$6:$P$2205,'Material routes'!$B$6:$B$2205,A658)))</x:f>
        <x:v>T3</x:v>
      </x:c>
      <x:c r="I658" s="4" t="n">
        <x:f>SUM(COUNTIFS('Material routes'!$B$6:$B$2205,A658,'Material routes'!$C$6:$C$2205,"Ingredient candidate"),COUNTIFS('Material routes'!$B$6:$B$2205,A658,'Material routes'!$C$6:$C$2205,"Consumed input"),COUNTIFS('Material routes'!$B$6:$B$2205,A658,'Material routes'!$C$6:$C$2205,"Contained input"),COUNTIFS('Material routes'!$B$6:$B$2205,A658,'Material routes'!$C$6:$C$2205,"Transform input"))</x:f>
        <x:v>4</x:v>
      </x:c>
      <x:c r="J658" s="4" t="n">
        <x:f>COUNTIFS('Material routes'!$B$6:$B$2205,A658,'Material routes'!$C$6:$C$2205,"Output")</x:f>
        <x:v>1</x:v>
      </x:c>
      <x:c r="K658" s="4" t="n">
        <x:f>COUNTIFS('Material routes'!$B$6:$B$2205,A658,'Material routes'!$C$6:$C$2205,"Tool candidate")</x:f>
        <x:v>0</x:v>
      </x:c>
      <x:c r="L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8" s="4" t="str">
        <x:v>Partial design only. Exact materials, joining, fit and qualification remain open. October 15 audit: candidate inputs / reusable prerequisites clarified. Structural coverage is not a qualified manufacturing recipe.</x:v>
      </x:c>
    </x:row>
    <x:row r="659" ht="115" customHeight="1">
      <x:c r="A659" s="4" t="str">
        <x:v>design.audit.author_city_transport_carriage</x:v>
      </x:c>
      <x:c r="B659" s="4" t="str">
        <x:v>Inner-city carriage candidate preparation</x:v>
      </x:c>
      <x:c r="C659" s="4" t="str">
        <x:v>Finished-item crafting</x:v>
      </x:c>
      <x:c r="D659" s="4" t="str">
        <x:v>Proposal</x:v>
      </x:c>
      <x:c r="E659" s="4" t="str">
        <x:v>Partial proposal</x:v>
      </x:c>
      <x:c r="F659" s="4" t="str">
        <x:v>Candidate preparation of Inner-city carriage</x:v>
      </x:c>
      <x:c r="G659" s="4" t="str">
        <x:v>Specialist engineering workshop; insulation, pressure or control qualification as applicable. Power/working medium and operating theory unresolved.</x:v>
      </x:c>
      <x:c r="H659" s="4" t="str">
        <x:f>IF(I659=0,"Unassigned",IF(SUMIFS('Material routes'!$Q$6:$Q$2205,'Material routes'!$B$6:$B$2205,A659)&gt;0,"Unassigned","T"&amp;_xlfn.MAXIFS('Material routes'!$P$6:$P$2205,'Material routes'!$B$6:$B$2205,A659)))</x:f>
        <x:v>Unassigned</x:v>
      </x:c>
      <x:c r="I659" s="4" t="n">
        <x:f>SUM(COUNTIFS('Material routes'!$B$6:$B$2205,A659,'Material routes'!$C$6:$C$2205,"Ingredient candidate"),COUNTIFS('Material routes'!$B$6:$B$2205,A659,'Material routes'!$C$6:$C$2205,"Consumed input"),COUNTIFS('Material routes'!$B$6:$B$2205,A659,'Material routes'!$C$6:$C$2205,"Contained input"),COUNTIFS('Material routes'!$B$6:$B$2205,A659,'Material routes'!$C$6:$C$2205,"Transform input"))</x:f>
        <x:v>6</x:v>
      </x:c>
      <x:c r="J659" s="4" t="n">
        <x:f>COUNTIFS('Material routes'!$B$6:$B$2205,A659,'Material routes'!$C$6:$C$2205,"Output")</x:f>
        <x:v>1</x:v>
      </x:c>
      <x:c r="K659" s="4" t="n">
        <x:f>COUNTIFS('Material routes'!$B$6:$B$2205,A659,'Material routes'!$C$6:$C$2205,"Tool candidate")</x:f>
        <x:v>0</x:v>
      </x:c>
      <x:c r="L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9" s="4" t="str">
        <x:v>Research gated: bipedal locomotion, balance, control and power are unresolved. No wheeled chassis or engine is assumed. October 15 audit: candidate inputs / reusable prerequisites clarified. Structural coverage is not a qualified manufacturing recipe.</x:v>
      </x:c>
    </x:row>
    <x:row r="660" ht="115" customHeight="1">
      <x:c r="A660" s="4" t="str">
        <x:v>design.audit.author_city_transport_car</x:v>
      </x:c>
      <x:c r="B660" s="4" t="str">
        <x:v>Inner-city car candidate preparation</x:v>
      </x:c>
      <x:c r="C660" s="4" t="str">
        <x:v>Finished-item crafting</x:v>
      </x:c>
      <x:c r="D660" s="4" t="str">
        <x:v>Proposal</x:v>
      </x:c>
      <x:c r="E660" s="4" t="str">
        <x:v>Partial proposal</x:v>
      </x:c>
      <x:c r="F660" s="4" t="str">
        <x:v>Candidate preparation of Inner-city car</x:v>
      </x:c>
      <x:c r="G660" s="4" t="str">
        <x:v>Specialist engineering workshop; insulation, pressure or control qualification as applicable. Power/working medium and operating theory unresolved.</x:v>
      </x:c>
      <x:c r="H660" s="4" t="str">
        <x:f>IF(I660=0,"Unassigned",IF(SUMIFS('Material routes'!$Q$6:$Q$2205,'Material routes'!$B$6:$B$2205,A660)&gt;0,"Unassigned","T"&amp;_xlfn.MAXIFS('Material routes'!$P$6:$P$2205,'Material routes'!$B$6:$B$2205,A660)))</x:f>
        <x:v>Unassigned</x:v>
      </x:c>
      <x:c r="I660" s="4" t="n">
        <x:f>SUM(COUNTIFS('Material routes'!$B$6:$B$2205,A660,'Material routes'!$C$6:$C$2205,"Ingredient candidate"),COUNTIFS('Material routes'!$B$6:$B$2205,A660,'Material routes'!$C$6:$C$2205,"Consumed input"),COUNTIFS('Material routes'!$B$6:$B$2205,A660,'Material routes'!$C$6:$C$2205,"Contained input"),COUNTIFS('Material routes'!$B$6:$B$2205,A660,'Material routes'!$C$6:$C$2205,"Transform input"))</x:f>
        <x:v>6</x:v>
      </x:c>
      <x:c r="J660" s="4" t="n">
        <x:f>COUNTIFS('Material routes'!$B$6:$B$2205,A660,'Material routes'!$C$6:$C$2205,"Output")</x:f>
        <x:v>1</x:v>
      </x:c>
      <x:c r="K660" s="4" t="n">
        <x:f>COUNTIFS('Material routes'!$B$6:$B$2205,A660,'Material routes'!$C$6:$C$2205,"Tool candidate")</x:f>
        <x:v>0</x:v>
      </x:c>
      <x:c r="L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60" s="4" t="str">
        <x:v>Research gated: bipedal locomotion, balance, control and power are unresolved. No wheeled chassis or engine is assumed. October 15 audit: candidate inputs / reusable prerequisites clarified. Structural coverage is not a qualified manufacturing recipe.</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Crafting components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t="str">
        <x:f>IFERROR(INDEX('Material routes'!$E$6:$E$2205,MATCH(U83,'Material routes'!$A$6:$A$2205,0)),"MISSING ID")</x:f>
        <x:v>Steel stock</x:v>
      </x:c>
      <x:c r="B83" s="4" t="str">
        <x:f>IFERROR(INDEX('Material routes'!$F$6:$F$2205,MATCH(U83,'Material routes'!$A$6:$A$2205,0)),"MISSING ID")</x:f>
        <x:v>T2</x:v>
      </x:c>
      <x:c r="C83" s="4" t="str">
        <x:f>IFERROR(INDEX('Material routes'!$H$6:$H$2205,MATCH(U83,'Material routes'!$A$6:$A$2205,0)),"MISSING ID")</x:f>
        <x:v>Processed material</x:v>
      </x:c>
      <x:c r="D83" s="4" t="str">
        <x:f>IFERROR(INDEX('Material routes'!$G$6:$G$2205,MATCH(U83,'Material routes'!$A$6:$A$2205,0)),"MISSING ID")</x:f>
        <x:v>Manufactured stock</x:v>
      </x:c>
      <x:c r="E83" s="4" t="str">
        <x:f>IFERROR(INDEX('Material routes'!$C$6:$C$2205,MATCH(U83,'Material routes'!$A$6:$A$2205,0)),"MISSING ID")</x:f>
        <x:v>Ingredient candidate</x:v>
      </x:c>
      <x:c r="F83" s="4" t="str">
        <x:f>IFERROR(INDEX('Material routes'!$E$6:$E$2205,MATCH(V83,'Material routes'!$A$6:$A$2205,0)),"MISSING ID")</x:f>
        <x:v>Forging hammer</x:v>
      </x:c>
      <x:c r="G83" s="4" t="str">
        <x:f>IFERROR(INDEX('Material routes'!$F$6:$F$2205,MATCH(V83,'Material routes'!$A$6:$A$2205,0)),"MISSING ID")</x:f>
        <x:v>Not applicable</x:v>
      </x:c>
      <x:c r="H83" s="4" t="str">
        <x:f>IFERROR(INDEX('Material routes'!$H$6:$H$2205,MATCH(V83,'Material routes'!$A$6:$A$2205,0)),"MISSING ID")</x:f>
        <x:v>Tool</x:v>
      </x:c>
      <x:c r="I83" s="4" t="str">
        <x:f>IFERROR(INDEX('Material routes'!$G$6:$G$2205,MATCH(V83,'Material routes'!$A$6:$A$2205,0)),"MISSING ID")</x:f>
        <x:v>Tools</x:v>
      </x:c>
      <x:c r="J83" s="4" t="str">
        <x:f>IFERROR(INDEX('Material routes'!$B$6:$B$2205,MATCH(U83,'Material routes'!$A$6:$A$2205,0)),"MISSING ID")</x:f>
        <x:v>design.finished.steel_hammer</x:v>
      </x:c>
      <x:c r="K83" s="4" t="str">
        <x:f>IFERROR(INDEX('Crafting recipes'!$C$6:$C$1005,MATCH(J83,'Crafting recipes'!$A$6:$A$1005,0)),"MISSING ID")</x:f>
        <x:v>Finished-item crafting</x:v>
      </x:c>
      <x:c r="L83" s="4" t="str">
        <x:f>IFERROR(INDEX('Material routes'!$K$6:$K$2205,MATCH(U83,'Material routes'!$A$6:$A$2205,0)),"MISSING ID")</x:f>
        <x:v>Proposal</x:v>
      </x:c>
      <x:c r="M83" s="4" t="str">
        <x:f>IFERROR(INDEX('Material routes'!$M$6:$M$2205,MATCH(U83,'Material routes'!$A$6:$A$2205,0)),"MISSING ID")</x:f>
        <x:v>Partial proposal</x:v>
      </x:c>
      <x:c r="N83" s="4" t="str">
        <x:f>IF(IFERROR(INDEX('Material routes'!$I$6:$I$1005,MATCH(U83,'Material routes'!$A$6:$A$1005,0)),"MISSING ID")=0,"",IFERROR(INDEX('Material routes'!$I$6:$I$1005,MATCH(U83,'Material routes'!$A$6:$A$1005,0)),"MISSING ID"))</x:f>
      </x:c>
      <x:c r="O83" s="4" t="str">
        <x:f>IFERROR(INDEX('Material routes'!$J$6:$J$2205,MATCH(U83,'Material routes'!$A$6:$A$2205,0)),"MISSING ID")</x:f>
        <x:v>Unspecified</x:v>
      </x:c>
      <x:c r="P83" s="4" t="str">
        <x:f>IF(IFERROR(INDEX('Material routes'!$I$6:$I$1005,MATCH(V83,'Material routes'!$A$6:$A$1005,0)),"MISSING ID")=0,"",IFERROR(INDEX('Material routes'!$I$6:$I$1005,MATCH(V83,'Material routes'!$A$6:$A$1005,0)),"MISSING ID"))</x:f>
      </x:c>
      <x:c r="Q83" s="4" t="str">
        <x:f>IFERROR(INDEX('Material routes'!$J$6:$J$2205,MATCH(V83,'Material routes'!$A$6:$A$2205,0)),"MISSING ID")</x:f>
        <x:v>Unspecified</x:v>
      </x:c>
      <x:c r="R83" s="4" t="str">
        <x:f>IF(L83="Withheld","Withheld premise",IF(E83="Tool candidate","Reusable prerequisite",IF(K83="Raw entry preparation","Entry-resource preparation",IF(G83="Not applicable",IF(IFERROR(INDEX('Items'!$AI$6:$AI$1005,MATCH(T83,'Items'!$A$6:$A$1005,0)),"MISSING ID")="Finished item","Finished endpoint",IF(IFERROR(INDEX('Items'!$AI$6:$AI$1005,MATCH(T83,'Items'!$A$6:$A$1005,0)),"MISSING ID")="Currency","Currency / no refinement tier","Recovered output / tier not applicable")),IF(OR(IFERROR(INDEX('Crafting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routes'!$D$6:$D$2205,MATCH(U83,'Material routes'!$A$6:$A$2205,0)),"MISSING ID")</x:f>
        <x:v>author.metallurgy.steel_stock</x:v>
      </x:c>
      <x:c r="T83" s="4" t="str">
        <x:f>IFERROR(INDEX('Material routes'!$D$6:$D$2205,MATCH(V83,'Material routes'!$A$6:$A$2205,0)),"MISSING ID")</x:f>
        <x:v>author.forging.hammer</x:v>
      </x:c>
      <x:c r="U83" s="4" t="str">
        <x:v>finished.input.steel_hammer</x:v>
      </x:c>
      <x:c r="V83" s="4" t="str">
        <x:v>finished.output.steel_hammer</x:v>
      </x:c>
    </x:row>
    <x:row r="84" ht="85" customHeight="1">
      <x:c r="A84" s="4" t="str">
        <x:f>IFERROR(INDEX('Material routes'!$E$6:$E$2205,MATCH(U84,'Material routes'!$A$6:$A$2205,0)),"MISSING ID")</x:f>
        <x:v>Anvil</x:v>
      </x:c>
      <x:c r="B84" s="4" t="str">
        <x:f>IFERROR(INDEX('Material routes'!$F$6:$F$2205,MATCH(U84,'Material routes'!$A$6:$A$2205,0)),"MISSING ID")</x:f>
        <x:v>Not applicable</x:v>
      </x:c>
      <x:c r="C84" s="4" t="str">
        <x:f>IFERROR(INDEX('Material routes'!$H$6:$H$2205,MATCH(U84,'Material routes'!$A$6:$A$2205,0)),"MISSING ID")</x:f>
        <x:v>Tool</x:v>
      </x:c>
      <x:c r="D84" s="4" t="str">
        <x:f>IFERROR(INDEX('Material routes'!$G$6:$G$2205,MATCH(U84,'Material routes'!$A$6:$A$2205,0)),"MISSING ID")</x:f>
        <x:v>Tools</x:v>
      </x:c>
      <x:c r="E84" s="4" t="str">
        <x:f>IFERROR(INDEX('Material routes'!$C$6:$C$2205,MATCH(U84,'Material routes'!$A$6:$A$2205,0)),"MISSING ID")</x:f>
        <x:v>Tool candidate</x:v>
      </x:c>
      <x:c r="F84" s="4" t="str">
        <x:f>IFERROR(INDEX('Material routes'!$E$6:$E$2205,MATCH(V84,'Material routes'!$A$6:$A$2205,0)),"MISSING ID")</x:f>
        <x:v>Forging hammer</x:v>
      </x:c>
      <x:c r="G84" s="4" t="str">
        <x:f>IFERROR(INDEX('Material routes'!$F$6:$F$2205,MATCH(V84,'Material routes'!$A$6:$A$2205,0)),"MISSING ID")</x:f>
        <x:v>Not applicable</x:v>
      </x:c>
      <x:c r="H84" s="4" t="str">
        <x:f>IFERROR(INDEX('Material routes'!$H$6:$H$2205,MATCH(V84,'Material routes'!$A$6:$A$2205,0)),"MISSING ID")</x:f>
        <x:v>Tool</x:v>
      </x:c>
      <x:c r="I84" s="4" t="str">
        <x:f>IFERROR(INDEX('Material routes'!$G$6:$G$2205,MATCH(V84,'Material routes'!$A$6:$A$2205,0)),"MISSING ID")</x:f>
        <x:v>Tools</x:v>
      </x:c>
      <x:c r="J84" s="4" t="str">
        <x:f>IFERROR(INDEX('Material routes'!$B$6:$B$2205,MATCH(U84,'Material routes'!$A$6:$A$2205,0)),"MISSING ID")</x:f>
        <x:v>design.finished.steel_hammer</x:v>
      </x:c>
      <x:c r="K84" s="4" t="str">
        <x:f>IFERROR(INDEX('Crafting recipes'!$C$6:$C$1005,MATCH(J84,'Crafting recipes'!$A$6:$A$1005,0)),"MISSING ID")</x:f>
        <x:v>Finished-item crafting</x:v>
      </x:c>
      <x:c r="L84" s="4" t="str">
        <x:f>IFERROR(INDEX('Material routes'!$K$6:$K$2205,MATCH(U84,'Material routes'!$A$6:$A$2205,0)),"MISSING ID")</x:f>
        <x:v>Proposal</x:v>
      </x:c>
      <x:c r="M84" s="4" t="str">
        <x:f>IFERROR(INDEX('Material routes'!$M$6:$M$2205,MATCH(U84,'Material routes'!$A$6:$A$2205,0)),"MISSING ID")</x:f>
        <x:v>Partial proposal</x:v>
      </x:c>
      <x:c r="N84" s="4" t="str">
        <x:f>IF(IFERROR(INDEX('Material routes'!$I$6:$I$1005,MATCH(U84,'Material routes'!$A$6:$A$1005,0)),"MISSING ID")=0,"",IFERROR(INDEX('Material routes'!$I$6:$I$1005,MATCH(U84,'Material routes'!$A$6:$A$1005,0)),"MISSING ID"))</x:f>
      </x:c>
      <x:c r="O84" s="4" t="str">
        <x:f>IFERROR(INDEX('Material routes'!$J$6:$J$2205,MATCH(U84,'Material routes'!$A$6:$A$2205,0)),"MISSING ID")</x:f>
        <x:v>Unspecified</x:v>
      </x:c>
      <x:c r="P84" s="4" t="str">
        <x:f>IF(IFERROR(INDEX('Material routes'!$I$6:$I$1005,MATCH(V84,'Material routes'!$A$6:$A$1005,0)),"MISSING ID")=0,"",IFERROR(INDEX('Material routes'!$I$6:$I$1005,MATCH(V84,'Material routes'!$A$6:$A$1005,0)),"MISSING ID"))</x:f>
      </x:c>
      <x:c r="Q84" s="4" t="str">
        <x:f>IFERROR(INDEX('Material routes'!$J$6:$J$2205,MATCH(V84,'Material routes'!$A$6:$A$2205,0)),"MISSING ID")</x:f>
        <x:v>Unspecified</x:v>
      </x:c>
      <x:c r="R84" s="4" t="str">
        <x:f>IF(L84="Withheld","Withheld premise",IF(E84="Tool candidate","Reusable prerequisite",IF(K84="Raw entry preparation","Entry-resource preparation",IF(G84="Not applicable",IF(IFERROR(INDEX('Items'!$AI$6:$AI$1005,MATCH(T84,'Items'!$A$6:$A$1005,0)),"MISSING ID")="Finished item","Finished endpoint",IF(IFERROR(INDEX('Items'!$AI$6:$AI$1005,MATCH(T84,'Items'!$A$6:$A$1005,0)),"MISSING ID")="Currency","Currency / no refinement tier","Recovered output / tier not applicable")),IF(OR(IFERROR(INDEX('Crafting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routes'!$D$6:$D$2205,MATCH(U84,'Material routes'!$A$6:$A$2205,0)),"MISSING ID")</x:f>
        <x:v>author.forging.anvil</x:v>
      </x:c>
      <x:c r="T84" s="4" t="str">
        <x:f>IFERROR(INDEX('Material routes'!$D$6:$D$2205,MATCH(V84,'Material routes'!$A$6:$A$2205,0)),"MISSING ID")</x:f>
        <x:v>author.forging.hammer</x:v>
      </x:c>
      <x:c r="U84" s="4" t="str">
        <x:v>finished.tool.anvil</x:v>
      </x:c>
      <x:c r="V84" s="4" t="str">
        <x:v>finished.output.steel_hammer</x:v>
      </x:c>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Crafting components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Tools</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Armor</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Armor</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Armor</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Crafting components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Crafting components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Crafting components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Crafting components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Crafting components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Crafting components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Crafting components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t="str">
        <x:f>IFERROR(INDEX('Material routes'!$E$6:$E$2205,MATCH(U297,'Material routes'!$A$6:$A$2205,0)),"MISSING ID")</x:f>
        <x:v>Steel stock</x:v>
      </x:c>
      <x:c r="B297" s="4" t="str">
        <x:f>IFERROR(INDEX('Material routes'!$F$6:$F$2205,MATCH(U297,'Material routes'!$A$6:$A$2205,0)),"MISSING ID")</x:f>
        <x:v>T2</x:v>
      </x:c>
      <x:c r="C297" s="4" t="str">
        <x:f>IFERROR(INDEX('Material routes'!$H$6:$H$2205,MATCH(U297,'Material routes'!$A$6:$A$2205,0)),"MISSING ID")</x:f>
        <x:v>Processed material</x:v>
      </x:c>
      <x:c r="D297" s="4" t="str">
        <x:f>IFERROR(INDEX('Material routes'!$G$6:$G$2205,MATCH(U297,'Material routes'!$A$6:$A$2205,0)),"MISSING ID")</x:f>
        <x:v>Manufactured stock</x:v>
      </x:c>
      <x:c r="E297" s="4" t="str">
        <x:f>IFERROR(INDEX('Material routes'!$C$6:$C$2205,MATCH(U297,'Material routes'!$A$6:$A$2205,0)),"MISSING ID")</x:f>
        <x:v>Ingredient candidate</x:v>
      </x:c>
      <x:c r="F297" s="4" t="str">
        <x:f>IFERROR(INDEX('Material routes'!$E$6:$E$2205,MATCH(V297,'Material routes'!$A$6:$A$2205,0)),"MISSING ID")</x:f>
        <x:v>Compression seal collar</x:v>
      </x:c>
      <x:c r="G297" s="4" t="str">
        <x:f>IFERROR(INDEX('Material routes'!$F$6:$F$2205,MATCH(V297,'Material routes'!$A$6:$A$2205,0)),"MISSING ID")</x:f>
        <x:v>T3</x:v>
      </x:c>
      <x:c r="H297" s="4" t="str">
        <x:f>IFERROR(INDEX('Material routes'!$H$6:$H$2205,MATCH(V297,'Material routes'!$A$6:$A$2205,0)),"MISSING ID")</x:f>
        <x:v>Container part</x:v>
      </x:c>
      <x:c r="I297" s="4" t="str">
        <x:f>IFERROR(INDEX('Material routes'!$G$6:$G$2205,MATCH(V297,'Material routes'!$A$6:$A$2205,0)),"MISSING ID")</x:f>
        <x:v>Containers</x:v>
      </x:c>
      <x:c r="J297" s="4" t="str">
        <x:f>IFERROR(INDEX('Material routes'!$B$6:$B$2205,MATCH(U297,'Material routes'!$A$6:$A$2205,0)),"MISSING ID")</x:f>
        <x:v>design.review.proposal_container_seal_collar</x:v>
      </x:c>
      <x:c r="K297" s="4" t="str">
        <x:f>IFERROR(INDEX('Crafting recipes'!$C$6:$C$1005,MATCH(J297,'Crafting recipes'!$A$6:$A$1005,0)),"MISSING ID")</x:f>
        <x:v>Material refinement</x:v>
      </x:c>
      <x:c r="L297" s="4" t="str">
        <x:f>IFERROR(INDEX('Material routes'!$K$6:$K$2205,MATCH(U297,'Material routes'!$A$6:$A$2205,0)),"MISSING ID")</x:f>
        <x:v>Proposal</x:v>
      </x:c>
      <x:c r="M297" s="4" t="str">
        <x:f>IFERROR(INDEX('Material routes'!$M$6:$M$2205,MATCH(U297,'Material routes'!$A$6:$A$2205,0)),"MISSING ID")</x:f>
        <x:v>Partial proposal</x:v>
      </x:c>
      <x:c r="N297" s="4" t="str">
        <x:f>IF(IFERROR(INDEX('Material routes'!$I$6:$I$1005,MATCH(U297,'Material routes'!$A$6:$A$1005,0)),"MISSING ID")=0,"",IFERROR(INDEX('Material routes'!$I$6:$I$1005,MATCH(U297,'Material routes'!$A$6:$A$1005,0)),"MISSING ID"))</x:f>
      </x:c>
      <x:c r="O297" s="4" t="str">
        <x:f>IFERROR(INDEX('Material routes'!$J$6:$J$2205,MATCH(U297,'Material routes'!$A$6:$A$2205,0)),"MISSING ID")</x:f>
        <x:v>Unspecified</x:v>
      </x:c>
      <x:c r="P297" s="4" t="str">
        <x:f>IF(IFERROR(INDEX('Material routes'!$I$6:$I$1005,MATCH(V297,'Material routes'!$A$6:$A$1005,0)),"MISSING ID")=0,"",IFERROR(INDEX('Material routes'!$I$6:$I$1005,MATCH(V297,'Material routes'!$A$6:$A$1005,0)),"MISSING ID"))</x:f>
      </x:c>
      <x:c r="Q297" s="4" t="str">
        <x:f>IFERROR(INDEX('Material routes'!$J$6:$J$2205,MATCH(V297,'Material routes'!$A$6:$A$2205,0)),"MISSING ID")</x:f>
        <x:v>Unspecified</x:v>
      </x:c>
      <x:c r="R297" s="4" t="str">
        <x:f>IF(L297="Withheld","Withheld premise",IF(E297="Tool candidate","Reusable prerequisite",IF(K297="Raw entry preparation","Entry-resource preparation",IF(G297="Not applicable",IF(IFERROR(INDEX('Items'!$AI$6:$AI$1005,MATCH(T297,'Items'!$A$6:$A$1005,0)),"MISSING ID")="Finished item","Finished endpoint",IF(IFERROR(INDEX('Items'!$AI$6:$AI$1005,MATCH(T297,'Items'!$A$6:$A$1005,0)),"MISSING ID")="Currency","Currency / no refinement tier","Recovered output / tier not applicable")),IF(OR(IFERROR(INDEX('Crafting recipes'!$H$6:$H$1005,MATCH(J297,'Crafting recipes'!$A$6:$A$1005,0)),"MISSING ID")="Unassigned",G297="Unassigned"),"Tier unresolved",IF(IFERROR(VALUE(RIGHT(G297,1))-VALUE(RIGHT(IFERROR(INDEX('Crafting recipes'!$H$6:$H$1005,MATCH(J297,'Crafting recipes'!$A$6:$A$1005,0)),"MISSING ID"),1)),0)=1,IF(B297=IFERROR(INDEX('Crafting recipes'!$H$6:$H$1005,MATCH(J297,'Crafting recipes'!$A$6:$A$1005,0)),"MISSING ID"),"Advances one material tier","Lower-tier ingredient; route advances one tier"),"Needs tier review"))))))</x:f>
        <x:v>Advances one material tier</x:v>
      </x:c>
      <x:c r="S297" s="4" t="str">
        <x:f>IFERROR(INDEX('Material routes'!$D$6:$D$2205,MATCH(U297,'Material routes'!$A$6:$A$2205,0)),"MISSING ID")</x:f>
        <x:v>author.metallurgy.steel_stock</x:v>
      </x:c>
      <x:c r="T297" s="4" t="str">
        <x:f>IFERROR(INDEX('Material routes'!$D$6:$D$2205,MATCH(V297,'Material routes'!$A$6:$A$2205,0)),"MISSING ID")</x:f>
        <x:v>proposal.container.seal_collar</x:v>
      </x:c>
      <x:c r="U297" s="4" t="str">
        <x:v>design.review.proposal_container_seal_collar.in.1</x:v>
      </x:c>
      <x:c r="V297" s="4" t="str">
        <x:v>design.review.proposal_container_seal_collar.out</x:v>
      </x:c>
    </x:row>
    <x:row r="298" ht="115" customHeight="1">
      <x:c r="A298" s="4" t="str">
        <x:f>IFERROR(INDEX('Material routes'!$E$6:$E$2205,MATCH(U298,'Material routes'!$A$6:$A$2205,0)),"MISSING ID")</x:f>
        <x:v>Filled faunal seal compound</x:v>
      </x:c>
      <x:c r="B298" s="4" t="str">
        <x:f>IFERROR(INDEX('Material routes'!$F$6:$F$2205,MATCH(U298,'Material routes'!$A$6:$A$2205,0)),"MISSING ID")</x:f>
        <x:v>T2</x:v>
      </x:c>
      <x:c r="C298" s="4" t="str">
        <x:f>IFERROR(INDEX('Material routes'!$H$6:$H$2205,MATCH(U298,'Material routes'!$A$6:$A$2205,0)),"MISSING ID")</x:f>
        <x:v>Chemical material</x:v>
      </x:c>
      <x:c r="D298" s="4" t="str">
        <x:f>IFERROR(INDEX('Material routes'!$G$6:$G$2205,MATCH(U298,'Material routes'!$A$6:$A$2205,0)),"MISSING ID")</x:f>
        <x:v>Processing agents</x:v>
      </x:c>
      <x:c r="E298" s="4" t="str">
        <x:f>IFERROR(INDEX('Material routes'!$C$6:$C$2205,MATCH(U298,'Material routes'!$A$6:$A$2205,0)),"MISSING ID")</x:f>
        <x:v>Ingredient candidate</x:v>
      </x:c>
      <x:c r="F298" s="4" t="str">
        <x:f>IFERROR(INDEX('Material routes'!$E$6:$E$2205,MATCH(V298,'Material routes'!$A$6:$A$2205,0)),"MISSING ID")</x:f>
        <x:v>Compression seal collar</x:v>
      </x:c>
      <x:c r="G298" s="4" t="str">
        <x:f>IFERROR(INDEX('Material routes'!$F$6:$F$2205,MATCH(V298,'Material routes'!$A$6:$A$2205,0)),"MISSING ID")</x:f>
        <x:v>T3</x:v>
      </x:c>
      <x:c r="H298" s="4" t="str">
        <x:f>IFERROR(INDEX('Material routes'!$H$6:$H$2205,MATCH(V298,'Material routes'!$A$6:$A$2205,0)),"MISSING ID")</x:f>
        <x:v>Container part</x:v>
      </x:c>
      <x:c r="I298" s="4" t="str">
        <x:f>IFERROR(INDEX('Material routes'!$G$6:$G$2205,MATCH(V298,'Material routes'!$A$6:$A$2205,0)),"MISSING ID")</x:f>
        <x:v>Containers</x:v>
      </x:c>
      <x:c r="J298" s="4" t="str">
        <x:f>IFERROR(INDEX('Material routes'!$B$6:$B$2205,MATCH(U298,'Material routes'!$A$6:$A$2205,0)),"MISSING ID")</x:f>
        <x:v>design.review.proposal_container_seal_collar</x:v>
      </x:c>
      <x:c r="K298" s="4" t="str">
        <x:f>IFERROR(INDEX('Crafting recipes'!$C$6:$C$1005,MATCH(J298,'Crafting recipes'!$A$6:$A$1005,0)),"MISSING ID")</x:f>
        <x:v>Material refinement</x:v>
      </x:c>
      <x:c r="L298" s="4" t="str">
        <x:f>IFERROR(INDEX('Material routes'!$K$6:$K$2205,MATCH(U298,'Material routes'!$A$6:$A$2205,0)),"MISSING ID")</x:f>
        <x:v>Proposal</x:v>
      </x:c>
      <x:c r="M298" s="4" t="str">
        <x:f>IFERROR(INDEX('Material routes'!$M$6:$M$2205,MATCH(U298,'Material routes'!$A$6:$A$2205,0)),"MISSING ID")</x:f>
        <x:v>Partial proposal</x:v>
      </x:c>
      <x:c r="N298" s="4" t="str">
        <x:f>IF(IFERROR(INDEX('Material routes'!$I$6:$I$1005,MATCH(U298,'Material routes'!$A$6:$A$1005,0)),"MISSING ID")=0,"",IFERROR(INDEX('Material routes'!$I$6:$I$1005,MATCH(U298,'Material routes'!$A$6:$A$1005,0)),"MISSING ID"))</x:f>
      </x:c>
      <x:c r="O298" s="4" t="str">
        <x:f>IFERROR(INDEX('Material routes'!$J$6:$J$2205,MATCH(U298,'Material routes'!$A$6:$A$2205,0)),"MISSING ID")</x:f>
        <x:v>Unspecified</x:v>
      </x:c>
      <x:c r="P298" s="4" t="str">
        <x:f>IF(IFERROR(INDEX('Material routes'!$I$6:$I$1005,MATCH(V298,'Material routes'!$A$6:$A$1005,0)),"MISSING ID")=0,"",IFERROR(INDEX('Material routes'!$I$6:$I$1005,MATCH(V298,'Material routes'!$A$6:$A$1005,0)),"MISSING ID"))</x:f>
      </x:c>
      <x:c r="Q298" s="4" t="str">
        <x:f>IFERROR(INDEX('Material routes'!$J$6:$J$2205,MATCH(V298,'Material routes'!$A$6:$A$2205,0)),"MISSING ID")</x:f>
        <x:v>Unspecified</x:v>
      </x:c>
      <x:c r="R298" s="4" t="str">
        <x:f>IF(L298="Withheld","Withheld premise",IF(E298="Tool candidate","Reusable prerequisite",IF(K298="Raw entry preparation","Entry-resource preparation",IF(G298="Not applicable",IF(IFERROR(INDEX('Items'!$AI$6:$AI$1005,MATCH(T298,'Items'!$A$6:$A$1005,0)),"MISSING ID")="Finished item","Finished endpoint",IF(IFERROR(INDEX('Items'!$AI$6:$AI$1005,MATCH(T298,'Items'!$A$6:$A$1005,0)),"MISSING ID")="Currency","Currency / no refinement tier","Recovered output / tier not applicable")),IF(OR(IFERROR(INDEX('Crafting recipes'!$H$6:$H$1005,MATCH(J298,'Crafting recipes'!$A$6:$A$1005,0)),"MISSING ID")="Unassigned",G298="Unassigned"),"Tier unresolved",IF(IFERROR(VALUE(RIGHT(G298,1))-VALUE(RIGHT(IFERROR(INDEX('Crafting recipes'!$H$6:$H$1005,MATCH(J298,'Crafting recipes'!$A$6:$A$1005,0)),"MISSING ID"),1)),0)=1,IF(B298=IFERROR(INDEX('Crafting recipes'!$H$6:$H$1005,MATCH(J298,'Crafting recipes'!$A$6:$A$1005,0)),"MISSING ID"),"Advances one material tier","Lower-tier ingredient; route advances one tier"),"Needs tier review"))))))</x:f>
        <x:v>Advances one material tier</x:v>
      </x:c>
      <x:c r="S298" s="4" t="str">
        <x:f>IFERROR(INDEX('Material routes'!$D$6:$D$2205,MATCH(U298,'Material routes'!$A$6:$A$2205,0)),"MISSING ID")</x:f>
        <x:v>proposal.branch.filled_seal</x:v>
      </x:c>
      <x:c r="T298" s="4" t="str">
        <x:f>IFERROR(INDEX('Material routes'!$D$6:$D$2205,MATCH(V298,'Material routes'!$A$6:$A$2205,0)),"MISSING ID")</x:f>
        <x:v>proposal.container.seal_collar</x:v>
      </x:c>
      <x:c r="U298" s="4" t="str">
        <x:v>design.review.proposal_container_seal_collar.in.2</x:v>
      </x:c>
      <x:c r="V298" s="4" t="str">
        <x:v>design.review.proposal_container_seal_collar.out</x:v>
      </x:c>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t="str">
        <x:f>IFERROR(INDEX('Material routes'!$E$6:$E$2205,MATCH(U345,'Material routes'!$A$6:$A$2205,0)),"MISSING ID")</x:f>
        <x:v>Shell laminate</x:v>
      </x:c>
      <x:c r="B345" s="4" t="str">
        <x:f>IFERROR(INDEX('Material routes'!$F$6:$F$2205,MATCH(U345,'Material routes'!$A$6:$A$2205,0)),"MISSING ID")</x:f>
        <x:v>T2</x:v>
      </x:c>
      <x:c r="C345" s="4" t="str">
        <x:f>IFERROR(INDEX('Material routes'!$H$6:$H$2205,MATCH(U345,'Material routes'!$A$6:$A$2205,0)),"MISSING ID")</x:f>
        <x:v>Crafting component</x:v>
      </x:c>
      <x:c r="D345" s="4" t="str">
        <x:f>IFERROR(INDEX('Material routes'!$G$6:$G$2205,MATCH(U345,'Material routes'!$A$6:$A$2205,0)),"MISSING ID")</x:f>
        <x:v>Crafting components</x:v>
      </x:c>
      <x:c r="E345" s="4" t="str">
        <x:f>IFERROR(INDEX('Material routes'!$C$6:$C$2205,MATCH(U345,'Material routes'!$A$6:$A$2205,0)),"MISSING ID")</x:f>
        <x:v>Ingredient candidate</x:v>
      </x:c>
      <x:c r="F345" s="4" t="str">
        <x:f>IFERROR(INDEX('Material routes'!$E$6:$E$2205,MATCH(V345,'Material routes'!$A$6:$A$2205,0)),"MISSING ID")</x:f>
        <x:v>Cooking wind baffle</x:v>
      </x:c>
      <x:c r="G345" s="4" t="str">
        <x:f>IFERROR(INDEX('Material routes'!$F$6:$F$2205,MATCH(V345,'Material routes'!$A$6:$A$2205,0)),"MISSING ID")</x:f>
        <x:v>T3</x:v>
      </x:c>
      <x:c r="H345" s="4" t="str">
        <x:f>IFERROR(INDEX('Material routes'!$H$6:$H$2205,MATCH(V345,'Material routes'!$A$6:$A$2205,0)),"MISSING ID")</x:f>
        <x:v>Crafting component</x:v>
      </x:c>
      <x:c r="I345" s="4" t="str">
        <x:f>IFERROR(INDEX('Material routes'!$G$6:$G$2205,MATCH(V345,'Material routes'!$A$6:$A$2205,0)),"MISSING ID")</x:f>
        <x:v>Crafting components</x:v>
      </x:c>
      <x:c r="J345" s="4" t="str">
        <x:f>IFERROR(INDEX('Material routes'!$B$6:$B$2205,MATCH(U345,'Material routes'!$A$6:$A$2205,0)),"MISSING ID")</x:f>
        <x:v>design.review.proposal_fire_wind_baffle</x:v>
      </x:c>
      <x:c r="K345" s="4" t="str">
        <x:f>IFERROR(INDEX('Crafting recipes'!$C$6:$C$1005,MATCH(J345,'Crafting recipes'!$A$6:$A$1005,0)),"MISSING ID")</x:f>
        <x:v>Material refinement</x:v>
      </x:c>
      <x:c r="L345" s="4" t="str">
        <x:f>IFERROR(INDEX('Material routes'!$K$6:$K$2205,MATCH(U345,'Material routes'!$A$6:$A$2205,0)),"MISSING ID")</x:f>
        <x:v>Proposal</x:v>
      </x:c>
      <x:c r="M345" s="4" t="str">
        <x:f>IFERROR(INDEX('Material routes'!$M$6:$M$2205,MATCH(U345,'Material routes'!$A$6:$A$2205,0)),"MISSING ID")</x:f>
        <x:v>Partial proposal</x:v>
      </x:c>
      <x:c r="N345" s="4" t="str">
        <x:f>IF(IFERROR(INDEX('Material routes'!$I$6:$I$1005,MATCH(U345,'Material routes'!$A$6:$A$1005,0)),"MISSING ID")=0,"",IFERROR(INDEX('Material routes'!$I$6:$I$1005,MATCH(U345,'Material routes'!$A$6:$A$1005,0)),"MISSING ID"))</x:f>
      </x:c>
      <x:c r="O345" s="4" t="str">
        <x:f>IFERROR(INDEX('Material routes'!$J$6:$J$2205,MATCH(U345,'Material routes'!$A$6:$A$2205,0)),"MISSING ID")</x:f>
        <x:v>Unspecified</x:v>
      </x:c>
      <x:c r="P345" s="4" t="str">
        <x:f>IF(IFERROR(INDEX('Material routes'!$I$6:$I$1005,MATCH(V345,'Material routes'!$A$6:$A$1005,0)),"MISSING ID")=0,"",IFERROR(INDEX('Material routes'!$I$6:$I$1005,MATCH(V345,'Material routes'!$A$6:$A$1005,0)),"MISSING ID"))</x:f>
      </x:c>
      <x:c r="Q345" s="4" t="str">
        <x:f>IFERROR(INDEX('Material routes'!$J$6:$J$2205,MATCH(V345,'Material routes'!$A$6:$A$2205,0)),"MISSING ID")</x:f>
        <x:v>Unspecified</x:v>
      </x:c>
      <x:c r="R345" s="4" t="str">
        <x:f>IF(L345="Withheld","Withheld premise",IF(E345="Tool candidate","Reusable prerequisite",IF(K345="Raw entry preparation","Entry-resource preparation",IF(G345="Not applicable",IF(IFERROR(INDEX('Items'!$AI$6:$AI$1005,MATCH(T345,'Items'!$A$6:$A$1005,0)),"MISSING ID")="Finished item","Finished endpoint",IF(IFERROR(INDEX('Items'!$AI$6:$AI$1005,MATCH(T345,'Items'!$A$6:$A$1005,0)),"MISSING ID")="Currency","Currency / no refinement tier","Recovered output / tier not applicable")),IF(OR(IFERROR(INDEX('Crafting recipes'!$H$6:$H$1005,MATCH(J345,'Crafting recipes'!$A$6:$A$1005,0)),"MISSING ID")="Unassigned",G345="Unassigned"),"Tier unresolved",IF(IFERROR(VALUE(RIGHT(G345,1))-VALUE(RIGHT(IFERROR(INDEX('Crafting recipes'!$H$6:$H$1005,MATCH(J345,'Crafting recipes'!$A$6:$A$1005,0)),"MISSING ID"),1)),0)=1,IF(B345=IFERROR(INDEX('Crafting recipes'!$H$6:$H$1005,MATCH(J345,'Crafting recipes'!$A$6:$A$1005,0)),"MISSING ID"),"Advances one material tier","Lower-tier ingredient; route advances one tier"),"Needs tier review"))))))</x:f>
        <x:v>Advances one material tier</x:v>
      </x:c>
      <x:c r="S345" s="4" t="str">
        <x:f>IFERROR(INDEX('Material routes'!$D$6:$D$2205,MATCH(U345,'Material routes'!$A$6:$A$2205,0)),"MISSING ID")</x:f>
        <x:v>proposal.bio.laminate</x:v>
      </x:c>
      <x:c r="T345" s="4" t="str">
        <x:f>IFERROR(INDEX('Material routes'!$D$6:$D$2205,MATCH(V345,'Material routes'!$A$6:$A$2205,0)),"MISSING ID")</x:f>
        <x:v>proposal.fire.wind_baffle</x:v>
      </x:c>
      <x:c r="U345" s="4" t="str">
        <x:v>design.review.proposal_fire_wind_baffle.in.1</x:v>
      </x:c>
      <x:c r="V345" s="4" t="str">
        <x:v>design.review.proposal_fire_wind_baffle.out</x:v>
      </x:c>
    </x:row>
    <x:row r="346" ht="115" customHeight="1">
      <x:c r="A346" s="4" t="str">
        <x:f>IFERROR(INDEX('Material routes'!$E$6:$E$2205,MATCH(U346,'Material routes'!$A$6:$A$2205,0)),"MISSING ID")</x:f>
        <x:v>Worked iron stock</x:v>
      </x:c>
      <x:c r="B346" s="4" t="str">
        <x:f>IFERROR(INDEX('Material routes'!$F$6:$F$2205,MATCH(U346,'Material routes'!$A$6:$A$2205,0)),"MISSING ID")</x:f>
        <x:v>T2</x:v>
      </x:c>
      <x:c r="C346" s="4" t="str">
        <x:f>IFERROR(INDEX('Material routes'!$H$6:$H$2205,MATCH(U346,'Material routes'!$A$6:$A$2205,0)),"MISSING ID")</x:f>
        <x:v>Processed material</x:v>
      </x:c>
      <x:c r="D346" s="4" t="str">
        <x:f>IFERROR(INDEX('Material routes'!$G$6:$G$2205,MATCH(U346,'Material routes'!$A$6:$A$2205,0)),"MISSING ID")</x:f>
        <x:v>Manufactured stock</x:v>
      </x:c>
      <x:c r="E346" s="4" t="str">
        <x:f>IFERROR(INDEX('Material routes'!$C$6:$C$2205,MATCH(U346,'Material routes'!$A$6:$A$2205,0)),"MISSING ID")</x:f>
        <x:v>Ingredient candidate</x:v>
      </x:c>
      <x:c r="F346" s="4" t="str">
        <x:f>IFERROR(INDEX('Material routes'!$E$6:$E$2205,MATCH(V346,'Material routes'!$A$6:$A$2205,0)),"MISSING ID")</x:f>
        <x:v>Cooking wind baffle</x:v>
      </x:c>
      <x:c r="G346" s="4" t="str">
        <x:f>IFERROR(INDEX('Material routes'!$F$6:$F$2205,MATCH(V346,'Material routes'!$A$6:$A$2205,0)),"MISSING ID")</x:f>
        <x:v>T3</x:v>
      </x:c>
      <x:c r="H346" s="4" t="str">
        <x:f>IFERROR(INDEX('Material routes'!$H$6:$H$2205,MATCH(V346,'Material routes'!$A$6:$A$2205,0)),"MISSING ID")</x:f>
        <x:v>Crafting component</x:v>
      </x:c>
      <x:c r="I346" s="4" t="str">
        <x:f>IFERROR(INDEX('Material routes'!$G$6:$G$2205,MATCH(V346,'Material routes'!$A$6:$A$2205,0)),"MISSING ID")</x:f>
        <x:v>Crafting components</x:v>
      </x:c>
      <x:c r="J346" s="4" t="str">
        <x:f>IFERROR(INDEX('Material routes'!$B$6:$B$2205,MATCH(U346,'Material routes'!$A$6:$A$2205,0)),"MISSING ID")</x:f>
        <x:v>design.review.proposal_fire_wind_baffle</x:v>
      </x:c>
      <x:c r="K346" s="4" t="str">
        <x:f>IFERROR(INDEX('Crafting recipes'!$C$6:$C$1005,MATCH(J346,'Crafting recipes'!$A$6:$A$1005,0)),"MISSING ID")</x:f>
        <x:v>Material refinement</x:v>
      </x:c>
      <x:c r="L346" s="4" t="str">
        <x:f>IFERROR(INDEX('Material routes'!$K$6:$K$2205,MATCH(U346,'Material routes'!$A$6:$A$2205,0)),"MISSING ID")</x:f>
        <x:v>Proposal</x:v>
      </x:c>
      <x:c r="M346" s="4" t="str">
        <x:f>IFERROR(INDEX('Material routes'!$M$6:$M$2205,MATCH(U346,'Material routes'!$A$6:$A$2205,0)),"MISSING ID")</x:f>
        <x:v>Partial proposal</x:v>
      </x:c>
      <x:c r="N346" s="4" t="str">
        <x:f>IF(IFERROR(INDEX('Material routes'!$I$6:$I$1005,MATCH(U346,'Material routes'!$A$6:$A$1005,0)),"MISSING ID")=0,"",IFERROR(INDEX('Material routes'!$I$6:$I$1005,MATCH(U346,'Material routes'!$A$6:$A$1005,0)),"MISSING ID"))</x:f>
      </x:c>
      <x:c r="O346" s="4" t="str">
        <x:f>IFERROR(INDEX('Material routes'!$J$6:$J$2205,MATCH(U346,'Material routes'!$A$6:$A$2205,0)),"MISSING ID")</x:f>
        <x:v>Unspecified</x:v>
      </x:c>
      <x:c r="P346" s="4" t="str">
        <x:f>IF(IFERROR(INDEX('Material routes'!$I$6:$I$1005,MATCH(V346,'Material routes'!$A$6:$A$1005,0)),"MISSING ID")=0,"",IFERROR(INDEX('Material routes'!$I$6:$I$1005,MATCH(V346,'Material routes'!$A$6:$A$1005,0)),"MISSING ID"))</x:f>
      </x:c>
      <x:c r="Q346" s="4" t="str">
        <x:f>IFERROR(INDEX('Material routes'!$J$6:$J$2205,MATCH(V346,'Material routes'!$A$6:$A$2205,0)),"MISSING ID")</x:f>
        <x:v>Unspecified</x:v>
      </x:c>
      <x:c r="R346" s="4" t="str">
        <x:f>IF(L346="Withheld","Withheld premise",IF(E346="Tool candidate","Reusable prerequisite",IF(K346="Raw entry preparation","Entry-resource preparation",IF(G346="Not applicable",IF(IFERROR(INDEX('Items'!$AI$6:$AI$1005,MATCH(T346,'Items'!$A$6:$A$1005,0)),"MISSING ID")="Finished item","Finished endpoint",IF(IFERROR(INDEX('Items'!$AI$6:$AI$1005,MATCH(T346,'Items'!$A$6:$A$1005,0)),"MISSING ID")="Currency","Currency / no refinement tier","Recovered output / tier not applicable")),IF(OR(IFERROR(INDEX('Crafting recipes'!$H$6:$H$1005,MATCH(J346,'Crafting recipes'!$A$6:$A$1005,0)),"MISSING ID")="Unassigned",G346="Unassigned"),"Tier unresolved",IF(IFERROR(VALUE(RIGHT(G346,1))-VALUE(RIGHT(IFERROR(INDEX('Crafting recipes'!$H$6:$H$1005,MATCH(J346,'Crafting recipes'!$A$6:$A$1005,0)),"MISSING ID"),1)),0)=1,IF(B346=IFERROR(INDEX('Crafting recipes'!$H$6:$H$1005,MATCH(J346,'Crafting recipes'!$A$6:$A$1005,0)),"MISSING ID"),"Advances one material tier","Lower-tier ingredient; route advances one tier"),"Needs tier review"))))))</x:f>
        <x:v>Advances one material tier</x:v>
      </x:c>
      <x:c r="S346" s="4" t="str">
        <x:f>IFERROR(INDEX('Material routes'!$D$6:$D$2205,MATCH(U346,'Material routes'!$A$6:$A$2205,0)),"MISSING ID")</x:f>
        <x:v>proposal.natural.iron_stock</x:v>
      </x:c>
      <x:c r="T346" s="4" t="str">
        <x:f>IFERROR(INDEX('Material routes'!$D$6:$D$2205,MATCH(V346,'Material routes'!$A$6:$A$2205,0)),"MISSING ID")</x:f>
        <x:v>proposal.fire.wind_baffle</x:v>
      </x:c>
      <x:c r="U346" s="4" t="str">
        <x:v>design.review.proposal_fire_wind_baffle.in.2</x:v>
      </x:c>
      <x:c r="V346" s="4" t="str">
        <x:v>design.review.proposal_fire_wind_baffle.out</x:v>
      </x:c>
    </x:row>
    <x:row r="347" ht="115" customHeight="1">
      <x:c r="A347" s="4" t="str">
        <x:f>IFERROR(INDEX('Material routes'!$E$6:$E$2205,MATCH(U347,'Material routes'!$A$6:$A$2205,0)),"MISSING ID")</x:f>
        <x:v>Steel stock</x:v>
      </x:c>
      <x:c r="B347" s="4" t="str">
        <x:f>IFERROR(INDEX('Material routes'!$F$6:$F$2205,MATCH(U347,'Material routes'!$A$6:$A$2205,0)),"MISSING ID")</x:f>
        <x:v>T2</x:v>
      </x:c>
      <x:c r="C347" s="4" t="str">
        <x:f>IFERROR(INDEX('Material routes'!$H$6:$H$2205,MATCH(U347,'Material routes'!$A$6:$A$2205,0)),"MISSING ID")</x:f>
        <x:v>Processed material</x:v>
      </x:c>
      <x:c r="D347" s="4" t="str">
        <x:f>IFERROR(INDEX('Material routes'!$G$6:$G$2205,MATCH(U347,'Material routes'!$A$6:$A$2205,0)),"MISSING ID")</x:f>
        <x:v>Manufactured stock</x:v>
      </x:c>
      <x:c r="E347" s="4" t="str">
        <x:f>IFERROR(INDEX('Material routes'!$C$6:$C$2205,MATCH(U347,'Material routes'!$A$6:$A$2205,0)),"MISSING ID")</x:f>
        <x:v>Ingredient candidate</x:v>
      </x:c>
      <x:c r="F347" s="4" t="str">
        <x:f>IFERROR(INDEX('Material routes'!$E$6:$E$2205,MATCH(V347,'Material routes'!$A$6:$A$2205,0)),"MISSING ID")</x:f>
        <x:v>Cooking draft collar</x:v>
      </x:c>
      <x:c r="G347" s="4" t="str">
        <x:f>IFERROR(INDEX('Material routes'!$F$6:$F$2205,MATCH(V347,'Material routes'!$A$6:$A$2205,0)),"MISSING ID")</x:f>
        <x:v>T3</x:v>
      </x:c>
      <x:c r="H347" s="4" t="str">
        <x:f>IFERROR(INDEX('Material routes'!$H$6:$H$2205,MATCH(V347,'Material routes'!$A$6:$A$2205,0)),"MISSING ID")</x:f>
        <x:v>Crafting component</x:v>
      </x:c>
      <x:c r="I347" s="4" t="str">
        <x:f>IFERROR(INDEX('Material routes'!$G$6:$G$2205,MATCH(V347,'Material routes'!$A$6:$A$2205,0)),"MISSING ID")</x:f>
        <x:v>Crafting components</x:v>
      </x:c>
      <x:c r="J347" s="4" t="str">
        <x:f>IFERROR(INDEX('Material routes'!$B$6:$B$2205,MATCH(U347,'Material routes'!$A$6:$A$2205,0)),"MISSING ID")</x:f>
        <x:v>design.review.proposal_fire_draft_collar</x:v>
      </x:c>
      <x:c r="K347" s="4" t="str">
        <x:f>IFERROR(INDEX('Crafting recipes'!$C$6:$C$1005,MATCH(J347,'Crafting recipes'!$A$6:$A$1005,0)),"MISSING ID")</x:f>
        <x:v>Material refinement</x:v>
      </x:c>
      <x:c r="L347" s="4" t="str">
        <x:f>IFERROR(INDEX('Material routes'!$K$6:$K$2205,MATCH(U347,'Material routes'!$A$6:$A$2205,0)),"MISSING ID")</x:f>
        <x:v>Proposal</x:v>
      </x:c>
      <x:c r="M347" s="4" t="str">
        <x:f>IFERROR(INDEX('Material routes'!$M$6:$M$2205,MATCH(U347,'Material routes'!$A$6:$A$2205,0)),"MISSING ID")</x:f>
        <x:v>Partial proposal</x:v>
      </x:c>
      <x:c r="N347" s="4" t="str">
        <x:f>IF(IFERROR(INDEX('Material routes'!$I$6:$I$1005,MATCH(U347,'Material routes'!$A$6:$A$1005,0)),"MISSING ID")=0,"",IFERROR(INDEX('Material routes'!$I$6:$I$1005,MATCH(U347,'Material routes'!$A$6:$A$1005,0)),"MISSING ID"))</x:f>
      </x:c>
      <x:c r="O347" s="4" t="str">
        <x:f>IFERROR(INDEX('Material routes'!$J$6:$J$2205,MATCH(U347,'Material routes'!$A$6:$A$2205,0)),"MISSING ID")</x:f>
        <x:v>Unspecified</x:v>
      </x:c>
      <x:c r="P347" s="4" t="str">
        <x:f>IF(IFERROR(INDEX('Material routes'!$I$6:$I$1005,MATCH(V347,'Material routes'!$A$6:$A$1005,0)),"MISSING ID")=0,"",IFERROR(INDEX('Material routes'!$I$6:$I$1005,MATCH(V347,'Material routes'!$A$6:$A$1005,0)),"MISSING ID"))</x:f>
      </x:c>
      <x:c r="Q347" s="4" t="str">
        <x:f>IFERROR(INDEX('Material routes'!$J$6:$J$2205,MATCH(V347,'Material routes'!$A$6:$A$2205,0)),"MISSING ID")</x:f>
        <x:v>Unspecified</x:v>
      </x:c>
      <x:c r="R347" s="4" t="str">
        <x:f>IF(L347="Withheld","Withheld premise",IF(E347="Tool candidate","Reusable prerequisite",IF(K347="Raw entry preparation","Entry-resource preparation",IF(G347="Not applicable",IF(IFERROR(INDEX('Items'!$AI$6:$AI$1005,MATCH(T347,'Items'!$A$6:$A$1005,0)),"MISSING ID")="Finished item","Finished endpoint",IF(IFERROR(INDEX('Items'!$AI$6:$AI$1005,MATCH(T347,'Items'!$A$6:$A$1005,0)),"MISSING ID")="Currency","Currency / no refinement tier","Recovered output / tier not applicable")),IF(OR(IFERROR(INDEX('Crafting recipes'!$H$6:$H$1005,MATCH(J347,'Crafting recipes'!$A$6:$A$1005,0)),"MISSING ID")="Unassigned",G347="Unassigned"),"Tier unresolved",IF(IFERROR(VALUE(RIGHT(G347,1))-VALUE(RIGHT(IFERROR(INDEX('Crafting recipes'!$H$6:$H$1005,MATCH(J347,'Crafting recipes'!$A$6:$A$1005,0)),"MISSING ID"),1)),0)=1,IF(B347=IFERROR(INDEX('Crafting recipes'!$H$6:$H$1005,MATCH(J347,'Crafting recipes'!$A$6:$A$1005,0)),"MISSING ID"),"Advances one material tier","Lower-tier ingredient; route advances one tier"),"Needs tier review"))))))</x:f>
        <x:v>Advances one material tier</x:v>
      </x:c>
      <x:c r="S347" s="4" t="str">
        <x:f>IFERROR(INDEX('Material routes'!$D$6:$D$2205,MATCH(U347,'Material routes'!$A$6:$A$2205,0)),"MISSING ID")</x:f>
        <x:v>author.metallurgy.steel_stock</x:v>
      </x:c>
      <x:c r="T347" s="4" t="str">
        <x:f>IFERROR(INDEX('Material routes'!$D$6:$D$2205,MATCH(V347,'Material routes'!$A$6:$A$2205,0)),"MISSING ID")</x:f>
        <x:v>proposal.fire.draft_collar</x:v>
      </x:c>
      <x:c r="U347" s="4" t="str">
        <x:v>design.review.proposal_fire_draft_collar.in.1</x:v>
      </x:c>
      <x:c r="V347" s="4" t="str">
        <x:v>design.review.proposal_fire_draft_collar.out</x:v>
      </x:c>
    </x:row>
    <x:row r="348" ht="115" customHeight="1">
      <x:c r="A348" s="4" t="str">
        <x:f>IFERROR(INDEX('Material routes'!$E$6:$E$2205,MATCH(U348,'Material routes'!$A$6:$A$2205,0)),"MISSING ID")</x:f>
        <x:v>Refractory ceramic stock</x:v>
      </x:c>
      <x:c r="B348" s="4" t="str">
        <x:f>IFERROR(INDEX('Material routes'!$F$6:$F$2205,MATCH(U348,'Material routes'!$A$6:$A$2205,0)),"MISSING ID")</x:f>
        <x:v>T2</x:v>
      </x:c>
      <x:c r="C348" s="4" t="str">
        <x:f>IFERROR(INDEX('Material routes'!$H$6:$H$2205,MATCH(U348,'Material routes'!$A$6:$A$2205,0)),"MISSING ID")</x:f>
        <x:v>Processed material</x:v>
      </x:c>
      <x:c r="D348" s="4" t="str">
        <x:f>IFERROR(INDEX('Material routes'!$G$6:$G$2205,MATCH(U348,'Material routes'!$A$6:$A$2205,0)),"MISSING ID")</x:f>
        <x:v>Manufactured stock</x:v>
      </x:c>
      <x:c r="E348" s="4" t="str">
        <x:f>IFERROR(INDEX('Material routes'!$C$6:$C$2205,MATCH(U348,'Material routes'!$A$6:$A$2205,0)),"MISSING ID")</x:f>
        <x:v>Ingredient candidate</x:v>
      </x:c>
      <x:c r="F348" s="4" t="str">
        <x:f>IFERROR(INDEX('Material routes'!$E$6:$E$2205,MATCH(V348,'Material routes'!$A$6:$A$2205,0)),"MISSING ID")</x:f>
        <x:v>Cooking heat shroud</x:v>
      </x:c>
      <x:c r="G348" s="4" t="str">
        <x:f>IFERROR(INDEX('Material routes'!$F$6:$F$2205,MATCH(V348,'Material routes'!$A$6:$A$2205,0)),"MISSING ID")</x:f>
        <x:v>T3</x:v>
      </x:c>
      <x:c r="H348" s="4" t="str">
        <x:f>IFERROR(INDEX('Material routes'!$H$6:$H$2205,MATCH(V348,'Material routes'!$A$6:$A$2205,0)),"MISSING ID")</x:f>
        <x:v>Crafting component</x:v>
      </x:c>
      <x:c r="I348" s="4" t="str">
        <x:f>IFERROR(INDEX('Material routes'!$G$6:$G$2205,MATCH(V348,'Material routes'!$A$6:$A$2205,0)),"MISSING ID")</x:f>
        <x:v>Crafting components</x:v>
      </x:c>
      <x:c r="J348" s="4" t="str">
        <x:f>IFERROR(INDEX('Material routes'!$B$6:$B$2205,MATCH(U348,'Material routes'!$A$6:$A$2205,0)),"MISSING ID")</x:f>
        <x:v>design.review.proposal_fire_heat_shroud</x:v>
      </x:c>
      <x:c r="K348" s="4" t="str">
        <x:f>IFERROR(INDEX('Crafting recipes'!$C$6:$C$1005,MATCH(J348,'Crafting recipes'!$A$6:$A$1005,0)),"MISSING ID")</x:f>
        <x:v>Material refinement</x:v>
      </x:c>
      <x:c r="L348" s="4" t="str">
        <x:f>IFERROR(INDEX('Material routes'!$K$6:$K$2205,MATCH(U348,'Material routes'!$A$6:$A$2205,0)),"MISSING ID")</x:f>
        <x:v>Proposal</x:v>
      </x:c>
      <x:c r="M348" s="4" t="str">
        <x:f>IFERROR(INDEX('Material routes'!$M$6:$M$2205,MATCH(U348,'Material routes'!$A$6:$A$2205,0)),"MISSING ID")</x:f>
        <x:v>Partial proposal</x:v>
      </x:c>
      <x:c r="N348" s="4" t="str">
        <x:f>IF(IFERROR(INDEX('Material routes'!$I$6:$I$1005,MATCH(U348,'Material routes'!$A$6:$A$1005,0)),"MISSING ID")=0,"",IFERROR(INDEX('Material routes'!$I$6:$I$1005,MATCH(U348,'Material routes'!$A$6:$A$1005,0)),"MISSING ID"))</x:f>
      </x:c>
      <x:c r="O348" s="4" t="str">
        <x:f>IFERROR(INDEX('Material routes'!$J$6:$J$2205,MATCH(U348,'Material routes'!$A$6:$A$2205,0)),"MISSING ID")</x:f>
        <x:v>Unspecified</x:v>
      </x:c>
      <x:c r="P348" s="4" t="str">
        <x:f>IF(IFERROR(INDEX('Material routes'!$I$6:$I$1005,MATCH(V348,'Material routes'!$A$6:$A$1005,0)),"MISSING ID")=0,"",IFERROR(INDEX('Material routes'!$I$6:$I$1005,MATCH(V348,'Material routes'!$A$6:$A$1005,0)),"MISSING ID"))</x:f>
      </x:c>
      <x:c r="Q348" s="4" t="str">
        <x:f>IFERROR(INDEX('Material routes'!$J$6:$J$2205,MATCH(V348,'Material routes'!$A$6:$A$2205,0)),"MISSING ID")</x:f>
        <x:v>Unspecified</x:v>
      </x:c>
      <x:c r="R348" s="4" t="str">
        <x:f>IF(L348="Withheld","Withheld premise",IF(E348="Tool candidate","Reusable prerequisite",IF(K348="Raw entry preparation","Entry-resource preparation",IF(G348="Not applicable",IF(IFERROR(INDEX('Items'!$AI$6:$AI$1005,MATCH(T348,'Items'!$A$6:$A$1005,0)),"MISSING ID")="Finished item","Finished endpoint",IF(IFERROR(INDEX('Items'!$AI$6:$AI$1005,MATCH(T348,'Items'!$A$6:$A$1005,0)),"MISSING ID")="Currency","Currency / no refinement tier","Recovered output / tier not applicable")),IF(OR(IFERROR(INDEX('Crafting recipes'!$H$6:$H$1005,MATCH(J348,'Crafting recipes'!$A$6:$A$1005,0)),"MISSING ID")="Unassigned",G348="Unassigned"),"Tier unresolved",IF(IFERROR(VALUE(RIGHT(G348,1))-VALUE(RIGHT(IFERROR(INDEX('Crafting recipes'!$H$6:$H$1005,MATCH(J348,'Crafting recipes'!$A$6:$A$1005,0)),"MISSING ID"),1)),0)=1,IF(B348=IFERROR(INDEX('Crafting recipes'!$H$6:$H$1005,MATCH(J348,'Crafting recipes'!$A$6:$A$1005,0)),"MISSING ID"),"Advances one material tier","Lower-tier ingredient; route advances one tier"),"Needs tier review"))))))</x:f>
        <x:v>Advances one material tier</x:v>
      </x:c>
      <x:c r="S348" s="4" t="str">
        <x:f>IFERROR(INDEX('Material routes'!$D$6:$D$2205,MATCH(U348,'Material routes'!$A$6:$A$2205,0)),"MISSING ID")</x:f>
        <x:v>proposal.branch.refractory_ceramic</x:v>
      </x:c>
      <x:c r="T348" s="4" t="str">
        <x:f>IFERROR(INDEX('Material routes'!$D$6:$D$2205,MATCH(V348,'Material routes'!$A$6:$A$2205,0)),"MISSING ID")</x:f>
        <x:v>proposal.fire.heat_shroud</x:v>
      </x:c>
      <x:c r="U348" s="4" t="str">
        <x:v>design.review.proposal_fire_heat_shroud.in.1</x:v>
      </x:c>
      <x:c r="V348" s="4" t="str">
        <x:v>design.review.proposal_fire_heat_shroud.out</x:v>
      </x:c>
    </x:row>
    <x:row r="349" ht="115" customHeight="1">
      <x:c r="A349" s="4" t="str">
        <x:f>IFERROR(INDEX('Material routes'!$E$6:$E$2205,MATCH(U349,'Material routes'!$A$6:$A$2205,0)),"MISSING ID")</x:f>
        <x:v>Steel stock</x:v>
      </x:c>
      <x:c r="B349" s="4" t="str">
        <x:f>IFERROR(INDEX('Material routes'!$F$6:$F$2205,MATCH(U349,'Material routes'!$A$6:$A$2205,0)),"MISSING ID")</x:f>
        <x:v>T2</x:v>
      </x:c>
      <x:c r="C349" s="4" t="str">
        <x:f>IFERROR(INDEX('Material routes'!$H$6:$H$2205,MATCH(U349,'Material routes'!$A$6:$A$2205,0)),"MISSING ID")</x:f>
        <x:v>Processed material</x:v>
      </x:c>
      <x:c r="D349" s="4" t="str">
        <x:f>IFERROR(INDEX('Material routes'!$G$6:$G$2205,MATCH(U349,'Material routes'!$A$6:$A$2205,0)),"MISSING ID")</x:f>
        <x:v>Manufactured stock</x:v>
      </x:c>
      <x:c r="E349" s="4" t="str">
        <x:f>IFERROR(INDEX('Material routes'!$C$6:$C$2205,MATCH(U349,'Material routes'!$A$6:$A$2205,0)),"MISSING ID")</x:f>
        <x:v>Ingredient candidate</x:v>
      </x:c>
      <x:c r="F349" s="4" t="str">
        <x:f>IFERROR(INDEX('Material routes'!$E$6:$E$2205,MATCH(V349,'Material routes'!$A$6:$A$2205,0)),"MISSING ID")</x:f>
        <x:v>Cooking heat shroud</x:v>
      </x:c>
      <x:c r="G349" s="4" t="str">
        <x:f>IFERROR(INDEX('Material routes'!$F$6:$F$2205,MATCH(V349,'Material routes'!$A$6:$A$2205,0)),"MISSING ID")</x:f>
        <x:v>T3</x:v>
      </x:c>
      <x:c r="H349" s="4" t="str">
        <x:f>IFERROR(INDEX('Material routes'!$H$6:$H$2205,MATCH(V349,'Material routes'!$A$6:$A$2205,0)),"MISSING ID")</x:f>
        <x:v>Crafting component</x:v>
      </x:c>
      <x:c r="I349" s="4" t="str">
        <x:f>IFERROR(INDEX('Material routes'!$G$6:$G$2205,MATCH(V349,'Material routes'!$A$6:$A$2205,0)),"MISSING ID")</x:f>
        <x:v>Crafting components</x:v>
      </x:c>
      <x:c r="J349" s="4" t="str">
        <x:f>IFERROR(INDEX('Material routes'!$B$6:$B$2205,MATCH(U349,'Material routes'!$A$6:$A$2205,0)),"MISSING ID")</x:f>
        <x:v>design.review.proposal_fire_heat_shroud</x:v>
      </x:c>
      <x:c r="K349" s="4" t="str">
        <x:f>IFERROR(INDEX('Crafting recipes'!$C$6:$C$1005,MATCH(J349,'Crafting recipes'!$A$6:$A$1005,0)),"MISSING ID")</x:f>
        <x:v>Material refinement</x:v>
      </x:c>
      <x:c r="L349" s="4" t="str">
        <x:f>IFERROR(INDEX('Material routes'!$K$6:$K$2205,MATCH(U349,'Material routes'!$A$6:$A$2205,0)),"MISSING ID")</x:f>
        <x:v>Proposal</x:v>
      </x:c>
      <x:c r="M349" s="4" t="str">
        <x:f>IFERROR(INDEX('Material routes'!$M$6:$M$2205,MATCH(U349,'Material routes'!$A$6:$A$2205,0)),"MISSING ID")</x:f>
        <x:v>Partial proposal</x:v>
      </x:c>
      <x:c r="N349" s="4" t="str">
        <x:f>IF(IFERROR(INDEX('Material routes'!$I$6:$I$1005,MATCH(U349,'Material routes'!$A$6:$A$1005,0)),"MISSING ID")=0,"",IFERROR(INDEX('Material routes'!$I$6:$I$1005,MATCH(U349,'Material routes'!$A$6:$A$1005,0)),"MISSING ID"))</x:f>
      </x:c>
      <x:c r="O349" s="4" t="str">
        <x:f>IFERROR(INDEX('Material routes'!$J$6:$J$2205,MATCH(U349,'Material routes'!$A$6:$A$2205,0)),"MISSING ID")</x:f>
        <x:v>Unspecified</x:v>
      </x:c>
      <x:c r="P349" s="4" t="str">
        <x:f>IF(IFERROR(INDEX('Material routes'!$I$6:$I$1005,MATCH(V349,'Material routes'!$A$6:$A$1005,0)),"MISSING ID")=0,"",IFERROR(INDEX('Material routes'!$I$6:$I$1005,MATCH(V349,'Material routes'!$A$6:$A$1005,0)),"MISSING ID"))</x:f>
      </x:c>
      <x:c r="Q349" s="4" t="str">
        <x:f>IFERROR(INDEX('Material routes'!$J$6:$J$2205,MATCH(V349,'Material routes'!$A$6:$A$2205,0)),"MISSING ID")</x:f>
        <x:v>Unspecified</x:v>
      </x:c>
      <x:c r="R349" s="4" t="str">
        <x:f>IF(L349="Withheld","Withheld premise",IF(E349="Tool candidate","Reusable prerequisite",IF(K349="Raw entry preparation","Entry-resource preparation",IF(G349="Not applicable",IF(IFERROR(INDEX('Items'!$AI$6:$AI$1005,MATCH(T349,'Items'!$A$6:$A$1005,0)),"MISSING ID")="Finished item","Finished endpoint",IF(IFERROR(INDEX('Items'!$AI$6:$AI$1005,MATCH(T349,'Items'!$A$6:$A$1005,0)),"MISSING ID")="Currency","Currency / no refinement tier","Recovered output / tier not applicable")),IF(OR(IFERROR(INDEX('Crafting recipes'!$H$6:$H$1005,MATCH(J349,'Crafting recipes'!$A$6:$A$1005,0)),"MISSING ID")="Unassigned",G349="Unassigned"),"Tier unresolved",IF(IFERROR(VALUE(RIGHT(G349,1))-VALUE(RIGHT(IFERROR(INDEX('Crafting recipes'!$H$6:$H$1005,MATCH(J349,'Crafting recipes'!$A$6:$A$1005,0)),"MISSING ID"),1)),0)=1,IF(B349=IFERROR(INDEX('Crafting recipes'!$H$6:$H$1005,MATCH(J349,'Crafting recipes'!$A$6:$A$1005,0)),"MISSING ID"),"Advances one material tier","Lower-tier ingredient; route advances one tier"),"Needs tier review"))))))</x:f>
        <x:v>Advances one material tier</x:v>
      </x:c>
      <x:c r="S349" s="4" t="str">
        <x:f>IFERROR(INDEX('Material routes'!$D$6:$D$2205,MATCH(U349,'Material routes'!$A$6:$A$2205,0)),"MISSING ID")</x:f>
        <x:v>author.metallurgy.steel_stock</x:v>
      </x:c>
      <x:c r="T349" s="4" t="str">
        <x:f>IFERROR(INDEX('Material routes'!$D$6:$D$2205,MATCH(V349,'Material routes'!$A$6:$A$2205,0)),"MISSING ID")</x:f>
        <x:v>proposal.fire.heat_shroud</x:v>
      </x:c>
      <x:c r="U349" s="4" t="str">
        <x:v>design.review.proposal_fire_heat_shroud.in.2</x:v>
      </x:c>
      <x:c r="V349" s="4" t="str">
        <x:v>design.review.proposal_fire_heat_shroud.out</x:v>
      </x:c>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Crafting components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Crafting components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Crafting components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Crafting components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Crafting components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Crafting components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Crafting components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Crafting components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Crafting components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Crafting components</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Crafting components</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Crafting components</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Crafting components</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t="str">
        <x:f>IFERROR(INDEX('Material routes'!$E$6:$E$2205,MATCH(U396,'Material routes'!$A$6:$A$2205,0)),"MISSING ID")</x:f>
        <x:v>Spring-grade steel stock</x:v>
      </x:c>
      <x:c r="B396" s="4" t="str">
        <x:f>IFERROR(INDEX('Material routes'!$F$6:$F$2205,MATCH(U396,'Material routes'!$A$6:$A$2205,0)),"MISSING ID")</x:f>
        <x:v>T3</x:v>
      </x:c>
      <x:c r="C396" s="4" t="str">
        <x:f>IFERROR(INDEX('Material routes'!$H$6:$H$2205,MATCH(U396,'Material routes'!$A$6:$A$2205,0)),"MISSING ID")</x:f>
        <x:v>Processed material</x:v>
      </x:c>
      <x:c r="D396" s="4" t="str">
        <x:f>IFERROR(INDEX('Material routes'!$G$6:$G$2205,MATCH(U396,'Material routes'!$A$6:$A$2205,0)),"MISSING ID")</x:f>
        <x:v>Manufactured stock</x:v>
      </x:c>
      <x:c r="E396" s="4" t="str">
        <x:f>IFERROR(INDEX('Material routes'!$C$6:$C$2205,MATCH(U396,'Material routes'!$A$6:$A$2205,0)),"MISSING ID")</x:f>
        <x:v>Ingredient candidate</x:v>
      </x:c>
      <x:c r="F396" s="4" t="str">
        <x:f>IFERROR(INDEX('Material routes'!$E$6:$E$2205,MATCH(V396,'Material routes'!$A$6:$A$2205,0)),"MISSING ID")</x:f>
        <x:v>Cargo quick-release latch</x:v>
      </x:c>
      <x:c r="G396" s="4" t="str">
        <x:f>IFERROR(INDEX('Material routes'!$F$6:$F$2205,MATCH(V396,'Material routes'!$A$6:$A$2205,0)),"MISSING ID")</x:f>
        <x:v>T4</x:v>
      </x:c>
      <x:c r="H396" s="4" t="str">
        <x:f>IFERROR(INDEX('Material routes'!$H$6:$H$2205,MATCH(V396,'Material routes'!$A$6:$A$2205,0)),"MISSING ID")</x:f>
        <x:v>Crafting component</x:v>
      </x:c>
      <x:c r="I396" s="4" t="str">
        <x:f>IFERROR(INDEX('Material routes'!$G$6:$G$2205,MATCH(V396,'Material routes'!$A$6:$A$2205,0)),"MISSING ID")</x:f>
        <x:v>Crafting components</x:v>
      </x:c>
      <x:c r="J396" s="4" t="str">
        <x:f>IFERROR(INDEX('Material routes'!$B$6:$B$2205,MATCH(U396,'Material routes'!$A$6:$A$2205,0)),"MISSING ID")</x:f>
        <x:v>design.review.proposal_legger_release_latch</x:v>
      </x:c>
      <x:c r="K396" s="4" t="str">
        <x:f>IFERROR(INDEX('Crafting recipes'!$C$6:$C$1005,MATCH(J396,'Crafting recipes'!$A$6:$A$1005,0)),"MISSING ID")</x:f>
        <x:v>Material refinement</x:v>
      </x:c>
      <x:c r="L396" s="4" t="str">
        <x:f>IFERROR(INDEX('Material routes'!$K$6:$K$2205,MATCH(U396,'Material routes'!$A$6:$A$2205,0)),"MISSING ID")</x:f>
        <x:v>Proposal</x:v>
      </x:c>
      <x:c r="M396" s="4" t="str">
        <x:f>IFERROR(INDEX('Material routes'!$M$6:$M$2205,MATCH(U396,'Material routes'!$A$6:$A$2205,0)),"MISSING ID")</x:f>
        <x:v>Partial proposal</x:v>
      </x:c>
      <x:c r="N396" s="4" t="str">
        <x:f>IF(IFERROR(INDEX('Material routes'!$I$6:$I$1005,MATCH(U396,'Material routes'!$A$6:$A$1005,0)),"MISSING ID")=0,"",IFERROR(INDEX('Material routes'!$I$6:$I$1005,MATCH(U396,'Material routes'!$A$6:$A$1005,0)),"MISSING ID"))</x:f>
      </x:c>
      <x:c r="O396" s="4" t="str">
        <x:f>IFERROR(INDEX('Material routes'!$J$6:$J$2205,MATCH(U396,'Material routes'!$A$6:$A$2205,0)),"MISSING ID")</x:f>
        <x:v>Unspecified</x:v>
      </x:c>
      <x:c r="P396" s="4" t="str">
        <x:f>IF(IFERROR(INDEX('Material routes'!$I$6:$I$1005,MATCH(V396,'Material routes'!$A$6:$A$1005,0)),"MISSING ID")=0,"",IFERROR(INDEX('Material routes'!$I$6:$I$1005,MATCH(V396,'Material routes'!$A$6:$A$1005,0)),"MISSING ID"))</x:f>
      </x:c>
      <x:c r="Q396" s="4" t="str">
        <x:f>IFERROR(INDEX('Material routes'!$J$6:$J$2205,MATCH(V396,'Material routes'!$A$6:$A$2205,0)),"MISSING ID")</x:f>
        <x:v>Unspecified</x:v>
      </x:c>
      <x:c r="R396" s="4" t="str">
        <x:f>IF(L396="Withheld","Withheld premise",IF(E396="Tool candidate","Reusable prerequisite",IF(K396="Raw entry preparation","Entry-resource preparation",IF(G396="Not applicable",IF(IFERROR(INDEX('Items'!$AI$6:$AI$1005,MATCH(T396,'Items'!$A$6:$A$1005,0)),"MISSING ID")="Finished item","Finished endpoint",IF(IFERROR(INDEX('Items'!$AI$6:$AI$1005,MATCH(T396,'Items'!$A$6:$A$1005,0)),"MISSING ID")="Currency","Currency / no refinement tier","Recovered output / tier not applicable")),IF(OR(IFERROR(INDEX('Crafting recipes'!$H$6:$H$1005,MATCH(J396,'Crafting recipes'!$A$6:$A$1005,0)),"MISSING ID")="Unassigned",G396="Unassigned"),"Tier unresolved",IF(IFERROR(VALUE(RIGHT(G396,1))-VALUE(RIGHT(IFERROR(INDEX('Crafting recipes'!$H$6:$H$1005,MATCH(J396,'Crafting recipes'!$A$6:$A$1005,0)),"MISSING ID"),1)),0)=1,IF(B396=IFERROR(INDEX('Crafting recipes'!$H$6:$H$1005,MATCH(J396,'Crafting recipes'!$A$6:$A$1005,0)),"MISSING ID"),"Advances one material tier","Lower-tier ingredient; route advances one tier"),"Needs tier review"))))))</x:f>
        <x:v>Advances one material tier</x:v>
      </x:c>
      <x:c r="S396" s="4" t="str">
        <x:f>IFERROR(INDEX('Material routes'!$D$6:$D$2205,MATCH(U396,'Material routes'!$A$6:$A$2205,0)),"MISSING ID")</x:f>
        <x:v>proposal.branch.spring_steel</x:v>
      </x:c>
      <x:c r="T396" s="4" t="str">
        <x:f>IFERROR(INDEX('Material routes'!$D$6:$D$2205,MATCH(V396,'Material routes'!$A$6:$A$2205,0)),"MISSING ID")</x:f>
        <x:v>proposal.legger.release_latch</x:v>
      </x:c>
      <x:c r="U396" s="4" t="str">
        <x:v>design.review.proposal_legger_release_latch.in.1</x:v>
      </x:c>
      <x:c r="V396" s="4" t="str">
        <x:v>design.review.proposal_legger_release_latch.out</x:v>
      </x:c>
    </x:row>
    <x:row r="397" ht="115" customHeight="1">
      <x:c r="A397" s="4" t="str">
        <x:f>IFERROR(INDEX('Material routes'!$E$6:$E$2205,MATCH(U397,'Material routes'!$A$6:$A$2205,0)),"MISSING ID")</x:f>
        <x:v>Steel stock</x:v>
      </x:c>
      <x:c r="B397" s="4" t="str">
        <x:f>IFERROR(INDEX('Material routes'!$F$6:$F$2205,MATCH(U397,'Material routes'!$A$6:$A$2205,0)),"MISSING ID")</x:f>
        <x:v>T2</x:v>
      </x:c>
      <x:c r="C397" s="4" t="str">
        <x:f>IFERROR(INDEX('Material routes'!$H$6:$H$2205,MATCH(U397,'Material routes'!$A$6:$A$2205,0)),"MISSING ID")</x:f>
        <x:v>Processed material</x:v>
      </x:c>
      <x:c r="D397" s="4" t="str">
        <x:f>IFERROR(INDEX('Material routes'!$G$6:$G$2205,MATCH(U397,'Material routes'!$A$6:$A$2205,0)),"MISSING ID")</x:f>
        <x:v>Manufactured stock</x:v>
      </x:c>
      <x:c r="E397" s="4" t="str">
        <x:f>IFERROR(INDEX('Material routes'!$C$6:$C$2205,MATCH(U397,'Material routes'!$A$6:$A$2205,0)),"MISSING ID")</x:f>
        <x:v>Ingredient candidate</x:v>
      </x:c>
      <x:c r="F397" s="4" t="str">
        <x:f>IFERROR(INDEX('Material routes'!$E$6:$E$2205,MATCH(V397,'Material routes'!$A$6:$A$2205,0)),"MISSING ID")</x:f>
        <x:v>Cargo quick-release latch</x:v>
      </x:c>
      <x:c r="G397" s="4" t="str">
        <x:f>IFERROR(INDEX('Material routes'!$F$6:$F$2205,MATCH(V397,'Material routes'!$A$6:$A$2205,0)),"MISSING ID")</x:f>
        <x:v>T4</x:v>
      </x:c>
      <x:c r="H397" s="4" t="str">
        <x:f>IFERROR(INDEX('Material routes'!$H$6:$H$2205,MATCH(V397,'Material routes'!$A$6:$A$2205,0)),"MISSING ID")</x:f>
        <x:v>Crafting component</x:v>
      </x:c>
      <x:c r="I397" s="4" t="str">
        <x:f>IFERROR(INDEX('Material routes'!$G$6:$G$2205,MATCH(V397,'Material routes'!$A$6:$A$2205,0)),"MISSING ID")</x:f>
        <x:v>Crafting components</x:v>
      </x:c>
      <x:c r="J397" s="4" t="str">
        <x:f>IFERROR(INDEX('Material routes'!$B$6:$B$2205,MATCH(U397,'Material routes'!$A$6:$A$2205,0)),"MISSING ID")</x:f>
        <x:v>design.review.proposal_legger_release_latch</x:v>
      </x:c>
      <x:c r="K397" s="4" t="str">
        <x:f>IFERROR(INDEX('Crafting recipes'!$C$6:$C$1005,MATCH(J397,'Crafting recipes'!$A$6:$A$1005,0)),"MISSING ID")</x:f>
        <x:v>Material refinement</x:v>
      </x:c>
      <x:c r="L397" s="4" t="str">
        <x:f>IFERROR(INDEX('Material routes'!$K$6:$K$2205,MATCH(U397,'Material routes'!$A$6:$A$2205,0)),"MISSING ID")</x:f>
        <x:v>Proposal</x:v>
      </x:c>
      <x:c r="M397" s="4" t="str">
        <x:f>IFERROR(INDEX('Material routes'!$M$6:$M$2205,MATCH(U397,'Material routes'!$A$6:$A$2205,0)),"MISSING ID")</x:f>
        <x:v>Partial proposal</x:v>
      </x:c>
      <x:c r="N397" s="4" t="str">
        <x:f>IF(IFERROR(INDEX('Material routes'!$I$6:$I$1005,MATCH(U397,'Material routes'!$A$6:$A$1005,0)),"MISSING ID")=0,"",IFERROR(INDEX('Material routes'!$I$6:$I$1005,MATCH(U397,'Material routes'!$A$6:$A$1005,0)),"MISSING ID"))</x:f>
      </x:c>
      <x:c r="O397" s="4" t="str">
        <x:f>IFERROR(INDEX('Material routes'!$J$6:$J$2205,MATCH(U397,'Material routes'!$A$6:$A$2205,0)),"MISSING ID")</x:f>
        <x:v>Unspecified</x:v>
      </x:c>
      <x:c r="P397" s="4" t="str">
        <x:f>IF(IFERROR(INDEX('Material routes'!$I$6:$I$1005,MATCH(V397,'Material routes'!$A$6:$A$1005,0)),"MISSING ID")=0,"",IFERROR(INDEX('Material routes'!$I$6:$I$1005,MATCH(V397,'Material routes'!$A$6:$A$1005,0)),"MISSING ID"))</x:f>
      </x:c>
      <x:c r="Q397" s="4" t="str">
        <x:f>IFERROR(INDEX('Material routes'!$J$6:$J$2205,MATCH(V397,'Material routes'!$A$6:$A$2205,0)),"MISSING ID")</x:f>
        <x:v>Unspecified</x:v>
      </x:c>
      <x:c r="R397" s="4" t="str">
        <x:f>IF(L397="Withheld","Withheld premise",IF(E397="Tool candidate","Reusable prerequisite",IF(K397="Raw entry preparation","Entry-resource preparation",IF(G397="Not applicable",IF(IFERROR(INDEX('Items'!$AI$6:$AI$1005,MATCH(T397,'Items'!$A$6:$A$1005,0)),"MISSING ID")="Finished item","Finished endpoint",IF(IFERROR(INDEX('Items'!$AI$6:$AI$1005,MATCH(T397,'Items'!$A$6:$A$1005,0)),"MISSING ID")="Currency","Currency / no refinement tier","Recovered output / tier not applicable")),IF(OR(IFERROR(INDEX('Crafting recipes'!$H$6:$H$1005,MATCH(J397,'Crafting recipes'!$A$6:$A$1005,0)),"MISSING ID")="Unassigned",G397="Unassigned"),"Tier unresolved",IF(IFERROR(VALUE(RIGHT(G397,1))-VALUE(RIGHT(IFERROR(INDEX('Crafting recipes'!$H$6:$H$1005,MATCH(J397,'Crafting recipes'!$A$6:$A$1005,0)),"MISSING ID"),1)),0)=1,IF(B397=IFERROR(INDEX('Crafting recipes'!$H$6:$H$1005,MATCH(J397,'Crafting recipes'!$A$6:$A$1005,0)),"MISSING ID"),"Advances one material tier","Lower-tier ingredient; route advances one tier"),"Needs tier review"))))))</x:f>
        <x:v>Lower-tier ingredient; route advances one tier</x:v>
      </x:c>
      <x:c r="S397" s="4" t="str">
        <x:f>IFERROR(INDEX('Material routes'!$D$6:$D$2205,MATCH(U397,'Material routes'!$A$6:$A$2205,0)),"MISSING ID")</x:f>
        <x:v>author.metallurgy.steel_stock</x:v>
      </x:c>
      <x:c r="T397" s="4" t="str">
        <x:f>IFERROR(INDEX('Material routes'!$D$6:$D$2205,MATCH(V397,'Material routes'!$A$6:$A$2205,0)),"MISSING ID")</x:f>
        <x:v>proposal.legger.release_latch</x:v>
      </x:c>
      <x:c r="U397" s="4" t="str">
        <x:v>design.review.proposal_legger_release_latch.in.2</x:v>
      </x:c>
      <x:c r="V397" s="4" t="str">
        <x:v>design.review.proposal_legger_release_latch.out</x:v>
      </x:c>
    </x:row>
    <x:row r="398" ht="115" customHeight="1">
      <x:c r="A398" s="4" t="str">
        <x:f>IFERROR(INDEX('Material routes'!$E$6:$E$2205,MATCH(U398,'Material routes'!$A$6:$A$2205,0)),"MISSING ID")</x:f>
        <x:v>Prepared bronze bearing stock</x:v>
      </x:c>
      <x:c r="B398" s="4" t="str">
        <x:f>IFERROR(INDEX('Material routes'!$F$6:$F$2205,MATCH(U398,'Material routes'!$A$6:$A$2205,0)),"MISSING ID")</x:f>
        <x:v>T2</x:v>
      </x:c>
      <x:c r="C398" s="4" t="str">
        <x:f>IFERROR(INDEX('Material routes'!$H$6:$H$2205,MATCH(U398,'Material routes'!$A$6:$A$2205,0)),"MISSING ID")</x:f>
        <x:v>Processed material</x:v>
      </x:c>
      <x:c r="D398" s="4" t="str">
        <x:f>IFERROR(INDEX('Material routes'!$G$6:$G$2205,MATCH(U398,'Material routes'!$A$6:$A$2205,0)),"MISSING ID")</x:f>
        <x:v>Manufactured stock</x:v>
      </x:c>
      <x:c r="E398" s="4" t="str">
        <x:f>IFERROR(INDEX('Material routes'!$C$6:$C$2205,MATCH(U398,'Material routes'!$A$6:$A$2205,0)),"MISSING ID")</x:f>
        <x:v>Ingredient candidate</x:v>
      </x:c>
      <x:c r="F398" s="4" t="str">
        <x:f>IFERROR(INDEX('Material routes'!$E$6:$E$2205,MATCH(V398,'Material routes'!$A$6:$A$2205,0)),"MISSING ID")</x:f>
        <x:v>Cargo quick-release latch</x:v>
      </x:c>
      <x:c r="G398" s="4" t="str">
        <x:f>IFERROR(INDEX('Material routes'!$F$6:$F$2205,MATCH(V398,'Material routes'!$A$6:$A$2205,0)),"MISSING ID")</x:f>
        <x:v>T4</x:v>
      </x:c>
      <x:c r="H398" s="4" t="str">
        <x:f>IFERROR(INDEX('Material routes'!$H$6:$H$2205,MATCH(V398,'Material routes'!$A$6:$A$2205,0)),"MISSING ID")</x:f>
        <x:v>Crafting component</x:v>
      </x:c>
      <x:c r="I398" s="4" t="str">
        <x:f>IFERROR(INDEX('Material routes'!$G$6:$G$2205,MATCH(V398,'Material routes'!$A$6:$A$2205,0)),"MISSING ID")</x:f>
        <x:v>Crafting components</x:v>
      </x:c>
      <x:c r="J398" s="4" t="str">
        <x:f>IFERROR(INDEX('Material routes'!$B$6:$B$2205,MATCH(U398,'Material routes'!$A$6:$A$2205,0)),"MISSING ID")</x:f>
        <x:v>design.review.proposal_legger_release_latch</x:v>
      </x:c>
      <x:c r="K398" s="4" t="str">
        <x:f>IFERROR(INDEX('Crafting recipes'!$C$6:$C$1005,MATCH(J398,'Crafting recipes'!$A$6:$A$1005,0)),"MISSING ID")</x:f>
        <x:v>Material refinement</x:v>
      </x:c>
      <x:c r="L398" s="4" t="str">
        <x:f>IFERROR(INDEX('Material routes'!$K$6:$K$2205,MATCH(U398,'Material routes'!$A$6:$A$2205,0)),"MISSING ID")</x:f>
        <x:v>Proposal</x:v>
      </x:c>
      <x:c r="M398" s="4" t="str">
        <x:f>IFERROR(INDEX('Material routes'!$M$6:$M$2205,MATCH(U398,'Material routes'!$A$6:$A$2205,0)),"MISSING ID")</x:f>
        <x:v>Partial proposal</x:v>
      </x:c>
      <x:c r="N398" s="4" t="str">
        <x:f>IF(IFERROR(INDEX('Material routes'!$I$6:$I$1005,MATCH(U398,'Material routes'!$A$6:$A$1005,0)),"MISSING ID")=0,"",IFERROR(INDEX('Material routes'!$I$6:$I$1005,MATCH(U398,'Material routes'!$A$6:$A$1005,0)),"MISSING ID"))</x:f>
      </x:c>
      <x:c r="O398" s="4" t="str">
        <x:f>IFERROR(INDEX('Material routes'!$J$6:$J$2205,MATCH(U398,'Material routes'!$A$6:$A$2205,0)),"MISSING ID")</x:f>
        <x:v>Unspecified</x:v>
      </x:c>
      <x:c r="P398" s="4" t="str">
        <x:f>IF(IFERROR(INDEX('Material routes'!$I$6:$I$1005,MATCH(V398,'Material routes'!$A$6:$A$1005,0)),"MISSING ID")=0,"",IFERROR(INDEX('Material routes'!$I$6:$I$1005,MATCH(V398,'Material routes'!$A$6:$A$1005,0)),"MISSING ID"))</x:f>
      </x:c>
      <x:c r="Q398" s="4" t="str">
        <x:f>IFERROR(INDEX('Material routes'!$J$6:$J$2205,MATCH(V398,'Material routes'!$A$6:$A$2205,0)),"MISSING ID")</x:f>
        <x:v>Unspecified</x:v>
      </x:c>
      <x:c r="R398" s="4" t="str">
        <x:f>IF(L398="Withheld","Withheld premise",IF(E398="Tool candidate","Reusable prerequisite",IF(K398="Raw entry preparation","Entry-resource preparation",IF(G398="Not applicable",IF(IFERROR(INDEX('Items'!$AI$6:$AI$1005,MATCH(T398,'Items'!$A$6:$A$1005,0)),"MISSING ID")="Finished item","Finished endpoint",IF(IFERROR(INDEX('Items'!$AI$6:$AI$1005,MATCH(T398,'Items'!$A$6:$A$1005,0)),"MISSING ID")="Currency","Currency / no refinement tier","Recovered output / tier not applicable")),IF(OR(IFERROR(INDEX('Crafting recipes'!$H$6:$H$1005,MATCH(J398,'Crafting recipes'!$A$6:$A$1005,0)),"MISSING ID")="Unassigned",G398="Unassigned"),"Tier unresolved",IF(IFERROR(VALUE(RIGHT(G398,1))-VALUE(RIGHT(IFERROR(INDEX('Crafting recipes'!$H$6:$H$1005,MATCH(J398,'Crafting recipes'!$A$6:$A$1005,0)),"MISSING ID"),1)),0)=1,IF(B398=IFERROR(INDEX('Crafting recipes'!$H$6:$H$1005,MATCH(J398,'Crafting recipes'!$A$6:$A$1005,0)),"MISSING ID"),"Advances one material tier","Lower-tier ingredient; route advances one tier"),"Needs tier review"))))))</x:f>
        <x:v>Lower-tier ingredient; route advances one tier</x:v>
      </x:c>
      <x:c r="S398" s="4" t="str">
        <x:f>IFERROR(INDEX('Material routes'!$D$6:$D$2205,MATCH(U398,'Material routes'!$A$6:$A$2205,0)),"MISSING ID")</x:f>
        <x:v>proposal.branch.bearing_bronze</x:v>
      </x:c>
      <x:c r="T398" s="4" t="str">
        <x:f>IFERROR(INDEX('Material routes'!$D$6:$D$2205,MATCH(V398,'Material routes'!$A$6:$A$2205,0)),"MISSING ID")</x:f>
        <x:v>proposal.legger.release_latch</x:v>
      </x:c>
      <x:c r="U398" s="4" t="str">
        <x:v>design.review.proposal_legger_release_latch.in.3</x:v>
      </x:c>
      <x:c r="V398" s="4" t="str">
        <x:v>design.review.proposal_legger_release_latch.out</x:v>
      </x:c>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Biological resources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Biological resources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Biological resources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Biological resources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t="str">
        <x:f>IFERROR(INDEX('Material routes'!$E$6:$E$2205,MATCH(U466,'Material routes'!$A$6:$A$2205,0)),"MISSING ID")</x:f>
        <x:v>Graded domestic-beetle feedstone mix</x:v>
      </x:c>
      <x:c r="B466" s="4" t="str">
        <x:f>IFERROR(INDEX('Material routes'!$F$6:$F$2205,MATCH(U466,'Material routes'!$A$6:$A$2205,0)),"MISSING ID")</x:f>
        <x:v>T2</x:v>
      </x:c>
      <x:c r="C466" s="4" t="str">
        <x:f>IFERROR(INDEX('Material routes'!$H$6:$H$2205,MATCH(U466,'Material routes'!$A$6:$A$2205,0)),"MISSING ID")</x:f>
        <x:v>Processed material</x:v>
      </x:c>
      <x:c r="D466" s="4" t="str">
        <x:f>IFERROR(INDEX('Material routes'!$G$6:$G$2205,MATCH(U466,'Material routes'!$A$6:$A$2205,0)),"MISSING ID")</x:f>
        <x:v>Manufactured stock</x:v>
      </x:c>
      <x:c r="E466" s="4" t="str">
        <x:f>IFERROR(INDEX('Material routes'!$C$6:$C$2205,MATCH(U466,'Material routes'!$A$6:$A$2205,0)),"MISSING ID")</x:f>
        <x:v>Ingredient candidate</x:v>
      </x:c>
      <x:c r="F466" s="4" t="str">
        <x:f>IFERROR(INDEX('Material routes'!$E$6:$E$2205,MATCH(V466,'Material routes'!$A$6:$A$2205,0)),"MISSING ID")</x:f>
        <x:v>Pressed domestic-beetle feedstone block</x:v>
      </x:c>
      <x:c r="G466" s="4" t="str">
        <x:f>IFERROR(INDEX('Material routes'!$F$6:$F$2205,MATCH(V466,'Material routes'!$A$6:$A$2205,0)),"MISSING ID")</x:f>
        <x:v>Not applicable</x:v>
      </x:c>
      <x:c r="H466" s="4" t="str">
        <x:f>IFERROR(INDEX('Material routes'!$H$6:$H$2205,MATCH(V466,'Material routes'!$A$6:$A$2205,0)),"MISSING ID")</x:f>
        <x:v>Livestock feed</x:v>
      </x:c>
      <x:c r="I466" s="4" t="str">
        <x:f>IFERROR(INDEX('Material routes'!$G$6:$G$2205,MATCH(V466,'Material routes'!$A$6:$A$2205,0)),"MISSING ID")</x:f>
        <x:v>Consumables</x:v>
      </x:c>
      <x:c r="J466" s="4" t="str">
        <x:f>IFERROR(INDEX('Material routes'!$B$6:$B$2205,MATCH(U466,'Material routes'!$A$6:$A$2205,0)),"MISSING ID")</x:f>
        <x:v>design.lore.feedstone_block</x:v>
      </x:c>
      <x:c r="K466" s="4" t="str">
        <x:f>IFERROR(INDEX('Crafting recipes'!$C$6:$C$1005,MATCH(J466,'Crafting recipes'!$A$6:$A$1005,0)),"MISSING ID")</x:f>
        <x:v>Finished-item crafting</x:v>
      </x:c>
      <x:c r="L466" s="4" t="str">
        <x:f>IFERROR(INDEX('Material routes'!$K$6:$K$2205,MATCH(U466,'Material routes'!$A$6:$A$2205,0)),"MISSING ID")</x:f>
        <x:v>Proposal</x:v>
      </x:c>
      <x:c r="M466" s="4" t="str">
        <x:f>IFERROR(INDEX('Material routes'!$M$6:$M$2205,MATCH(U466,'Material routes'!$A$6:$A$2205,0)),"MISSING ID")</x:f>
        <x:v>Partial proposal</x:v>
      </x:c>
      <x:c r="N466" s="4" t="str">
        <x:f>IF(IFERROR(INDEX('Material routes'!$I$6:$I$1005,MATCH(U466,'Material routes'!$A$6:$A$1005,0)),"MISSING ID")=0,"",IFERROR(INDEX('Material routes'!$I$6:$I$1005,MATCH(U466,'Material routes'!$A$6:$A$1005,0)),"MISSING ID"))</x:f>
      </x:c>
      <x:c r="O466" s="4" t="str">
        <x:f>IFERROR(INDEX('Material routes'!$J$6:$J$2205,MATCH(U466,'Material routes'!$A$6:$A$2205,0)),"MISSING ID")</x:f>
        <x:v>Unspecified</x:v>
      </x:c>
      <x:c r="P466" s="4" t="str">
        <x:f>IF(IFERROR(INDEX('Material routes'!$I$6:$I$1005,MATCH(V466,'Material routes'!$A$6:$A$1005,0)),"MISSING ID")=0,"",IFERROR(INDEX('Material routes'!$I$6:$I$1005,MATCH(V466,'Material routes'!$A$6:$A$1005,0)),"MISSING ID"))</x:f>
      </x:c>
      <x:c r="Q466" s="4" t="str">
        <x:f>IFERROR(INDEX('Material routes'!$J$6:$J$2205,MATCH(V466,'Material routes'!$A$6:$A$2205,0)),"MISSING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routes'!$D$6:$D$2205,MATCH(U466,'Material routes'!$A$6:$A$2205,0)),"MISSING ID")</x:f>
        <x:v>proposal.lore.feedstone_mix</x:v>
      </x:c>
      <x:c r="T466" s="4" t="str">
        <x:f>IFERROR(INDEX('Material routes'!$D$6:$D$2205,MATCH(V466,'Material routes'!$A$6:$A$2205,0)),"MISSING ID")</x:f>
        <x:v>proposal.lore.feedstone_block</x:v>
      </x:c>
      <x:c r="U466" s="4" t="str">
        <x:v>design.lore.feedstone_block.in.1</x:v>
      </x:c>
      <x:c r="V466" s="4" t="str">
        <x:v>design.lore.feedstone_block.out</x:v>
      </x:c>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Tools</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Tools</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Crafting components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Crafting components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Armor</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Armor</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Armor</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Armor</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t="str">
        <x:f>IFERROR(INDEX('Material routes'!$E$6:$E$2205,MATCH(U564,'Material routes'!$A$6:$A$2205,0)),"MISSING ID")</x:f>
        <x:v>Bonded husk sheet</x:v>
      </x:c>
      <x:c r="B564" s="4" t="str">
        <x:f>IFERROR(INDEX('Material routes'!$F$6:$F$2205,MATCH(U564,'Material routes'!$A$6:$A$2205,0)),"MISSING ID")</x:f>
        <x:v>T2</x:v>
      </x:c>
      <x:c r="C564" s="4" t="str">
        <x:f>IFERROR(INDEX('Material routes'!$H$6:$H$2205,MATCH(U564,'Material routes'!$A$6:$A$2205,0)),"MISSING ID")</x:f>
        <x:v>Processed material</x:v>
      </x:c>
      <x:c r="D564" s="4" t="str">
        <x:f>IFERROR(INDEX('Material routes'!$G$6:$G$2205,MATCH(U564,'Material routes'!$A$6:$A$2205,0)),"MISSING ID")</x:f>
        <x:v>Manufactured stock</x:v>
      </x:c>
      <x:c r="E564" s="4" t="str">
        <x:f>IFERROR(INDEX('Material routes'!$C$6:$C$2205,MATCH(U564,'Material routes'!$A$6:$A$2205,0)),"MISSING ID")</x:f>
        <x:v>Ingredient candidate</x:v>
      </x:c>
      <x:c r="F564" s="4" t="str">
        <x:f>IFERROR(INDEX('Material routes'!$E$6:$E$2205,MATCH(V564,'Material routes'!$A$6:$A$2205,0)),"MISSING ID")</x:f>
        <x:v>Pressed-husk apron</x:v>
      </x:c>
      <x:c r="G564" s="4" t="str">
        <x:f>IFERROR(INDEX('Material routes'!$F$6:$F$2205,MATCH(V564,'Material routes'!$A$6:$A$2205,0)),"MISSING ID")</x:f>
        <x:v>Not applicable</x:v>
      </x:c>
      <x:c r="H564" s="4" t="str">
        <x:f>IFERROR(INDEX('Material routes'!$H$6:$H$2205,MATCH(V564,'Material routes'!$A$6:$A$2205,0)),"MISSING ID")</x:f>
        <x:v>Wearable</x:v>
      </x:c>
      <x:c r="I564" s="4" t="str">
        <x:f>IFERROR(INDEX('Material routes'!$G$6:$G$2205,MATCH(V564,'Material routes'!$A$6:$A$2205,0)),"MISSING ID")</x:f>
        <x:v>Armor</x:v>
      </x:c>
      <x:c r="J564" s="4" t="str">
        <x:f>IFERROR(INDEX('Material routes'!$B$6:$B$2205,MATCH(U564,'Material routes'!$A$6:$A$2205,0)),"MISSING ID")</x:f>
        <x:v>design.collection.pressed_husk_apron</x:v>
      </x:c>
      <x:c r="K564" s="4" t="str">
        <x:f>IFERROR(INDEX('Crafting recipes'!$C$6:$C$1005,MATCH(J564,'Crafting recipes'!$A$6:$A$1005,0)),"MISSING ID")</x:f>
        <x:v>Finished-item crafting</x:v>
      </x:c>
      <x:c r="L564" s="4" t="str">
        <x:f>IFERROR(INDEX('Material routes'!$K$6:$K$2205,MATCH(U564,'Material routes'!$A$6:$A$2205,0)),"MISSING ID")</x:f>
        <x:v>Proposal</x:v>
      </x:c>
      <x:c r="M564" s="4" t="str">
        <x:f>IFERROR(INDEX('Material routes'!$M$6:$M$2205,MATCH(U564,'Material routes'!$A$6:$A$2205,0)),"MISSING ID")</x:f>
        <x:v>Partial proposal</x:v>
      </x:c>
      <x:c r="N564" s="4"/>
      <x:c r="O564" s="4" t="str">
        <x:f>IFERROR(INDEX('Material routes'!$J$6:$J$2205,MATCH(U564,'Material routes'!$A$6:$A$2205,0)),"MISSING ID")</x:f>
        <x:v>Unspecified</x:v>
      </x:c>
      <x:c r="P564" s="4"/>
      <x:c r="Q564" s="4" t="str">
        <x:f>IFERROR(INDEX('Material routes'!$J$6:$J$2205,MATCH(V564,'Material routes'!$A$6:$A$2205,0)),"MISSING ID")</x:f>
        <x:v>Unspecified</x:v>
      </x:c>
      <x:c r="R564" s="4" t="str">
        <x:f>IF(L564="Withheld","Withheld premise",IF(E564="Tool candidate","Reusable prerequisite",IF(K564="Raw entry preparation","Entry-resource preparation",IF(G564="Not applicable",IF(IFERROR(INDEX('Items'!$AI$6:$AI$1005,MATCH(T564,'Items'!$A$6:$A$1005,0)),"MISSING ID")="Finished item","Finished endpoint",IF(IFERROR(INDEX('Items'!$AI$6:$AI$1005,MATCH(T564,'Items'!$A$6:$A$1005,0)),"MISSING ID")="Currency","Currency / no refinement tier","Recovered output / tier not applicable")),IF(OR(IFERROR(INDEX('Crafting recipes'!$H$6:$H$1005,MATCH(J564,'Crafting recipes'!$A$6:$A$1005,0)),"MISSING ID")="Unassigned",G564="Unassigned"),"Tier unresolved",IF(IFERROR(VALUE(RIGHT(G564,1))-VALUE(RIGHT(IFERROR(INDEX('Crafting recipes'!$H$6:$H$1005,MATCH(J564,'Crafting recipes'!$A$6:$A$1005,0)),"MISSING ID"),1)),0)=1,IF(B564=IFERROR(INDEX('Crafting recipes'!$H$6:$H$1005,MATCH(J564,'Crafting recipes'!$A$6:$A$1005,0)),"MISSING ID"),"Advances one material tier","Lower-tier ingredient; route advances one tier"),"Needs tier review"))))))</x:f>
        <x:v>Finished endpoint</x:v>
      </x:c>
      <x:c r="S564" s="4" t="str">
        <x:f>IFERROR(INDEX('Material routes'!$D$6:$D$2205,MATCH(U564,'Material routes'!$A$6:$A$2205,0)),"MISSING ID")</x:f>
        <x:v>proposal.branch.husk_sheet</x:v>
      </x:c>
      <x:c r="T564" s="4" t="str">
        <x:f>IFERROR(INDEX('Material routes'!$D$6:$D$2205,MATCH(V564,'Material routes'!$A$6:$A$2205,0)),"MISSING ID")</x:f>
        <x:v>proposal.collection.pressed_husk_apron</x:v>
      </x:c>
      <x:c r="U564" s="4" t="str">
        <x:v>design.collection.pressed_husk_apron.in.1</x:v>
      </x:c>
      <x:c r="V564" s="4" t="str">
        <x:v>design.collection.pressed_husk_apron.out</x:v>
      </x:c>
    </x:row>
    <x:row r="565" ht="64" customHeight="1">
      <x:c r="A565" s="4" t="str">
        <x:f>IFERROR(INDEX('Material routes'!$E$6:$E$2205,MATCH(U565,'Material routes'!$A$6:$A$2205,0)),"MISSING ID")</x:f>
        <x:v>Ceramic toggle fastener</x:v>
      </x:c>
      <x:c r="B565" s="4" t="str">
        <x:f>IFERROR(INDEX('Material routes'!$F$6:$F$2205,MATCH(U565,'Material routes'!$A$6:$A$2205,0)),"MISSING ID")</x:f>
        <x:v>T3</x:v>
      </x:c>
      <x:c r="C565" s="4" t="str">
        <x:f>IFERROR(INDEX('Material routes'!$H$6:$H$2205,MATCH(U565,'Material routes'!$A$6:$A$2205,0)),"MISSING ID")</x:f>
        <x:v>Crafting component</x:v>
      </x:c>
      <x:c r="D565" s="4" t="str">
        <x:f>IFERROR(INDEX('Material routes'!$G$6:$G$2205,MATCH(U565,'Material routes'!$A$6:$A$2205,0)),"MISSING ID")</x:f>
        <x:v>Crafting components</x:v>
      </x:c>
      <x:c r="E565" s="4" t="str">
        <x:f>IFERROR(INDEX('Material routes'!$C$6:$C$2205,MATCH(U565,'Material routes'!$A$6:$A$2205,0)),"MISSING ID")</x:f>
        <x:v>Ingredient candidate</x:v>
      </x:c>
      <x:c r="F565" s="4" t="str">
        <x:f>IFERROR(INDEX('Material routes'!$E$6:$E$2205,MATCH(V565,'Material routes'!$A$6:$A$2205,0)),"MISSING ID")</x:f>
        <x:v>Pressed-husk apron</x:v>
      </x:c>
      <x:c r="G565" s="4" t="str">
        <x:f>IFERROR(INDEX('Material routes'!$F$6:$F$2205,MATCH(V565,'Material routes'!$A$6:$A$2205,0)),"MISSING ID")</x:f>
        <x:v>Not applicable</x:v>
      </x:c>
      <x:c r="H565" s="4" t="str">
        <x:f>IFERROR(INDEX('Material routes'!$H$6:$H$2205,MATCH(V565,'Material routes'!$A$6:$A$2205,0)),"MISSING ID")</x:f>
        <x:v>Wearable</x:v>
      </x:c>
      <x:c r="I565" s="4" t="str">
        <x:f>IFERROR(INDEX('Material routes'!$G$6:$G$2205,MATCH(V565,'Material routes'!$A$6:$A$2205,0)),"MISSING ID")</x:f>
        <x:v>Armor</x:v>
      </x:c>
      <x:c r="J565" s="4" t="str">
        <x:f>IFERROR(INDEX('Material routes'!$B$6:$B$2205,MATCH(U565,'Material routes'!$A$6:$A$2205,0)),"MISSING ID")</x:f>
        <x:v>design.collection.pressed_husk_apron</x:v>
      </x:c>
      <x:c r="K565" s="4" t="str">
        <x:f>IFERROR(INDEX('Crafting recipes'!$C$6:$C$1005,MATCH(J565,'Crafting recipes'!$A$6:$A$1005,0)),"MISSING ID")</x:f>
        <x:v>Finished-item crafting</x:v>
      </x:c>
      <x:c r="L565" s="4" t="str">
        <x:f>IFERROR(INDEX('Material routes'!$K$6:$K$2205,MATCH(U565,'Material routes'!$A$6:$A$2205,0)),"MISSING ID")</x:f>
        <x:v>Proposal</x:v>
      </x:c>
      <x:c r="M565" s="4" t="str">
        <x:f>IFERROR(INDEX('Material routes'!$M$6:$M$2205,MATCH(U565,'Material routes'!$A$6:$A$2205,0)),"MISSING ID")</x:f>
        <x:v>Partial proposal</x:v>
      </x:c>
      <x:c r="N565" s="4"/>
      <x:c r="O565" s="4" t="str">
        <x:f>IFERROR(INDEX('Material routes'!$J$6:$J$2205,MATCH(U565,'Material routes'!$A$6:$A$2205,0)),"MISSING ID")</x:f>
        <x:v>Unspecified</x:v>
      </x:c>
      <x:c r="P565" s="4"/>
      <x:c r="Q565" s="4" t="str">
        <x:f>IFERROR(INDEX('Material routes'!$J$6:$J$2205,MATCH(V565,'Material routes'!$A$6:$A$2205,0)),"MISSING ID")</x:f>
        <x:v>Unspecified</x:v>
      </x:c>
      <x:c r="R565" s="4" t="str">
        <x:f>IF(L565="Withheld","Withheld premise",IF(E565="Tool candidate","Reusable prerequisite",IF(K565="Raw entry preparation","Entry-resource preparation",IF(G565="Not applicable",IF(IFERROR(INDEX('Items'!$AI$6:$AI$1005,MATCH(T565,'Items'!$A$6:$A$1005,0)),"MISSING ID")="Finished item","Finished endpoint",IF(IFERROR(INDEX('Items'!$AI$6:$AI$1005,MATCH(T565,'Items'!$A$6:$A$1005,0)),"MISSING ID")="Currency","Currency / no refinement tier","Recovered output / tier not applicable")),IF(OR(IFERROR(INDEX('Crafting recipes'!$H$6:$H$1005,MATCH(J565,'Crafting recipes'!$A$6:$A$1005,0)),"MISSING ID")="Unassigned",G565="Unassigned"),"Tier unresolved",IF(IFERROR(VALUE(RIGHT(G565,1))-VALUE(RIGHT(IFERROR(INDEX('Crafting recipes'!$H$6:$H$1005,MATCH(J565,'Crafting recipes'!$A$6:$A$1005,0)),"MISSING ID"),1)),0)=1,IF(B565=IFERROR(INDEX('Crafting recipes'!$H$6:$H$1005,MATCH(J565,'Crafting recipes'!$A$6:$A$1005,0)),"MISSING ID"),"Advances one material tier","Lower-tier ingredient; route advances one tier"),"Needs tier review"))))))</x:f>
        <x:v>Finished endpoint</x:v>
      </x:c>
      <x:c r="S565" s="4" t="str">
        <x:f>IFERROR(INDEX('Material routes'!$D$6:$D$2205,MATCH(U565,'Material routes'!$A$6:$A$2205,0)),"MISSING ID")</x:f>
        <x:v>proposal.ceramic.fastener</x:v>
      </x:c>
      <x:c r="T565" s="4" t="str">
        <x:f>IFERROR(INDEX('Material routes'!$D$6:$D$2205,MATCH(V565,'Material routes'!$A$6:$A$2205,0)),"MISSING ID")</x:f>
        <x:v>proposal.collection.pressed_husk_apron</x:v>
      </x:c>
      <x:c r="U565" s="4" t="str">
        <x:v>design.collection.pressed_husk_apron.in.2</x:v>
      </x:c>
      <x:c r="V565" s="4" t="str">
        <x:v>design.collection.pressed_husk_apron.out</x:v>
      </x:c>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Biological resources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Consumables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Biological resources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Consumables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Biological resources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Consumables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Biological resources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Consumables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t="str">
        <x:f>IFERROR(INDEX('Material routes'!$E$6:$E$2205,MATCH(U669,'Material routes'!$A$6:$A$2205,0)),"MISSING ID")</x:f>
        <x:v>Fine culinary Phagia meal</x:v>
      </x:c>
      <x:c r="B669" s="4" t="str">
        <x:f>IFERROR(INDEX('Material routes'!$F$6:$F$2205,MATCH(U669,'Material routes'!$A$6:$A$2205,0)),"MISSING ID")</x:f>
        <x:v>T1</x:v>
      </x:c>
      <x:c r="C669" s="4" t="str">
        <x:f>IFERROR(INDEX('Material routes'!$H$6:$H$2205,MATCH(U669,'Material routes'!$A$6:$A$2205,0)),"MISSING ID")</x:f>
        <x:v>Food material</x:v>
      </x:c>
      <x:c r="D669" s="4" t="str">
        <x:f>IFERROR(INDEX('Material routes'!$G$6:$G$2205,MATCH(U669,'Material routes'!$A$6:$A$2205,0)),"MISSING ID")</x:f>
        <x:v>Consumables</x:v>
      </x:c>
      <x:c r="E669" s="4" t="str">
        <x:f>IFERROR(INDEX('Material routes'!$C$6:$C$2205,MATCH(U669,'Material routes'!$A$6:$A$2205,0)),"MISSING ID")</x:f>
        <x:v>Ingredient candidate</x:v>
      </x:c>
      <x:c r="F669" s="4" t="str">
        <x:f>IFERROR(INDEX('Material routes'!$E$6:$E$2205,MATCH(V669,'Material routes'!$A$6:$A$2205,0)),"MISSING ID")</x:f>
        <x:v>Toasted culinary Phagia crumbs</x:v>
      </x:c>
      <x:c r="G669" s="4" t="str">
        <x:f>IFERROR(INDEX('Material routes'!$F$6:$F$2205,MATCH(V669,'Material routes'!$A$6:$A$2205,0)),"MISSING ID")</x:f>
        <x:v>T2</x:v>
      </x:c>
      <x:c r="H669" s="4" t="str">
        <x:f>IFERROR(INDEX('Material routes'!$H$6:$H$2205,MATCH(V669,'Material routes'!$A$6:$A$2205,0)),"MISSING ID")</x:f>
        <x:v>Food material</x:v>
      </x:c>
      <x:c r="I669" s="4" t="str">
        <x:f>IFERROR(INDEX('Material routes'!$G$6:$G$2205,MATCH(V669,'Material routes'!$A$6:$A$2205,0)),"MISSING ID")</x:f>
        <x:v>Consumables</x:v>
      </x:c>
      <x:c r="J669" s="4" t="str">
        <x:f>IFERROR(INDEX('Material routes'!$B$6:$B$2205,MATCH(U669,'Material routes'!$A$6:$A$2205,0)),"MISSING ID")</x:f>
        <x:v>design.collection.toasted_culinary_phagia_crumbs</x:v>
      </x:c>
      <x:c r="K669" s="4" t="str">
        <x:f>IFERROR(INDEX('Crafting recipes'!$C$6:$C$1005,MATCH(J669,'Crafting recipes'!$A$6:$A$1005,0)),"MISSING ID")</x:f>
        <x:v>Material refinement</x:v>
      </x:c>
      <x:c r="L669" s="4" t="str">
        <x:f>IFERROR(INDEX('Material routes'!$K$6:$K$2205,MATCH(U669,'Material routes'!$A$6:$A$2205,0)),"MISSING ID")</x:f>
        <x:v>Proposal</x:v>
      </x:c>
      <x:c r="M669" s="4" t="str">
        <x:f>IFERROR(INDEX('Material routes'!$M$6:$M$2205,MATCH(U669,'Material routes'!$A$6:$A$2205,0)),"MISSING ID")</x:f>
        <x:v>Partial proposal</x:v>
      </x:c>
      <x:c r="N669" s="4"/>
      <x:c r="O669" s="4" t="str">
        <x:f>IFERROR(INDEX('Material routes'!$J$6:$J$2205,MATCH(U669,'Material routes'!$A$6:$A$2205,0)),"MISSING ID")</x:f>
        <x:v>Unspecified</x:v>
      </x:c>
      <x:c r="P669" s="4"/>
      <x:c r="Q669" s="4" t="str">
        <x:f>IFERROR(INDEX('Material routes'!$J$6:$J$2205,MATCH(V669,'Material routes'!$A$6:$A$2205,0)),"MISSING ID")</x:f>
        <x:v>Unspecified</x:v>
      </x:c>
      <x:c r="R669" s="4" t="str">
        <x:f>IF(L669="Withheld","Withheld premise",IF(E669="Tool candidate","Reusable prerequisite",IF(K669="Raw entry preparation","Entry-resource preparation",IF(G669="Not applicable",IF(IFERROR(INDEX('Items'!$AI$6:$AI$1005,MATCH(T669,'Items'!$A$6:$A$1005,0)),"MISSING ID")="Finished item","Finished endpoint",IF(IFERROR(INDEX('Items'!$AI$6:$AI$1005,MATCH(T669,'Items'!$A$6:$A$1005,0)),"MISSING ID")="Currency","Currency / no refinement tier","Recovered output / tier not applicable")),IF(OR(IFERROR(INDEX('Crafting recipes'!$H$6:$H$1005,MATCH(J669,'Crafting recipes'!$A$6:$A$1005,0)),"MISSING ID")="Unassigned",G669="Unassigned"),"Tier unresolved",IF(IFERROR(VALUE(RIGHT(G669,1))-VALUE(RIGHT(IFERROR(INDEX('Crafting recipes'!$H$6:$H$1005,MATCH(J669,'Crafting recipes'!$A$6:$A$1005,0)),"MISSING ID"),1)),0)=1,IF(B669=IFERROR(INDEX('Crafting recipes'!$H$6:$H$1005,MATCH(J669,'Crafting recipes'!$A$6:$A$1005,0)),"MISSING ID"),"Advances one material tier","Lower-tier ingredient; route advances one tier"),"Needs tier review"))))))</x:f>
        <x:v>Advances one material tier</x:v>
      </x:c>
      <x:c r="S669" s="4" t="str">
        <x:f>IFERROR(INDEX('Material routes'!$D$6:$D$2205,MATCH(U669,'Material routes'!$A$6:$A$2205,0)),"MISSING ID")</x:f>
        <x:v>proposal.collection.fine_culinary_phagia_meal</x:v>
      </x:c>
      <x:c r="T669" s="4" t="str">
        <x:f>IFERROR(INDEX('Material routes'!$D$6:$D$2205,MATCH(V669,'Material routes'!$A$6:$A$2205,0)),"MISSING ID")</x:f>
        <x:v>proposal.collection.toasted_culinary_phagia_crumbs</x:v>
      </x:c>
      <x:c r="U669" s="4" t="str">
        <x:v>design.collection.toasted_culinary_phagia_crumbs.in.1</x:v>
      </x:c>
      <x:c r="V669" s="4" t="str">
        <x:v>design.collection.toasted_culinary_phagia_crumbs.out</x:v>
      </x:c>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Biological resources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Consumables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Biological resources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Consumables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Consumables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Consumables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Consumables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Consumables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Consumables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Biological resources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Consumables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Biological resources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Consumables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Biological resources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Consumables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Consumables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Consumables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Biological resources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Consumables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Biological resources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Consumables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Biological resources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Consumables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Consumables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Consumables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Biological resources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Consumables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Consumables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Consumables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t="str">
        <x:f>IFERROR(INDEX('Material routes'!$E$6:$E$2205,MATCH(U686,'Material routes'!$A$6:$A$2205,0)),"MISSING ID")</x:f>
        <x:v>Toasted culinary Phagia crumbs</x:v>
      </x:c>
      <x:c r="B686" s="4" t="str">
        <x:f>IFERROR(INDEX('Material routes'!$F$6:$F$2205,MATCH(U686,'Material routes'!$A$6:$A$2205,0)),"MISSING ID")</x:f>
        <x:v>T2</x:v>
      </x:c>
      <x:c r="C686" s="4" t="str">
        <x:f>IFERROR(INDEX('Material routes'!$H$6:$H$2205,MATCH(U686,'Material routes'!$A$6:$A$2205,0)),"MISSING ID")</x:f>
        <x:v>Food material</x:v>
      </x:c>
      <x:c r="D686" s="4" t="str">
        <x:f>IFERROR(INDEX('Material routes'!$G$6:$G$2205,MATCH(U686,'Material routes'!$A$6:$A$2205,0)),"MISSING ID")</x:f>
        <x:v>Consumables</x:v>
      </x:c>
      <x:c r="E686" s="4" t="str">
        <x:f>IFERROR(INDEX('Material routes'!$C$6:$C$2205,MATCH(U686,'Material routes'!$A$6:$A$2205,0)),"MISSING ID")</x:f>
        <x:v>Ingredient candidate</x:v>
      </x:c>
      <x:c r="F686" s="4" t="str">
        <x:f>IFERROR(INDEX('Material routes'!$E$6:$E$2205,MATCH(V686,'Material routes'!$A$6:$A$2205,0)),"MISSING ID")</x:f>
        <x:v>Toasted Phagia crumble portion</x:v>
      </x:c>
      <x:c r="G686" s="4" t="str">
        <x:f>IFERROR(INDEX('Material routes'!$F$6:$F$2205,MATCH(V686,'Material routes'!$A$6:$A$2205,0)),"MISSING ID")</x:f>
        <x:v>Not applicable</x:v>
      </x:c>
      <x:c r="H686" s="4" t="str">
        <x:f>IFERROR(INDEX('Material routes'!$H$6:$H$2205,MATCH(V686,'Material routes'!$A$6:$A$2205,0)),"MISSING ID")</x:f>
        <x:v>Food consumable</x:v>
      </x:c>
      <x:c r="I686" s="4" t="str">
        <x:f>IFERROR(INDEX('Material routes'!$G$6:$G$2205,MATCH(V686,'Material routes'!$A$6:$A$2205,0)),"MISSING ID")</x:f>
        <x:v>Consumables</x:v>
      </x:c>
      <x:c r="J686" s="4" t="str">
        <x:f>IFERROR(INDEX('Material routes'!$B$6:$B$2205,MATCH(U686,'Material routes'!$A$6:$A$2205,0)),"MISSING ID")</x:f>
        <x:v>design.collection.toasted_phagia_crumble_portion</x:v>
      </x:c>
      <x:c r="K686" s="4" t="str">
        <x:f>IFERROR(INDEX('Crafting recipes'!$C$6:$C$1005,MATCH(J686,'Crafting recipes'!$A$6:$A$1005,0)),"MISSING ID")</x:f>
        <x:v>Finished-item crafting</x:v>
      </x:c>
      <x:c r="L686" s="4" t="str">
        <x:f>IFERROR(INDEX('Material routes'!$K$6:$K$2205,MATCH(U686,'Material routes'!$A$6:$A$2205,0)),"MISSING ID")</x:f>
        <x:v>Proposal</x:v>
      </x:c>
      <x:c r="M686" s="4" t="str">
        <x:f>IFERROR(INDEX('Material routes'!$M$6:$M$2205,MATCH(U686,'Material routes'!$A$6:$A$2205,0)),"MISSING ID")</x:f>
        <x:v>Partial proposal</x:v>
      </x:c>
      <x:c r="N686" s="4"/>
      <x:c r="O686" s="4" t="str">
        <x:f>IFERROR(INDEX('Material routes'!$J$6:$J$2205,MATCH(U686,'Material routes'!$A$6:$A$2205,0)),"MISSING ID")</x:f>
        <x:v>Unspecified</x:v>
      </x:c>
      <x:c r="P686" s="4"/>
      <x:c r="Q686" s="4" t="str">
        <x:f>IFERROR(INDEX('Material routes'!$J$6:$J$2205,MATCH(V686,'Material routes'!$A$6:$A$2205,0)),"MISSING ID")</x:f>
        <x:v>Unspecified</x:v>
      </x:c>
      <x:c r="R686" s="4" t="str">
        <x:f>IF(L686="Withheld","Withheld premise",IF(E686="Tool candidate","Reusable prerequisite",IF(K686="Raw entry preparation","Entry-resource preparation",IF(G686="Not applicable",IF(IFERROR(INDEX('Items'!$AI$6:$AI$1005,MATCH(T686,'Items'!$A$6:$A$1005,0)),"MISSING ID")="Finished item","Finished endpoint",IF(IFERROR(INDEX('Items'!$AI$6:$AI$1005,MATCH(T686,'Items'!$A$6:$A$1005,0)),"MISSING ID")="Currency","Currency / no refinement tier","Recovered output / tier not applicable")),IF(OR(IFERROR(INDEX('Crafting recipes'!$H$6:$H$1005,MATCH(J686,'Crafting recipes'!$A$6:$A$1005,0)),"MISSING ID")="Unassigned",G686="Unassigned"),"Tier unresolved",IF(IFERROR(VALUE(RIGHT(G686,1))-VALUE(RIGHT(IFERROR(INDEX('Crafting recipes'!$H$6:$H$1005,MATCH(J686,'Crafting recipes'!$A$6:$A$1005,0)),"MISSING ID"),1)),0)=1,IF(B686=IFERROR(INDEX('Crafting recipes'!$H$6:$H$1005,MATCH(J686,'Crafting recipes'!$A$6:$A$1005,0)),"MISSING ID"),"Advances one material tier","Lower-tier ingredient; route advances one tier"),"Needs tier review"))))))</x:f>
        <x:v>Finished endpoint</x:v>
      </x:c>
      <x:c r="S686" s="4" t="str">
        <x:f>IFERROR(INDEX('Material routes'!$D$6:$D$2205,MATCH(U686,'Material routes'!$A$6:$A$2205,0)),"MISSING ID")</x:f>
        <x:v>proposal.collection.toasted_culinary_phagia_crumbs</x:v>
      </x:c>
      <x:c r="T686" s="4" t="str">
        <x:f>IFERROR(INDEX('Material routes'!$D$6:$D$2205,MATCH(V686,'Material routes'!$A$6:$A$2205,0)),"MISSING ID")</x:f>
        <x:v>proposal.collection.toasted_phagia_crumble_portion</x:v>
      </x:c>
      <x:c r="U686" s="4" t="str">
        <x:v>design.collection.toasted_phagia_crumble_portion.in.1</x:v>
      </x:c>
      <x:c r="V686" s="4" t="str">
        <x:v>design.collection.toasted_phagia_crumble_portion.out</x:v>
      </x:c>
    </x:row>
    <x:row r="687" ht="64" customHeight="1">
      <x:c r="A687" s="4" t="str">
        <x:f>IFERROR(INDEX('Material routes'!$E$6:$E$2205,MATCH(U687,'Material routes'!$A$6:$A$2205,0)),"MISSING ID")</x:f>
        <x:v>Reduced culinary Phagia concentrate</x:v>
      </x:c>
      <x:c r="B687" s="4" t="str">
        <x:f>IFERROR(INDEX('Material routes'!$F$6:$F$2205,MATCH(U687,'Material routes'!$A$6:$A$2205,0)),"MISSING ID")</x:f>
        <x:v>T2</x:v>
      </x:c>
      <x:c r="C687" s="4" t="str">
        <x:f>IFERROR(INDEX('Material routes'!$H$6:$H$2205,MATCH(U687,'Material routes'!$A$6:$A$2205,0)),"MISSING ID")</x:f>
        <x:v>Food material</x:v>
      </x:c>
      <x:c r="D687" s="4" t="str">
        <x:f>IFERROR(INDEX('Material routes'!$G$6:$G$2205,MATCH(U687,'Material routes'!$A$6:$A$2205,0)),"MISSING ID")</x:f>
        <x:v>Consumables</x:v>
      </x:c>
      <x:c r="E687" s="4" t="str">
        <x:f>IFERROR(INDEX('Material routes'!$C$6:$C$2205,MATCH(U687,'Material routes'!$A$6:$A$2205,0)),"MISSING ID")</x:f>
        <x:v>Ingredient candidate</x:v>
      </x:c>
      <x:c r="F687" s="4" t="str">
        <x:f>IFERROR(INDEX('Material routes'!$E$6:$E$2205,MATCH(V687,'Material routes'!$A$6:$A$2205,0)),"MISSING ID")</x:f>
        <x:v>Toasted Phagia crumble portion</x:v>
      </x:c>
      <x:c r="G687" s="4" t="str">
        <x:f>IFERROR(INDEX('Material routes'!$F$6:$F$2205,MATCH(V687,'Material routes'!$A$6:$A$2205,0)),"MISSING ID")</x:f>
        <x:v>Not applicable</x:v>
      </x:c>
      <x:c r="H687" s="4" t="str">
        <x:f>IFERROR(INDEX('Material routes'!$H$6:$H$2205,MATCH(V687,'Material routes'!$A$6:$A$2205,0)),"MISSING ID")</x:f>
        <x:v>Food consumable</x:v>
      </x:c>
      <x:c r="I687" s="4" t="str">
        <x:f>IFERROR(INDEX('Material routes'!$G$6:$G$2205,MATCH(V687,'Material routes'!$A$6:$A$2205,0)),"MISSING ID")</x:f>
        <x:v>Consumables</x:v>
      </x:c>
      <x:c r="J687" s="4" t="str">
        <x:f>IFERROR(INDEX('Material routes'!$B$6:$B$2205,MATCH(U687,'Material routes'!$A$6:$A$2205,0)),"MISSING ID")</x:f>
        <x:v>design.collection.toasted_phagia_crumble_portion</x:v>
      </x:c>
      <x:c r="K687" s="4" t="str">
        <x:f>IFERROR(INDEX('Crafting recipes'!$C$6:$C$1005,MATCH(J687,'Crafting recipes'!$A$6:$A$1005,0)),"MISSING ID")</x:f>
        <x:v>Finished-item crafting</x:v>
      </x:c>
      <x:c r="L687" s="4" t="str">
        <x:f>IFERROR(INDEX('Material routes'!$K$6:$K$2205,MATCH(U687,'Material routes'!$A$6:$A$2205,0)),"MISSING ID")</x:f>
        <x:v>Proposal</x:v>
      </x:c>
      <x:c r="M687" s="4" t="str">
        <x:f>IFERROR(INDEX('Material routes'!$M$6:$M$2205,MATCH(U687,'Material routes'!$A$6:$A$2205,0)),"MISSING ID")</x:f>
        <x:v>Partial proposal</x:v>
      </x:c>
      <x:c r="N687" s="4"/>
      <x:c r="O687" s="4" t="str">
        <x:f>IFERROR(INDEX('Material routes'!$J$6:$J$2205,MATCH(U687,'Material routes'!$A$6:$A$2205,0)),"MISSING ID")</x:f>
        <x:v>Unspecified</x:v>
      </x:c>
      <x:c r="P687" s="4"/>
      <x:c r="Q687" s="4" t="str">
        <x:f>IFERROR(INDEX('Material routes'!$J$6:$J$2205,MATCH(V687,'Material routes'!$A$6:$A$2205,0)),"MISSING ID")</x:f>
        <x:v>Unspecified</x:v>
      </x:c>
      <x:c r="R687" s="4" t="str">
        <x:f>IF(L687="Withheld","Withheld premise",IF(E687="Tool candidate","Reusable prerequisite",IF(K687="Raw entry preparation","Entry-resource preparation",IF(G687="Not applicable",IF(IFERROR(INDEX('Items'!$AI$6:$AI$1005,MATCH(T687,'Items'!$A$6:$A$1005,0)),"MISSING ID")="Finished item","Finished endpoint",IF(IFERROR(INDEX('Items'!$AI$6:$AI$1005,MATCH(T687,'Items'!$A$6:$A$1005,0)),"MISSING ID")="Currency","Currency / no refinement tier","Recovered output / tier not applicable")),IF(OR(IFERROR(INDEX('Crafting recipes'!$H$6:$H$1005,MATCH(J687,'Crafting recipes'!$A$6:$A$1005,0)),"MISSING ID")="Unassigned",G687="Unassigned"),"Tier unresolved",IF(IFERROR(VALUE(RIGHT(G687,1))-VALUE(RIGHT(IFERROR(INDEX('Crafting recipes'!$H$6:$H$1005,MATCH(J687,'Crafting recipes'!$A$6:$A$1005,0)),"MISSING ID"),1)),0)=1,IF(B687=IFERROR(INDEX('Crafting recipes'!$H$6:$H$1005,MATCH(J687,'Crafting recipes'!$A$6:$A$1005,0)),"MISSING ID"),"Advances one material tier","Lower-tier ingredient; route advances one tier"),"Needs tier review"))))))</x:f>
        <x:v>Finished endpoint</x:v>
      </x:c>
      <x:c r="S687" s="4" t="str">
        <x:f>IFERROR(INDEX('Material routes'!$D$6:$D$2205,MATCH(U687,'Material routes'!$A$6:$A$2205,0)),"MISSING ID")</x:f>
        <x:v>proposal.collection.reduced_culinary_phagia_concentrate</x:v>
      </x:c>
      <x:c r="T687" s="4" t="str">
        <x:f>IFERROR(INDEX('Material routes'!$D$6:$D$2205,MATCH(V687,'Material routes'!$A$6:$A$2205,0)),"MISSING ID")</x:f>
        <x:v>proposal.collection.toasted_phagia_crumble_portion</x:v>
      </x:c>
      <x:c r="U687" s="4" t="str">
        <x:v>design.collection.toasted_phagia_crumble_portion.in.2</x:v>
      </x:c>
      <x:c r="V687" s="4" t="str">
        <x:v>design.collection.toasted_phagia_crumble_portion.out</x:v>
      </x:c>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Consumables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Consumables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t="str">
        <x:f>IFERROR(INDEX('Material routes'!$E$6:$E$2205,MATCH(U690,'Material routes'!$A$6:$A$2205,0)),"MISSING ID")</x:f>
        <x:v>Culinary Phagia liquid fraction</x:v>
      </x:c>
      <x:c r="B690" s="4" t="str">
        <x:f>IFERROR(INDEX('Material routes'!$F$6:$F$2205,MATCH(U690,'Material routes'!$A$6:$A$2205,0)),"MISSING ID")</x:f>
        <x:v>T1</x:v>
      </x:c>
      <x:c r="C690" s="4" t="str">
        <x:f>IFERROR(INDEX('Material routes'!$H$6:$H$2205,MATCH(U690,'Material routes'!$A$6:$A$2205,0)),"MISSING ID")</x:f>
        <x:v>Food material</x:v>
      </x:c>
      <x:c r="D690" s="4" t="str">
        <x:f>IFERROR(INDEX('Material routes'!$G$6:$G$2205,MATCH(U690,'Material routes'!$A$6:$A$2205,0)),"MISSING ID")</x:f>
        <x:v>Consumables</x:v>
      </x:c>
      <x:c r="E690" s="4" t="str">
        <x:f>IFERROR(INDEX('Material routes'!$C$6:$C$2205,MATCH(U690,'Material routes'!$A$6:$A$2205,0)),"MISSING ID")</x:f>
        <x:v>Ingredient candidate</x:v>
      </x:c>
      <x:c r="F690" s="4" t="str">
        <x:f>IFERROR(INDEX('Material routes'!$E$6:$E$2205,MATCH(V690,'Material routes'!$A$6:$A$2205,0)),"MISSING ID")</x:f>
        <x:v>Strained Phagia table drink</x:v>
      </x:c>
      <x:c r="G690" s="4" t="str">
        <x:f>IFERROR(INDEX('Material routes'!$F$6:$F$2205,MATCH(V690,'Material routes'!$A$6:$A$2205,0)),"MISSING ID")</x:f>
        <x:v>Not applicable</x:v>
      </x:c>
      <x:c r="H690" s="4" t="str">
        <x:f>IFERROR(INDEX('Material routes'!$H$6:$H$2205,MATCH(V690,'Material routes'!$A$6:$A$2205,0)),"MISSING ID")</x:f>
        <x:v>Drink consumable</x:v>
      </x:c>
      <x:c r="I690" s="4" t="str">
        <x:f>IFERROR(INDEX('Material routes'!$G$6:$G$2205,MATCH(V690,'Material routes'!$A$6:$A$2205,0)),"MISSING ID")</x:f>
        <x:v>Consumables</x:v>
      </x:c>
      <x:c r="J690" s="4" t="str">
        <x:f>IFERROR(INDEX('Material routes'!$B$6:$B$2205,MATCH(U690,'Material routes'!$A$6:$A$2205,0)),"MISSING ID")</x:f>
        <x:v>design.collection.strained_phagia_table_drink</x:v>
      </x:c>
      <x:c r="K690" s="4" t="str">
        <x:f>IFERROR(INDEX('Crafting recipes'!$C$6:$C$1005,MATCH(J690,'Crafting recipes'!$A$6:$A$1005,0)),"MISSING ID")</x:f>
        <x:v>Finished-item crafting</x:v>
      </x:c>
      <x:c r="L690" s="4" t="str">
        <x:f>IFERROR(INDEX('Material routes'!$K$6:$K$2205,MATCH(U690,'Material routes'!$A$6:$A$2205,0)),"MISSING ID")</x:f>
        <x:v>Proposal</x:v>
      </x:c>
      <x:c r="M690" s="4" t="str">
        <x:f>IFERROR(INDEX('Material routes'!$M$6:$M$2205,MATCH(U690,'Material routes'!$A$6:$A$2205,0)),"MISSING ID")</x:f>
        <x:v>Partial proposal</x:v>
      </x:c>
      <x:c r="N690" s="4"/>
      <x:c r="O690" s="4" t="str">
        <x:f>IFERROR(INDEX('Material routes'!$J$6:$J$2205,MATCH(U690,'Material routes'!$A$6:$A$2205,0)),"MISSING ID")</x:f>
        <x:v>Unspecified</x:v>
      </x:c>
      <x:c r="P690" s="4"/>
      <x:c r="Q690" s="4" t="str">
        <x:f>IFERROR(INDEX('Material routes'!$J$6:$J$2205,MATCH(V690,'Material routes'!$A$6:$A$2205,0)),"MISSING ID")</x:f>
        <x:v>Unspecified</x:v>
      </x:c>
      <x:c r="R690" s="4" t="str">
        <x:f>IF(L690="Withheld","Withheld premise",IF(E690="Tool candidate","Reusable prerequisite",IF(K690="Raw entry preparation","Entry-resource preparation",IF(G690="Not applicable",IF(IFERROR(INDEX('Items'!$AI$6:$AI$1005,MATCH(T690,'Items'!$A$6:$A$1005,0)),"MISSING ID")="Finished item","Finished endpoint",IF(IFERROR(INDEX('Items'!$AI$6:$AI$1005,MATCH(T690,'Items'!$A$6:$A$1005,0)),"MISSING ID")="Currency","Currency / no refinement tier","Recovered output / tier not applicable")),IF(OR(IFERROR(INDEX('Crafting recipes'!$H$6:$H$1005,MATCH(J690,'Crafting recipes'!$A$6:$A$1005,0)),"MISSING ID")="Unassigned",G690="Unassigned"),"Tier unresolved",IF(IFERROR(VALUE(RIGHT(G690,1))-VALUE(RIGHT(IFERROR(INDEX('Crafting recipes'!$H$6:$H$1005,MATCH(J690,'Crafting recipes'!$A$6:$A$1005,0)),"MISSING ID"),1)),0)=1,IF(B690=IFERROR(INDEX('Crafting recipes'!$H$6:$H$1005,MATCH(J690,'Crafting recipes'!$A$6:$A$1005,0)),"MISSING ID"),"Advances one material tier","Lower-tier ingredient; route advances one tier"),"Needs tier review"))))))</x:f>
        <x:v>Finished endpoint</x:v>
      </x:c>
      <x:c r="S690" s="4" t="str">
        <x:f>IFERROR(INDEX('Material routes'!$D$6:$D$2205,MATCH(U690,'Material routes'!$A$6:$A$2205,0)),"MISSING ID")</x:f>
        <x:v>proposal.collection.culinary_phagia_liquid_fraction</x:v>
      </x:c>
      <x:c r="T690" s="4" t="str">
        <x:f>IFERROR(INDEX('Material routes'!$D$6:$D$2205,MATCH(V690,'Material routes'!$A$6:$A$2205,0)),"MISSING ID")</x:f>
        <x:v>proposal.collection.strained_phagia_table_drink</x:v>
      </x:c>
      <x:c r="U690" s="4" t="str">
        <x:v>design.collection.strained_phagia_table_drink.in.1</x:v>
      </x:c>
      <x:c r="V690" s="4" t="str">
        <x:v>design.collection.strained_phagia_table_drink.out</x:v>
      </x:c>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Consumables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Consumables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routes'!$E$6:$E$2205,MATCH(U693,'Material routes'!$A$6:$A$2205,0)),"MISSING ID")</x:f>
        <x:v>Controlled-sour Phagia base</x:v>
      </x:c>
      <x:c r="B693" s="4" t="str">
        <x:f>IFERROR(INDEX('Material routes'!$F$6:$F$2205,MATCH(U693,'Material routes'!$A$6:$A$2205,0)),"MISSING ID")</x:f>
        <x:v>T1</x:v>
      </x:c>
      <x:c r="C693" s="4" t="str">
        <x:f>IFERROR(INDEX('Material routes'!$H$6:$H$2205,MATCH(U693,'Material routes'!$A$6:$A$2205,0)),"MISSING ID")</x:f>
        <x:v>Food material</x:v>
      </x:c>
      <x:c r="D693" s="4" t="str">
        <x:f>IFERROR(INDEX('Material routes'!$G$6:$G$2205,MATCH(U693,'Material routes'!$A$6:$A$2205,0)),"MISSING ID")</x:f>
        <x:v>Consumables</x:v>
      </x:c>
      <x:c r="E693" s="4" t="str">
        <x:f>IFERROR(INDEX('Material routes'!$C$6:$C$2205,MATCH(U693,'Material routes'!$A$6:$A$2205,0)),"MISSING ID")</x:f>
        <x:v>Ingredient candidate</x:v>
      </x:c>
      <x:c r="F693" s="4" t="str">
        <x:f>IFERROR(INDEX('Material routes'!$E$6:$E$2205,MATCH(V693,'Material routes'!$A$6:$A$2205,0)),"MISSING ID")</x:f>
        <x:v>Sour Phagia cup</x:v>
      </x:c>
      <x:c r="G693" s="4" t="str">
        <x:f>IFERROR(INDEX('Material routes'!$F$6:$F$2205,MATCH(V693,'Material routes'!$A$6:$A$2205,0)),"MISSING ID")</x:f>
        <x:v>Not applicable</x:v>
      </x:c>
      <x:c r="H693" s="4" t="str">
        <x:f>IFERROR(INDEX('Material routes'!$H$6:$H$2205,MATCH(V693,'Material routes'!$A$6:$A$2205,0)),"MISSING ID")</x:f>
        <x:v>Drink consumable</x:v>
      </x:c>
      <x:c r="I693" s="4" t="str">
        <x:f>IFERROR(INDEX('Material routes'!$G$6:$G$2205,MATCH(V693,'Material routes'!$A$6:$A$2205,0)),"MISSING ID")</x:f>
        <x:v>Consumables</x:v>
      </x:c>
      <x:c r="J693" s="4" t="str">
        <x:f>IFERROR(INDEX('Material routes'!$B$6:$B$2205,MATCH(U693,'Material routes'!$A$6:$A$2205,0)),"MISSING ID")</x:f>
        <x:v>design.collection.sour_phagia_cup</x:v>
      </x:c>
      <x:c r="K693" s="4" t="str">
        <x:f>IFERROR(INDEX('Crafting recipes'!$C$6:$C$1005,MATCH(J693,'Crafting recipes'!$A$6:$A$1005,0)),"MISSING ID")</x:f>
        <x:v>Finished-item crafting</x:v>
      </x:c>
      <x:c r="L693" s="4" t="str">
        <x:f>IFERROR(INDEX('Material routes'!$K$6:$K$2205,MATCH(U693,'Material routes'!$A$6:$A$2205,0)),"MISSING ID")</x:f>
        <x:v>Proposal</x:v>
      </x:c>
      <x:c r="M693" s="4" t="str">
        <x:f>IFERROR(INDEX('Material routes'!$M$6:$M$2205,MATCH(U693,'Material routes'!$A$6:$A$2205,0)),"MISSING ID")</x:f>
        <x:v>Partial proposal</x:v>
      </x:c>
      <x:c r="N693" s="4"/>
      <x:c r="O693" s="4" t="str">
        <x:f>IFERROR(INDEX('Material routes'!$J$6:$J$2205,MATCH(U693,'Material routes'!$A$6:$A$2205,0)),"MISSING ID")</x:f>
        <x:v>Unspecified</x:v>
      </x:c>
      <x:c r="P693" s="4"/>
      <x:c r="Q693" s="4" t="str">
        <x:f>IFERROR(INDEX('Material routes'!$J$6:$J$2205,MATCH(V693,'Material routes'!$A$6:$A$2205,0)),"MISSING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routes'!$D$6:$D$2205,MATCH(U693,'Material routes'!$A$6:$A$2205,0)),"MISSING ID")</x:f>
        <x:v>proposal.collection.controlled_sour_phagia_base</x:v>
      </x:c>
      <x:c r="T693" s="4" t="str">
        <x:f>IFERROR(INDEX('Material routes'!$D$6:$D$2205,MATCH(V693,'Material routes'!$A$6:$A$2205,0)),"MISSING ID")</x:f>
        <x:v>proposal.collection.sour_phagia_cup</x:v>
      </x:c>
      <x:c r="U693" s="4" t="str">
        <x:v>design.collection.sour_phagia_cup.in.1</x:v>
      </x:c>
      <x:c r="V693" s="4" t="str">
        <x:v>design.collection.sour_phagia_cup.out</x:v>
      </x:c>
    </x:row>
    <x:row r="694" ht="64" customHeight="1">
      <x:c r="A694" s="4" t="str">
        <x:f>IFERROR(INDEX('Material routes'!$E$6:$E$2205,MATCH(U694,'Material routes'!$A$6:$A$2205,0)),"MISSING ID")</x:f>
        <x:v>Culinary Phagia liquid fraction</x:v>
      </x:c>
      <x:c r="B694" s="4" t="str">
        <x:f>IFERROR(INDEX('Material routes'!$F$6:$F$2205,MATCH(U694,'Material routes'!$A$6:$A$2205,0)),"MISSING ID")</x:f>
        <x:v>T1</x:v>
      </x:c>
      <x:c r="C694" s="4" t="str">
        <x:f>IFERROR(INDEX('Material routes'!$H$6:$H$2205,MATCH(U694,'Material routes'!$A$6:$A$2205,0)),"MISSING ID")</x:f>
        <x:v>Food material</x:v>
      </x:c>
      <x:c r="D694" s="4" t="str">
        <x:f>IFERROR(INDEX('Material routes'!$G$6:$G$2205,MATCH(U694,'Material routes'!$A$6:$A$2205,0)),"MISSING ID")</x:f>
        <x:v>Consumables</x:v>
      </x:c>
      <x:c r="E694" s="4" t="str">
        <x:f>IFERROR(INDEX('Material routes'!$C$6:$C$2205,MATCH(U694,'Material routes'!$A$6:$A$2205,0)),"MISSING ID")</x:f>
        <x:v>Ingredient candidate</x:v>
      </x:c>
      <x:c r="F694" s="4" t="str">
        <x:f>IFERROR(INDEX('Material routes'!$E$6:$E$2205,MATCH(V694,'Material routes'!$A$6:$A$2205,0)),"MISSING ID")</x:f>
        <x:v>Sour Phagia cup</x:v>
      </x:c>
      <x:c r="G694" s="4" t="str">
        <x:f>IFERROR(INDEX('Material routes'!$F$6:$F$2205,MATCH(V694,'Material routes'!$A$6:$A$2205,0)),"MISSING ID")</x:f>
        <x:v>Not applicable</x:v>
      </x:c>
      <x:c r="H694" s="4" t="str">
        <x:f>IFERROR(INDEX('Material routes'!$H$6:$H$2205,MATCH(V694,'Material routes'!$A$6:$A$2205,0)),"MISSING ID")</x:f>
        <x:v>Drink consumable</x:v>
      </x:c>
      <x:c r="I694" s="4" t="str">
        <x:f>IFERROR(INDEX('Material routes'!$G$6:$G$2205,MATCH(V694,'Material routes'!$A$6:$A$2205,0)),"MISSING ID")</x:f>
        <x:v>Consumables</x:v>
      </x:c>
      <x:c r="J694" s="4" t="str">
        <x:f>IFERROR(INDEX('Material routes'!$B$6:$B$2205,MATCH(U694,'Material routes'!$A$6:$A$2205,0)),"MISSING ID")</x:f>
        <x:v>design.collection.sour_phagia_cup</x:v>
      </x:c>
      <x:c r="K694" s="4" t="str">
        <x:f>IFERROR(INDEX('Crafting recipes'!$C$6:$C$1005,MATCH(J694,'Crafting recipes'!$A$6:$A$1005,0)),"MISSING ID")</x:f>
        <x:v>Finished-item crafting</x:v>
      </x:c>
      <x:c r="L694" s="4" t="str">
        <x:f>IFERROR(INDEX('Material routes'!$K$6:$K$2205,MATCH(U694,'Material routes'!$A$6:$A$2205,0)),"MISSING ID")</x:f>
        <x:v>Proposal</x:v>
      </x:c>
      <x:c r="M694" s="4" t="str">
        <x:f>IFERROR(INDEX('Material routes'!$M$6:$M$2205,MATCH(U694,'Material routes'!$A$6:$A$2205,0)),"MISSING ID")</x:f>
        <x:v>Partial proposal</x:v>
      </x:c>
      <x:c r="N694" s="4"/>
      <x:c r="O694" s="4" t="str">
        <x:f>IFERROR(INDEX('Material routes'!$J$6:$J$2205,MATCH(U694,'Material routes'!$A$6:$A$2205,0)),"MISSING ID")</x:f>
        <x:v>Unspecified</x:v>
      </x:c>
      <x:c r="P694" s="4"/>
      <x:c r="Q694" s="4" t="str">
        <x:f>IFERROR(INDEX('Material routes'!$J$6:$J$2205,MATCH(V694,'Material routes'!$A$6:$A$2205,0)),"MISSING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routes'!$D$6:$D$2205,MATCH(U694,'Material routes'!$A$6:$A$2205,0)),"MISSING ID")</x:f>
        <x:v>proposal.collection.culinary_phagia_liquid_fraction</x:v>
      </x:c>
      <x:c r="T694" s="4" t="str">
        <x:f>IFERROR(INDEX('Material routes'!$D$6:$D$2205,MATCH(V694,'Material routes'!$A$6:$A$2205,0)),"MISSING ID")</x:f>
        <x:v>proposal.collection.sour_phagia_cup</x:v>
      </x:c>
      <x:c r="U694" s="4" t="str">
        <x:v>design.collection.sour_phagia_cup.in.2</x:v>
      </x:c>
      <x:c r="V694" s="4" t="str">
        <x:v>design.collection.sour_phagia_cup.out</x:v>
      </x:c>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Consumables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Consumables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t="str">
        <x:f>IFERROR(INDEX('Material routes'!$E$6:$E$2205,MATCH(U697,'Material routes'!$A$6:$A$2205,0)),"MISSING ID")</x:f>
        <x:v>Toasted culinary Phagia crumbs</x:v>
      </x:c>
      <x:c r="B697" s="4" t="str">
        <x:f>IFERROR(INDEX('Material routes'!$F$6:$F$2205,MATCH(U697,'Material routes'!$A$6:$A$2205,0)),"MISSING ID")</x:f>
        <x:v>T2</x:v>
      </x:c>
      <x:c r="C697" s="4" t="str">
        <x:f>IFERROR(INDEX('Material routes'!$H$6:$H$2205,MATCH(U697,'Material routes'!$A$6:$A$2205,0)),"MISSING ID")</x:f>
        <x:v>Food material</x:v>
      </x:c>
      <x:c r="D697" s="4" t="str">
        <x:f>IFERROR(INDEX('Material routes'!$G$6:$G$2205,MATCH(U697,'Material routes'!$A$6:$A$2205,0)),"MISSING ID")</x:f>
        <x:v>Consumables</x:v>
      </x:c>
      <x:c r="E697" s="4" t="str">
        <x:f>IFERROR(INDEX('Material routes'!$C$6:$C$2205,MATCH(U697,'Material routes'!$A$6:$A$2205,0)),"MISSING ID")</x:f>
        <x:v>Ingredient candidate</x:v>
      </x:c>
      <x:c r="F697" s="4" t="str">
        <x:f>IFERROR(INDEX('Material routes'!$E$6:$E$2205,MATCH(V697,'Material routes'!$A$6:$A$2205,0)),"MISSING ID")</x:f>
        <x:v>Toasted Phagia infusion</x:v>
      </x:c>
      <x:c r="G697" s="4" t="str">
        <x:f>IFERROR(INDEX('Material routes'!$F$6:$F$2205,MATCH(V697,'Material routes'!$A$6:$A$2205,0)),"MISSING ID")</x:f>
        <x:v>Not applicable</x:v>
      </x:c>
      <x:c r="H697" s="4" t="str">
        <x:f>IFERROR(INDEX('Material routes'!$H$6:$H$2205,MATCH(V697,'Material routes'!$A$6:$A$2205,0)),"MISSING ID")</x:f>
        <x:v>Drink consumable</x:v>
      </x:c>
      <x:c r="I697" s="4" t="str">
        <x:f>IFERROR(INDEX('Material routes'!$G$6:$G$2205,MATCH(V697,'Material routes'!$A$6:$A$2205,0)),"MISSING ID")</x:f>
        <x:v>Consumables</x:v>
      </x:c>
      <x:c r="J697" s="4" t="str">
        <x:f>IFERROR(INDEX('Material routes'!$B$6:$B$2205,MATCH(U697,'Material routes'!$A$6:$A$2205,0)),"MISSING ID")</x:f>
        <x:v>design.collection.toasted_phagia_infusion</x:v>
      </x:c>
      <x:c r="K697" s="4" t="str">
        <x:f>IFERROR(INDEX('Crafting recipes'!$C$6:$C$1005,MATCH(J697,'Crafting recipes'!$A$6:$A$1005,0)),"MISSING ID")</x:f>
        <x:v>Finished-item crafting</x:v>
      </x:c>
      <x:c r="L697" s="4" t="str">
        <x:f>IFERROR(INDEX('Material routes'!$K$6:$K$2205,MATCH(U697,'Material routes'!$A$6:$A$2205,0)),"MISSING ID")</x:f>
        <x:v>Proposal</x:v>
      </x:c>
      <x:c r="M697" s="4" t="str">
        <x:f>IFERROR(INDEX('Material routes'!$M$6:$M$2205,MATCH(U697,'Material routes'!$A$6:$A$2205,0)),"MISSING ID")</x:f>
        <x:v>Partial proposal</x:v>
      </x:c>
      <x:c r="N697" s="4"/>
      <x:c r="O697" s="4" t="str">
        <x:f>IFERROR(INDEX('Material routes'!$J$6:$J$2205,MATCH(U697,'Material routes'!$A$6:$A$2205,0)),"MISSING ID")</x:f>
        <x:v>Unspecified</x:v>
      </x:c>
      <x:c r="P697" s="4"/>
      <x:c r="Q697" s="4" t="str">
        <x:f>IFERROR(INDEX('Material routes'!$J$6:$J$2205,MATCH(V697,'Material routes'!$A$6:$A$2205,0)),"MISSING ID")</x:f>
        <x:v>Unspecified</x:v>
      </x:c>
      <x:c r="R697" s="4" t="str">
        <x:f>IF(L697="Withheld","Withheld premise",IF(E697="Tool candidate","Reusable prerequisite",IF(K697="Raw entry preparation","Entry-resource preparation",IF(G697="Not applicable",IF(IFERROR(INDEX('Items'!$AI$6:$AI$1005,MATCH(T697,'Items'!$A$6:$A$1005,0)),"MISSING ID")="Finished item","Finished endpoint",IF(IFERROR(INDEX('Items'!$AI$6:$AI$1005,MATCH(T697,'Items'!$A$6:$A$1005,0)),"MISSING ID")="Currency","Currency / no refinement tier","Recovered output / tier not applicable")),IF(OR(IFERROR(INDEX('Crafting recipes'!$H$6:$H$1005,MATCH(J697,'Crafting recipes'!$A$6:$A$1005,0)),"MISSING ID")="Unassigned",G697="Unassigned"),"Tier unresolved",IF(IFERROR(VALUE(RIGHT(G697,1))-VALUE(RIGHT(IFERROR(INDEX('Crafting recipes'!$H$6:$H$1005,MATCH(J697,'Crafting recipes'!$A$6:$A$1005,0)),"MISSING ID"),1)),0)=1,IF(B697=IFERROR(INDEX('Crafting recipes'!$H$6:$H$1005,MATCH(J697,'Crafting recipes'!$A$6:$A$1005,0)),"MISSING ID"),"Advances one material tier","Lower-tier ingredient; route advances one tier"),"Needs tier review"))))))</x:f>
        <x:v>Finished endpoint</x:v>
      </x:c>
      <x:c r="S697" s="4" t="str">
        <x:f>IFERROR(INDEX('Material routes'!$D$6:$D$2205,MATCH(U697,'Material routes'!$A$6:$A$2205,0)),"MISSING ID")</x:f>
        <x:v>proposal.collection.toasted_culinary_phagia_crumbs</x:v>
      </x:c>
      <x:c r="T697" s="4" t="str">
        <x:f>IFERROR(INDEX('Material routes'!$D$6:$D$2205,MATCH(V697,'Material routes'!$A$6:$A$2205,0)),"MISSING ID")</x:f>
        <x:v>proposal.collection.toasted_phagia_infusion</x:v>
      </x:c>
      <x:c r="U697" s="4" t="str">
        <x:v>design.collection.toasted_phagia_infusion.in.1</x:v>
      </x:c>
      <x:c r="V697" s="4" t="str">
        <x:v>design.collection.toasted_phagia_infusion.out</x:v>
      </x:c>
    </x:row>
    <x:row r="698" ht="64" customHeight="1">
      <x:c r="A698" s="4" t="str">
        <x:f>IFERROR(INDEX('Material routes'!$E$6:$E$2205,MATCH(U698,'Material routes'!$A$6:$A$2205,0)),"MISSING ID")</x:f>
        <x:v>Culinary Phagia liquid fraction</x:v>
      </x:c>
      <x:c r="B698" s="4" t="str">
        <x:f>IFERROR(INDEX('Material routes'!$F$6:$F$2205,MATCH(U698,'Material routes'!$A$6:$A$2205,0)),"MISSING ID")</x:f>
        <x:v>T1</x:v>
      </x:c>
      <x:c r="C698" s="4" t="str">
        <x:f>IFERROR(INDEX('Material routes'!$H$6:$H$2205,MATCH(U698,'Material routes'!$A$6:$A$2205,0)),"MISSING ID")</x:f>
        <x:v>Food material</x:v>
      </x:c>
      <x:c r="D698" s="4" t="str">
        <x:f>IFERROR(INDEX('Material routes'!$G$6:$G$2205,MATCH(U698,'Material routes'!$A$6:$A$2205,0)),"MISSING ID")</x:f>
        <x:v>Consumables</x:v>
      </x:c>
      <x:c r="E698" s="4" t="str">
        <x:f>IFERROR(INDEX('Material routes'!$C$6:$C$2205,MATCH(U698,'Material routes'!$A$6:$A$2205,0)),"MISSING ID")</x:f>
        <x:v>Ingredient candidate</x:v>
      </x:c>
      <x:c r="F698" s="4" t="str">
        <x:f>IFERROR(INDEX('Material routes'!$E$6:$E$2205,MATCH(V698,'Material routes'!$A$6:$A$2205,0)),"MISSING ID")</x:f>
        <x:v>Toasted Phagia infusion</x:v>
      </x:c>
      <x:c r="G698" s="4" t="str">
        <x:f>IFERROR(INDEX('Material routes'!$F$6:$F$2205,MATCH(V698,'Material routes'!$A$6:$A$2205,0)),"MISSING ID")</x:f>
        <x:v>Not applicable</x:v>
      </x:c>
      <x:c r="H698" s="4" t="str">
        <x:f>IFERROR(INDEX('Material routes'!$H$6:$H$2205,MATCH(V698,'Material routes'!$A$6:$A$2205,0)),"MISSING ID")</x:f>
        <x:v>Drink consumable</x:v>
      </x:c>
      <x:c r="I698" s="4" t="str">
        <x:f>IFERROR(INDEX('Material routes'!$G$6:$G$2205,MATCH(V698,'Material routes'!$A$6:$A$2205,0)),"MISSING ID")</x:f>
        <x:v>Consumables</x:v>
      </x:c>
      <x:c r="J698" s="4" t="str">
        <x:f>IFERROR(INDEX('Material routes'!$B$6:$B$2205,MATCH(U698,'Material routes'!$A$6:$A$2205,0)),"MISSING ID")</x:f>
        <x:v>design.collection.toasted_phagia_infusion</x:v>
      </x:c>
      <x:c r="K698" s="4" t="str">
        <x:f>IFERROR(INDEX('Crafting recipes'!$C$6:$C$1005,MATCH(J698,'Crafting recipes'!$A$6:$A$1005,0)),"MISSING ID")</x:f>
        <x:v>Finished-item crafting</x:v>
      </x:c>
      <x:c r="L698" s="4" t="str">
        <x:f>IFERROR(INDEX('Material routes'!$K$6:$K$2205,MATCH(U698,'Material routes'!$A$6:$A$2205,0)),"MISSING ID")</x:f>
        <x:v>Proposal</x:v>
      </x:c>
      <x:c r="M698" s="4" t="str">
        <x:f>IFERROR(INDEX('Material routes'!$M$6:$M$2205,MATCH(U698,'Material routes'!$A$6:$A$2205,0)),"MISSING ID")</x:f>
        <x:v>Partial proposal</x:v>
      </x:c>
      <x:c r="N698" s="4"/>
      <x:c r="O698" s="4" t="str">
        <x:f>IFERROR(INDEX('Material routes'!$J$6:$J$2205,MATCH(U698,'Material routes'!$A$6:$A$2205,0)),"MISSING ID")</x:f>
        <x:v>Unspecified</x:v>
      </x:c>
      <x:c r="P698" s="4"/>
      <x:c r="Q698" s="4" t="str">
        <x:f>IFERROR(INDEX('Material routes'!$J$6:$J$2205,MATCH(V698,'Material routes'!$A$6:$A$2205,0)),"MISSING ID")</x:f>
        <x:v>Unspecified</x:v>
      </x:c>
      <x:c r="R698" s="4" t="str">
        <x:f>IF(L698="Withheld","Withheld premise",IF(E698="Tool candidate","Reusable prerequisite",IF(K698="Raw entry preparation","Entry-resource preparation",IF(G698="Not applicable",IF(IFERROR(INDEX('Items'!$AI$6:$AI$1005,MATCH(T698,'Items'!$A$6:$A$1005,0)),"MISSING ID")="Finished item","Finished endpoint",IF(IFERROR(INDEX('Items'!$AI$6:$AI$1005,MATCH(T698,'Items'!$A$6:$A$1005,0)),"MISSING ID")="Currency","Currency / no refinement tier","Recovered output / tier not applicable")),IF(OR(IFERROR(INDEX('Crafting recipes'!$H$6:$H$1005,MATCH(J698,'Crafting recipes'!$A$6:$A$1005,0)),"MISSING ID")="Unassigned",G698="Unassigned"),"Tier unresolved",IF(IFERROR(VALUE(RIGHT(G698,1))-VALUE(RIGHT(IFERROR(INDEX('Crafting recipes'!$H$6:$H$1005,MATCH(J698,'Crafting recipes'!$A$6:$A$1005,0)),"MISSING ID"),1)),0)=1,IF(B698=IFERROR(INDEX('Crafting recipes'!$H$6:$H$1005,MATCH(J698,'Crafting recipes'!$A$6:$A$1005,0)),"MISSING ID"),"Advances one material tier","Lower-tier ingredient; route advances one tier"),"Needs tier review"))))))</x:f>
        <x:v>Finished endpoint</x:v>
      </x:c>
      <x:c r="S698" s="4" t="str">
        <x:f>IFERROR(INDEX('Material routes'!$D$6:$D$2205,MATCH(U698,'Material routes'!$A$6:$A$2205,0)),"MISSING ID")</x:f>
        <x:v>proposal.collection.culinary_phagia_liquid_fraction</x:v>
      </x:c>
      <x:c r="T698" s="4" t="str">
        <x:f>IFERROR(INDEX('Material routes'!$D$6:$D$2205,MATCH(V698,'Material routes'!$A$6:$A$2205,0)),"MISSING ID")</x:f>
        <x:v>proposal.collection.toasted_phagia_infusion</x:v>
      </x:c>
      <x:c r="U698" s="4" t="str">
        <x:v>design.collection.toasted_phagia_infusion.in.2</x:v>
      </x:c>
      <x:c r="V698" s="4" t="str">
        <x:v>design.collection.toasted_phagia_infusion.out</x:v>
      </x:c>
    </x:row>
    <x:row r="699" ht="64" customHeight="1">
      <x:c r="A699" s="4" t="str">
        <x:f>IFERROR(INDEX('Material routes'!$E$6:$E$2205,MATCH(U699,'Material routes'!$A$6:$A$2205,0)),"MISSING ID")</x:f>
        <x:v>Reduced culinary Phagia concentrate</x:v>
      </x:c>
      <x:c r="B699" s="4" t="str">
        <x:f>IFERROR(INDEX('Material routes'!$F$6:$F$2205,MATCH(U699,'Material routes'!$A$6:$A$2205,0)),"MISSING ID")</x:f>
        <x:v>T2</x:v>
      </x:c>
      <x:c r="C699" s="4" t="str">
        <x:f>IFERROR(INDEX('Material routes'!$H$6:$H$2205,MATCH(U699,'Material routes'!$A$6:$A$2205,0)),"MISSING ID")</x:f>
        <x:v>Food material</x:v>
      </x:c>
      <x:c r="D699" s="4" t="str">
        <x:f>IFERROR(INDEX('Material routes'!$G$6:$G$2205,MATCH(U699,'Material routes'!$A$6:$A$2205,0)),"MISSING ID")</x:f>
        <x:v>Consumables</x:v>
      </x:c>
      <x:c r="E699" s="4" t="str">
        <x:f>IFERROR(INDEX('Material routes'!$C$6:$C$2205,MATCH(U699,'Material routes'!$A$6:$A$2205,0)),"MISSING ID")</x:f>
        <x:v>Ingredient candidate</x:v>
      </x:c>
      <x:c r="F699" s="4" t="str">
        <x:f>IFERROR(INDEX('Material routes'!$E$6:$E$2205,MATCH(V699,'Material routes'!$A$6:$A$2205,0)),"MISSING ID")</x:f>
        <x:v>Travel Phagia concentrate drink</x:v>
      </x:c>
      <x:c r="G699" s="4" t="str">
        <x:f>IFERROR(INDEX('Material routes'!$F$6:$F$2205,MATCH(V699,'Material routes'!$A$6:$A$2205,0)),"MISSING ID")</x:f>
        <x:v>Not applicable</x:v>
      </x:c>
      <x:c r="H699" s="4" t="str">
        <x:f>IFERROR(INDEX('Material routes'!$H$6:$H$2205,MATCH(V699,'Material routes'!$A$6:$A$2205,0)),"MISSING ID")</x:f>
        <x:v>Drink consumable</x:v>
      </x:c>
      <x:c r="I699" s="4" t="str">
        <x:f>IFERROR(INDEX('Material routes'!$G$6:$G$2205,MATCH(V699,'Material routes'!$A$6:$A$2205,0)),"MISSING ID")</x:f>
        <x:v>Consumables</x:v>
      </x:c>
      <x:c r="J699" s="4" t="str">
        <x:f>IFERROR(INDEX('Material routes'!$B$6:$B$2205,MATCH(U699,'Material routes'!$A$6:$A$2205,0)),"MISSING ID")</x:f>
        <x:v>design.collection.travel_phagia_concentrate_drink</x:v>
      </x:c>
      <x:c r="K699" s="4" t="str">
        <x:f>IFERROR(INDEX('Crafting recipes'!$C$6:$C$1005,MATCH(J699,'Crafting recipes'!$A$6:$A$1005,0)),"MISSING ID")</x:f>
        <x:v>Finished-item crafting</x:v>
      </x:c>
      <x:c r="L699" s="4" t="str">
        <x:f>IFERROR(INDEX('Material routes'!$K$6:$K$2205,MATCH(U699,'Material routes'!$A$6:$A$2205,0)),"MISSING ID")</x:f>
        <x:v>Proposal</x:v>
      </x:c>
      <x:c r="M699" s="4" t="str">
        <x:f>IFERROR(INDEX('Material routes'!$M$6:$M$2205,MATCH(U699,'Material routes'!$A$6:$A$2205,0)),"MISSING ID")</x:f>
        <x:v>Partial proposal</x:v>
      </x:c>
      <x:c r="N699" s="4"/>
      <x:c r="O699" s="4" t="str">
        <x:f>IFERROR(INDEX('Material routes'!$J$6:$J$2205,MATCH(U699,'Material routes'!$A$6:$A$2205,0)),"MISSING ID")</x:f>
        <x:v>Unspecified</x:v>
      </x:c>
      <x:c r="P699" s="4"/>
      <x:c r="Q699" s="4" t="str">
        <x:f>IFERROR(INDEX('Material routes'!$J$6:$J$2205,MATCH(V699,'Material routes'!$A$6:$A$2205,0)),"MISSING ID")</x:f>
        <x:v>Unspecified</x:v>
      </x:c>
      <x:c r="R699" s="4" t="str">
        <x:f>IF(L699="Withheld","Withheld premise",IF(E699="Tool candidate","Reusable prerequisite",IF(K699="Raw entry preparation","Entry-resource preparation",IF(G699="Not applicable",IF(IFERROR(INDEX('Items'!$AI$6:$AI$1005,MATCH(T699,'Items'!$A$6:$A$1005,0)),"MISSING ID")="Finished item","Finished endpoint",IF(IFERROR(INDEX('Items'!$AI$6:$AI$1005,MATCH(T699,'Items'!$A$6:$A$1005,0)),"MISSING ID")="Currency","Currency / no refinement tier","Recovered output / tier not applicable")),IF(OR(IFERROR(INDEX('Crafting recipes'!$H$6:$H$1005,MATCH(J699,'Crafting recipes'!$A$6:$A$1005,0)),"MISSING ID")="Unassigned",G699="Unassigned"),"Tier unresolved",IF(IFERROR(VALUE(RIGHT(G699,1))-VALUE(RIGHT(IFERROR(INDEX('Crafting recipes'!$H$6:$H$1005,MATCH(J699,'Crafting recipes'!$A$6:$A$1005,0)),"MISSING ID"),1)),0)=1,IF(B699=IFERROR(INDEX('Crafting recipes'!$H$6:$H$1005,MATCH(J699,'Crafting recipes'!$A$6:$A$1005,0)),"MISSING ID"),"Advances one material tier","Lower-tier ingredient; route advances one tier"),"Needs tier review"))))))</x:f>
        <x:v>Finished endpoint</x:v>
      </x:c>
      <x:c r="S699" s="4" t="str">
        <x:f>IFERROR(INDEX('Material routes'!$D$6:$D$2205,MATCH(U699,'Material routes'!$A$6:$A$2205,0)),"MISSING ID")</x:f>
        <x:v>proposal.collection.reduced_culinary_phagia_concentrate</x:v>
      </x:c>
      <x:c r="T699" s="4" t="str">
        <x:f>IFERROR(INDEX('Material routes'!$D$6:$D$2205,MATCH(V699,'Material routes'!$A$6:$A$2205,0)),"MISSING ID")</x:f>
        <x:v>proposal.collection.travel_phagia_concentrate_drink</x:v>
      </x:c>
      <x:c r="U699" s="4" t="str">
        <x:v>design.collection.travel_phagia_concentrate_drink.in.1</x:v>
      </x:c>
      <x:c r="V699" s="4" t="str">
        <x:v>design.collection.travel_phagia_concentrate_drink.out</x:v>
      </x:c>
    </x:row>
    <x:row r="700" ht="64" customHeight="1">
      <x:c r="A700" s="4" t="str">
        <x:f>IFERROR(INDEX('Material routes'!$E$6:$E$2205,MATCH(U700,'Material routes'!$A$6:$A$2205,0)),"MISSING ID")</x:f>
        <x:v>Culinary Phagia liquid fraction</x:v>
      </x:c>
      <x:c r="B700" s="4" t="str">
        <x:f>IFERROR(INDEX('Material routes'!$F$6:$F$2205,MATCH(U700,'Material routes'!$A$6:$A$2205,0)),"MISSING ID")</x:f>
        <x:v>T1</x:v>
      </x:c>
      <x:c r="C700" s="4" t="str">
        <x:f>IFERROR(INDEX('Material routes'!$H$6:$H$2205,MATCH(U700,'Material routes'!$A$6:$A$2205,0)),"MISSING ID")</x:f>
        <x:v>Food material</x:v>
      </x:c>
      <x:c r="D700" s="4" t="str">
        <x:f>IFERROR(INDEX('Material routes'!$G$6:$G$2205,MATCH(U700,'Material routes'!$A$6:$A$2205,0)),"MISSING ID")</x:f>
        <x:v>Consumables</x:v>
      </x:c>
      <x:c r="E700" s="4" t="str">
        <x:f>IFERROR(INDEX('Material routes'!$C$6:$C$2205,MATCH(U700,'Material routes'!$A$6:$A$2205,0)),"MISSING ID")</x:f>
        <x:v>Ingredient candidate</x:v>
      </x:c>
      <x:c r="F700" s="4" t="str">
        <x:f>IFERROR(INDEX('Material routes'!$E$6:$E$2205,MATCH(V700,'Material routes'!$A$6:$A$2205,0)),"MISSING ID")</x:f>
        <x:v>Travel Phagia concentrate drink</x:v>
      </x:c>
      <x:c r="G700" s="4" t="str">
        <x:f>IFERROR(INDEX('Material routes'!$F$6:$F$2205,MATCH(V700,'Material routes'!$A$6:$A$2205,0)),"MISSING ID")</x:f>
        <x:v>Not applicable</x:v>
      </x:c>
      <x:c r="H700" s="4" t="str">
        <x:f>IFERROR(INDEX('Material routes'!$H$6:$H$2205,MATCH(V700,'Material routes'!$A$6:$A$2205,0)),"MISSING ID")</x:f>
        <x:v>Drink consumable</x:v>
      </x:c>
      <x:c r="I700" s="4" t="str">
        <x:f>IFERROR(INDEX('Material routes'!$G$6:$G$2205,MATCH(V700,'Material routes'!$A$6:$A$2205,0)),"MISSING ID")</x:f>
        <x:v>Consumables</x:v>
      </x:c>
      <x:c r="J700" s="4" t="str">
        <x:f>IFERROR(INDEX('Material routes'!$B$6:$B$2205,MATCH(U700,'Material routes'!$A$6:$A$2205,0)),"MISSING ID")</x:f>
        <x:v>design.collection.travel_phagia_concentrate_drink</x:v>
      </x:c>
      <x:c r="K700" s="4" t="str">
        <x:f>IFERROR(INDEX('Crafting recipes'!$C$6:$C$1005,MATCH(J700,'Crafting recipes'!$A$6:$A$1005,0)),"MISSING ID")</x:f>
        <x:v>Finished-item crafting</x:v>
      </x:c>
      <x:c r="L700" s="4" t="str">
        <x:f>IFERROR(INDEX('Material routes'!$K$6:$K$2205,MATCH(U700,'Material routes'!$A$6:$A$2205,0)),"MISSING ID")</x:f>
        <x:v>Proposal</x:v>
      </x:c>
      <x:c r="M700" s="4" t="str">
        <x:f>IFERROR(INDEX('Material routes'!$M$6:$M$2205,MATCH(U700,'Material routes'!$A$6:$A$2205,0)),"MISSING ID")</x:f>
        <x:v>Partial proposal</x:v>
      </x:c>
      <x:c r="N700" s="4"/>
      <x:c r="O700" s="4" t="str">
        <x:f>IFERROR(INDEX('Material routes'!$J$6:$J$2205,MATCH(U700,'Material routes'!$A$6:$A$2205,0)),"MISSING ID")</x:f>
        <x:v>Unspecified</x:v>
      </x:c>
      <x:c r="P700" s="4"/>
      <x:c r="Q700" s="4" t="str">
        <x:f>IFERROR(INDEX('Material routes'!$J$6:$J$2205,MATCH(V700,'Material routes'!$A$6:$A$2205,0)),"MISSING ID")</x:f>
        <x:v>Unspecified</x:v>
      </x:c>
      <x:c r="R700" s="4" t="str">
        <x:f>IF(L700="Withheld","Withheld premise",IF(E700="Tool candidate","Reusable prerequisite",IF(K700="Raw entry preparation","Entry-resource preparation",IF(G700="Not applicable",IF(IFERROR(INDEX('Items'!$AI$6:$AI$1005,MATCH(T700,'Items'!$A$6:$A$1005,0)),"MISSING ID")="Finished item","Finished endpoint",IF(IFERROR(INDEX('Items'!$AI$6:$AI$1005,MATCH(T700,'Items'!$A$6:$A$1005,0)),"MISSING ID")="Currency","Currency / no refinement tier","Recovered output / tier not applicable")),IF(OR(IFERROR(INDEX('Crafting recipes'!$H$6:$H$1005,MATCH(J700,'Crafting recipes'!$A$6:$A$1005,0)),"MISSING ID")="Unassigned",G700="Unassigned"),"Tier unresolved",IF(IFERROR(VALUE(RIGHT(G700,1))-VALUE(RIGHT(IFERROR(INDEX('Crafting recipes'!$H$6:$H$1005,MATCH(J700,'Crafting recipes'!$A$6:$A$1005,0)),"MISSING ID"),1)),0)=1,IF(B700=IFERROR(INDEX('Crafting recipes'!$H$6:$H$1005,MATCH(J700,'Crafting recipes'!$A$6:$A$1005,0)),"MISSING ID"),"Advances one material tier","Lower-tier ingredient; route advances one tier"),"Needs tier review"))))))</x:f>
        <x:v>Finished endpoint</x:v>
      </x:c>
      <x:c r="S700" s="4" t="str">
        <x:f>IFERROR(INDEX('Material routes'!$D$6:$D$2205,MATCH(U700,'Material routes'!$A$6:$A$2205,0)),"MISSING ID")</x:f>
        <x:v>proposal.collection.culinary_phagia_liquid_fraction</x:v>
      </x:c>
      <x:c r="T700" s="4" t="str">
        <x:f>IFERROR(INDEX('Material routes'!$D$6:$D$2205,MATCH(V700,'Material routes'!$A$6:$A$2205,0)),"MISSING ID")</x:f>
        <x:v>proposal.collection.travel_phagia_concentrate_drink</x:v>
      </x:c>
      <x:c r="U700" s="4" t="str">
        <x:v>design.collection.travel_phagia_concentrate_drink.in.2</x:v>
      </x:c>
      <x:c r="V700" s="4" t="str">
        <x:v>design.collection.travel_phagia_concentrate_drink.out</x:v>
      </x:c>
    </x:row>
    <x:row r="701" ht="64" customHeight="1">
      <x:c r="A701" s="4" t="str">
        <x:f>IFERROR(INDEX('Material routes'!$E$6:$E$2205,MATCH(U701,'Material routes'!$A$6:$A$2205,0)),"MISSING ID")</x:f>
        <x:v>Pressed culinary Phagia flakes</x:v>
      </x:c>
      <x:c r="B701" s="4" t="str">
        <x:f>IFERROR(INDEX('Material routes'!$F$6:$F$2205,MATCH(U701,'Material routes'!$A$6:$A$2205,0)),"MISSING ID")</x:f>
        <x:v>T1</x:v>
      </x:c>
      <x:c r="C701" s="4" t="str">
        <x:f>IFERROR(INDEX('Material routes'!$H$6:$H$2205,MATCH(U701,'Material routes'!$A$6:$A$2205,0)),"MISSING ID")</x:f>
        <x:v>Food material</x:v>
      </x:c>
      <x:c r="D701" s="4" t="str">
        <x:f>IFERROR(INDEX('Material routes'!$G$6:$G$2205,MATCH(U701,'Material routes'!$A$6:$A$2205,0)),"MISSING ID")</x:f>
        <x:v>Consumables</x:v>
      </x:c>
      <x:c r="E701" s="4" t="str">
        <x:f>IFERROR(INDEX('Material routes'!$C$6:$C$2205,MATCH(U701,'Material routes'!$A$6:$A$2205,0)),"MISSING ID")</x:f>
        <x:v>Ingredient candidate</x:v>
      </x:c>
      <x:c r="F701" s="4" t="str">
        <x:f>IFERROR(INDEX('Material routes'!$E$6:$E$2205,MATCH(V701,'Material routes'!$A$6:$A$2205,0)),"MISSING ID")</x:f>
        <x:v>Phagia flake suspension</x:v>
      </x:c>
      <x:c r="G701" s="4" t="str">
        <x:f>IFERROR(INDEX('Material routes'!$F$6:$F$2205,MATCH(V701,'Material routes'!$A$6:$A$2205,0)),"MISSING ID")</x:f>
        <x:v>Not applicable</x:v>
      </x:c>
      <x:c r="H701" s="4" t="str">
        <x:f>IFERROR(INDEX('Material routes'!$H$6:$H$2205,MATCH(V701,'Material routes'!$A$6:$A$2205,0)),"MISSING ID")</x:f>
        <x:v>Drink consumable</x:v>
      </x:c>
      <x:c r="I701" s="4" t="str">
        <x:f>IFERROR(INDEX('Material routes'!$G$6:$G$2205,MATCH(V701,'Material routes'!$A$6:$A$2205,0)),"MISSING ID")</x:f>
        <x:v>Consumables</x:v>
      </x:c>
      <x:c r="J701" s="4" t="str">
        <x:f>IFERROR(INDEX('Material routes'!$B$6:$B$2205,MATCH(U701,'Material routes'!$A$6:$A$2205,0)),"MISSING ID")</x:f>
        <x:v>design.collection.phagia_flake_suspension</x:v>
      </x:c>
      <x:c r="K701" s="4" t="str">
        <x:f>IFERROR(INDEX('Crafting recipes'!$C$6:$C$1005,MATCH(J701,'Crafting recipes'!$A$6:$A$1005,0)),"MISSING ID")</x:f>
        <x:v>Finished-item crafting</x:v>
      </x:c>
      <x:c r="L701" s="4" t="str">
        <x:f>IFERROR(INDEX('Material routes'!$K$6:$K$2205,MATCH(U701,'Material routes'!$A$6:$A$2205,0)),"MISSING ID")</x:f>
        <x:v>Proposal</x:v>
      </x:c>
      <x:c r="M701" s="4" t="str">
        <x:f>IFERROR(INDEX('Material routes'!$M$6:$M$2205,MATCH(U701,'Material routes'!$A$6:$A$2205,0)),"MISSING ID")</x:f>
        <x:v>Partial proposal</x:v>
      </x:c>
      <x:c r="N701" s="4"/>
      <x:c r="O701" s="4" t="str">
        <x:f>IFERROR(INDEX('Material routes'!$J$6:$J$2205,MATCH(U701,'Material routes'!$A$6:$A$2205,0)),"MISSING ID")</x:f>
        <x:v>Unspecified</x:v>
      </x:c>
      <x:c r="P701" s="4"/>
      <x:c r="Q701" s="4" t="str">
        <x:f>IFERROR(INDEX('Material routes'!$J$6:$J$2205,MATCH(V701,'Material routes'!$A$6:$A$2205,0)),"MISSING ID")</x:f>
        <x:v>Unspecified</x:v>
      </x:c>
      <x:c r="R701" s="4" t="str">
        <x:f>IF(L701="Withheld","Withheld premise",IF(E701="Tool candidate","Reusable prerequisite",IF(K701="Raw entry preparation","Entry-resource preparation",IF(G701="Not applicable",IF(IFERROR(INDEX('Items'!$AI$6:$AI$1005,MATCH(T701,'Items'!$A$6:$A$1005,0)),"MISSING ID")="Finished item","Finished endpoint",IF(IFERROR(INDEX('Items'!$AI$6:$AI$1005,MATCH(T701,'Items'!$A$6:$A$1005,0)),"MISSING ID")="Currency","Currency / no refinement tier","Recovered output / tier not applicable")),IF(OR(IFERROR(INDEX('Crafting recipes'!$H$6:$H$1005,MATCH(J701,'Crafting recipes'!$A$6:$A$1005,0)),"MISSING ID")="Unassigned",G701="Unassigned"),"Tier unresolved",IF(IFERROR(VALUE(RIGHT(G701,1))-VALUE(RIGHT(IFERROR(INDEX('Crafting recipes'!$H$6:$H$1005,MATCH(J701,'Crafting recipes'!$A$6:$A$1005,0)),"MISSING ID"),1)),0)=1,IF(B701=IFERROR(INDEX('Crafting recipes'!$H$6:$H$1005,MATCH(J701,'Crafting recipes'!$A$6:$A$1005,0)),"MISSING ID"),"Advances one material tier","Lower-tier ingredient; route advances one tier"),"Needs tier review"))))))</x:f>
        <x:v>Finished endpoint</x:v>
      </x:c>
      <x:c r="S701" s="4" t="str">
        <x:f>IFERROR(INDEX('Material routes'!$D$6:$D$2205,MATCH(U701,'Material routes'!$A$6:$A$2205,0)),"MISSING ID")</x:f>
        <x:v>proposal.collection.pressed_culinary_phagia_flakes</x:v>
      </x:c>
      <x:c r="T701" s="4" t="str">
        <x:f>IFERROR(INDEX('Material routes'!$D$6:$D$2205,MATCH(V701,'Material routes'!$A$6:$A$2205,0)),"MISSING ID")</x:f>
        <x:v>proposal.collection.phagia_flake_suspension</x:v>
      </x:c>
      <x:c r="U701" s="4" t="str">
        <x:v>design.collection.phagia_flake_suspension.in.1</x:v>
      </x:c>
      <x:c r="V701" s="4" t="str">
        <x:v>design.collection.phagia_flake_suspension.out</x:v>
      </x:c>
    </x:row>
    <x:row r="702" ht="64" customHeight="1">
      <x:c r="A702" s="4" t="str">
        <x:f>IFERROR(INDEX('Material routes'!$E$6:$E$2205,MATCH(U702,'Material routes'!$A$6:$A$2205,0)),"MISSING ID")</x:f>
        <x:v>Culinary Phagia liquid fraction</x:v>
      </x:c>
      <x:c r="B702" s="4" t="str">
        <x:f>IFERROR(INDEX('Material routes'!$F$6:$F$2205,MATCH(U702,'Material routes'!$A$6:$A$2205,0)),"MISSING ID")</x:f>
        <x:v>T1</x:v>
      </x:c>
      <x:c r="C702" s="4" t="str">
        <x:f>IFERROR(INDEX('Material routes'!$H$6:$H$2205,MATCH(U702,'Material routes'!$A$6:$A$2205,0)),"MISSING ID")</x:f>
        <x:v>Food material</x:v>
      </x:c>
      <x:c r="D702" s="4" t="str">
        <x:f>IFERROR(INDEX('Material routes'!$G$6:$G$2205,MATCH(U702,'Material routes'!$A$6:$A$2205,0)),"MISSING ID")</x:f>
        <x:v>Consumables</x:v>
      </x:c>
      <x:c r="E702" s="4" t="str">
        <x:f>IFERROR(INDEX('Material routes'!$C$6:$C$2205,MATCH(U702,'Material routes'!$A$6:$A$2205,0)),"MISSING ID")</x:f>
        <x:v>Ingredient candidate</x:v>
      </x:c>
      <x:c r="F702" s="4" t="str">
        <x:f>IFERROR(INDEX('Material routes'!$E$6:$E$2205,MATCH(V702,'Material routes'!$A$6:$A$2205,0)),"MISSING ID")</x:f>
        <x:v>Phagia flake suspension</x:v>
      </x:c>
      <x:c r="G702" s="4" t="str">
        <x:f>IFERROR(INDEX('Material routes'!$F$6:$F$2205,MATCH(V702,'Material routes'!$A$6:$A$2205,0)),"MISSING ID")</x:f>
        <x:v>Not applicable</x:v>
      </x:c>
      <x:c r="H702" s="4" t="str">
        <x:f>IFERROR(INDEX('Material routes'!$H$6:$H$2205,MATCH(V702,'Material routes'!$A$6:$A$2205,0)),"MISSING ID")</x:f>
        <x:v>Drink consumable</x:v>
      </x:c>
      <x:c r="I702" s="4" t="str">
        <x:f>IFERROR(INDEX('Material routes'!$G$6:$G$2205,MATCH(V702,'Material routes'!$A$6:$A$2205,0)),"MISSING ID")</x:f>
        <x:v>Consumables</x:v>
      </x:c>
      <x:c r="J702" s="4" t="str">
        <x:f>IFERROR(INDEX('Material routes'!$B$6:$B$2205,MATCH(U702,'Material routes'!$A$6:$A$2205,0)),"MISSING ID")</x:f>
        <x:v>design.collection.phagia_flake_suspension</x:v>
      </x:c>
      <x:c r="K702" s="4" t="str">
        <x:f>IFERROR(INDEX('Crafting recipes'!$C$6:$C$1005,MATCH(J702,'Crafting recipes'!$A$6:$A$1005,0)),"MISSING ID")</x:f>
        <x:v>Finished-item crafting</x:v>
      </x:c>
      <x:c r="L702" s="4" t="str">
        <x:f>IFERROR(INDEX('Material routes'!$K$6:$K$2205,MATCH(U702,'Material routes'!$A$6:$A$2205,0)),"MISSING ID")</x:f>
        <x:v>Proposal</x:v>
      </x:c>
      <x:c r="M702" s="4" t="str">
        <x:f>IFERROR(INDEX('Material routes'!$M$6:$M$2205,MATCH(U702,'Material routes'!$A$6:$A$2205,0)),"MISSING ID")</x:f>
        <x:v>Partial proposal</x:v>
      </x:c>
      <x:c r="N702" s="4"/>
      <x:c r="O702" s="4" t="str">
        <x:f>IFERROR(INDEX('Material routes'!$J$6:$J$2205,MATCH(U702,'Material routes'!$A$6:$A$2205,0)),"MISSING ID")</x:f>
        <x:v>Unspecified</x:v>
      </x:c>
      <x:c r="P702" s="4"/>
      <x:c r="Q702" s="4" t="str">
        <x:f>IFERROR(INDEX('Material routes'!$J$6:$J$2205,MATCH(V702,'Material routes'!$A$6:$A$2205,0)),"MISSING ID")</x:f>
        <x:v>Unspecified</x:v>
      </x:c>
      <x:c r="R702" s="4" t="str">
        <x:f>IF(L702="Withheld","Withheld premise",IF(E702="Tool candidate","Reusable prerequisite",IF(K702="Raw entry preparation","Entry-resource preparation",IF(G702="Not applicable",IF(IFERROR(INDEX('Items'!$AI$6:$AI$1005,MATCH(T702,'Items'!$A$6:$A$1005,0)),"MISSING ID")="Finished item","Finished endpoint",IF(IFERROR(INDEX('Items'!$AI$6:$AI$1005,MATCH(T702,'Items'!$A$6:$A$1005,0)),"MISSING ID")="Currency","Currency / no refinement tier","Recovered output / tier not applicable")),IF(OR(IFERROR(INDEX('Crafting recipes'!$H$6:$H$1005,MATCH(J702,'Crafting recipes'!$A$6:$A$1005,0)),"MISSING ID")="Unassigned",G702="Unassigned"),"Tier unresolved",IF(IFERROR(VALUE(RIGHT(G702,1))-VALUE(RIGHT(IFERROR(INDEX('Crafting recipes'!$H$6:$H$1005,MATCH(J702,'Crafting recipes'!$A$6:$A$1005,0)),"MISSING ID"),1)),0)=1,IF(B702=IFERROR(INDEX('Crafting recipes'!$H$6:$H$1005,MATCH(J702,'Crafting recipes'!$A$6:$A$1005,0)),"MISSING ID"),"Advances one material tier","Lower-tier ingredient; route advances one tier"),"Needs tier review"))))))</x:f>
        <x:v>Finished endpoint</x:v>
      </x:c>
      <x:c r="S702" s="4" t="str">
        <x:f>IFERROR(INDEX('Material routes'!$D$6:$D$2205,MATCH(U702,'Material routes'!$A$6:$A$2205,0)),"MISSING ID")</x:f>
        <x:v>proposal.collection.culinary_phagia_liquid_fraction</x:v>
      </x:c>
      <x:c r="T702" s="4" t="str">
        <x:f>IFERROR(INDEX('Material routes'!$D$6:$D$2205,MATCH(V702,'Material routes'!$A$6:$A$2205,0)),"MISSING ID")</x:f>
        <x:v>proposal.collection.phagia_flake_suspension</x:v>
      </x:c>
      <x:c r="U702" s="4" t="str">
        <x:v>design.collection.phagia_flake_suspension.in.2</x:v>
      </x:c>
      <x:c r="V702" s="4" t="str">
        <x:v>design.collection.phagia_flake_suspension.out</x:v>
      </x:c>
    </x:row>
    <x:row r="703" ht="64" customHeight="1">
      <x:c r="A703" s="4" t="str">
        <x:f>IFERROR(INDEX('Material routes'!$E$6:$E$2205,MATCH(U703,'Material routes'!$A$6:$A$2205,0)),"MISSING ID")</x:f>
        <x:v>Aerated culinary Phagia curd</x:v>
      </x:c>
      <x:c r="B703" s="4" t="str">
        <x:f>IFERROR(INDEX('Material routes'!$F$6:$F$2205,MATCH(U703,'Material routes'!$A$6:$A$2205,0)),"MISSING ID")</x:f>
        <x:v>T2</x:v>
      </x:c>
      <x:c r="C703" s="4" t="str">
        <x:f>IFERROR(INDEX('Material routes'!$H$6:$H$2205,MATCH(U703,'Material routes'!$A$6:$A$2205,0)),"MISSING ID")</x:f>
        <x:v>Food material</x:v>
      </x:c>
      <x:c r="D703" s="4" t="str">
        <x:f>IFERROR(INDEX('Material routes'!$G$6:$G$2205,MATCH(U703,'Material routes'!$A$6:$A$2205,0)),"MISSING ID")</x:f>
        <x:v>Consumables</x:v>
      </x:c>
      <x:c r="E703" s="4" t="str">
        <x:f>IFERROR(INDEX('Material routes'!$C$6:$C$2205,MATCH(U703,'Material routes'!$A$6:$A$2205,0)),"MISSING ID")</x:f>
        <x:v>Ingredient candidate</x:v>
      </x:c>
      <x:c r="F703" s="4" t="str">
        <x:f>IFERROR(INDEX('Material routes'!$E$6:$E$2205,MATCH(V703,'Material routes'!$A$6:$A$2205,0)),"MISSING ID")</x:f>
        <x:v>Whipped Phagia foam cup</x:v>
      </x:c>
      <x:c r="G703" s="4" t="str">
        <x:f>IFERROR(INDEX('Material routes'!$F$6:$F$2205,MATCH(V703,'Material routes'!$A$6:$A$2205,0)),"MISSING ID")</x:f>
        <x:v>Not applicable</x:v>
      </x:c>
      <x:c r="H703" s="4" t="str">
        <x:f>IFERROR(INDEX('Material routes'!$H$6:$H$2205,MATCH(V703,'Material routes'!$A$6:$A$2205,0)),"MISSING ID")</x:f>
        <x:v>Drink consumable</x:v>
      </x:c>
      <x:c r="I703" s="4" t="str">
        <x:f>IFERROR(INDEX('Material routes'!$G$6:$G$2205,MATCH(V703,'Material routes'!$A$6:$A$2205,0)),"MISSING ID")</x:f>
        <x:v>Consumables</x:v>
      </x:c>
      <x:c r="J703" s="4" t="str">
        <x:f>IFERROR(INDEX('Material routes'!$B$6:$B$2205,MATCH(U703,'Material routes'!$A$6:$A$2205,0)),"MISSING ID")</x:f>
        <x:v>design.collection.whipped_phagia_foam_cup</x:v>
      </x:c>
      <x:c r="K703" s="4" t="str">
        <x:f>IFERROR(INDEX('Crafting recipes'!$C$6:$C$1005,MATCH(J703,'Crafting recipes'!$A$6:$A$1005,0)),"MISSING ID")</x:f>
        <x:v>Finished-item crafting</x:v>
      </x:c>
      <x:c r="L703" s="4" t="str">
        <x:f>IFERROR(INDEX('Material routes'!$K$6:$K$2205,MATCH(U703,'Material routes'!$A$6:$A$2205,0)),"MISSING ID")</x:f>
        <x:v>Proposal</x:v>
      </x:c>
      <x:c r="M703" s="4" t="str">
        <x:f>IFERROR(INDEX('Material routes'!$M$6:$M$2205,MATCH(U703,'Material routes'!$A$6:$A$2205,0)),"MISSING ID")</x:f>
        <x:v>Partial proposal</x:v>
      </x:c>
      <x:c r="N703" s="4"/>
      <x:c r="O703" s="4" t="str">
        <x:f>IFERROR(INDEX('Material routes'!$J$6:$J$2205,MATCH(U703,'Material routes'!$A$6:$A$2205,0)),"MISSING ID")</x:f>
        <x:v>Unspecified</x:v>
      </x:c>
      <x:c r="P703" s="4"/>
      <x:c r="Q703" s="4" t="str">
        <x:f>IFERROR(INDEX('Material routes'!$J$6:$J$2205,MATCH(V703,'Material routes'!$A$6:$A$2205,0)),"MISSING ID")</x:f>
        <x:v>Unspecified</x:v>
      </x:c>
      <x:c r="R703" s="4" t="str">
        <x:f>IF(L703="Withheld","Withheld premise",IF(E703="Tool candidate","Reusable prerequisite",IF(K703="Raw entry preparation","Entry-resource preparation",IF(G703="Not applicable",IF(IFERROR(INDEX('Items'!$AI$6:$AI$1005,MATCH(T703,'Items'!$A$6:$A$1005,0)),"MISSING ID")="Finished item","Finished endpoint",IF(IFERROR(INDEX('Items'!$AI$6:$AI$1005,MATCH(T703,'Items'!$A$6:$A$1005,0)),"MISSING ID")="Currency","Currency / no refinement tier","Recovered output / tier not applicable")),IF(OR(IFERROR(INDEX('Crafting recipes'!$H$6:$H$1005,MATCH(J703,'Crafting recipes'!$A$6:$A$1005,0)),"MISSING ID")="Unassigned",G703="Unassigned"),"Tier unresolved",IF(IFERROR(VALUE(RIGHT(G703,1))-VALUE(RIGHT(IFERROR(INDEX('Crafting recipes'!$H$6:$H$1005,MATCH(J703,'Crafting recipes'!$A$6:$A$1005,0)),"MISSING ID"),1)),0)=1,IF(B703=IFERROR(INDEX('Crafting recipes'!$H$6:$H$1005,MATCH(J703,'Crafting recipes'!$A$6:$A$1005,0)),"MISSING ID"),"Advances one material tier","Lower-tier ingredient; route advances one tier"),"Needs tier review"))))))</x:f>
        <x:v>Finished endpoint</x:v>
      </x:c>
      <x:c r="S703" s="4" t="str">
        <x:f>IFERROR(INDEX('Material routes'!$D$6:$D$2205,MATCH(U703,'Material routes'!$A$6:$A$2205,0)),"MISSING ID")</x:f>
        <x:v>proposal.collection.aerated_culinary_phagia_curd</x:v>
      </x:c>
      <x:c r="T703" s="4" t="str">
        <x:f>IFERROR(INDEX('Material routes'!$D$6:$D$2205,MATCH(V703,'Material routes'!$A$6:$A$2205,0)),"MISSING ID")</x:f>
        <x:v>proposal.collection.whipped_phagia_foam_cup</x:v>
      </x:c>
      <x:c r="U703" s="4" t="str">
        <x:v>design.collection.whipped_phagia_foam_cup.in.1</x:v>
      </x:c>
      <x:c r="V703" s="4" t="str">
        <x:v>design.collection.whipped_phagia_foam_cup.out</x:v>
      </x:c>
    </x:row>
    <x:row r="704" ht="64" customHeight="1">
      <x:c r="A704" s="4" t="str">
        <x:f>IFERROR(INDEX('Material routes'!$E$6:$E$2205,MATCH(U704,'Material routes'!$A$6:$A$2205,0)),"MISSING ID")</x:f>
        <x:v>Culinary Phagia liquid fraction</x:v>
      </x:c>
      <x:c r="B704" s="4" t="str">
        <x:f>IFERROR(INDEX('Material routes'!$F$6:$F$2205,MATCH(U704,'Material routes'!$A$6:$A$2205,0)),"MISSING ID")</x:f>
        <x:v>T1</x:v>
      </x:c>
      <x:c r="C704" s="4" t="str">
        <x:f>IFERROR(INDEX('Material routes'!$H$6:$H$2205,MATCH(U704,'Material routes'!$A$6:$A$2205,0)),"MISSING ID")</x:f>
        <x:v>Food material</x:v>
      </x:c>
      <x:c r="D704" s="4" t="str">
        <x:f>IFERROR(INDEX('Material routes'!$G$6:$G$2205,MATCH(U704,'Material routes'!$A$6:$A$2205,0)),"MISSING ID")</x:f>
        <x:v>Consumables</x:v>
      </x:c>
      <x:c r="E704" s="4" t="str">
        <x:f>IFERROR(INDEX('Material routes'!$C$6:$C$2205,MATCH(U704,'Material routes'!$A$6:$A$2205,0)),"MISSING ID")</x:f>
        <x:v>Ingredient candidate</x:v>
      </x:c>
      <x:c r="F704" s="4" t="str">
        <x:f>IFERROR(INDEX('Material routes'!$E$6:$E$2205,MATCH(V704,'Material routes'!$A$6:$A$2205,0)),"MISSING ID")</x:f>
        <x:v>Whipped Phagia foam cup</x:v>
      </x:c>
      <x:c r="G704" s="4" t="str">
        <x:f>IFERROR(INDEX('Material routes'!$F$6:$F$2205,MATCH(V704,'Material routes'!$A$6:$A$2205,0)),"MISSING ID")</x:f>
        <x:v>Not applicable</x:v>
      </x:c>
      <x:c r="H704" s="4" t="str">
        <x:f>IFERROR(INDEX('Material routes'!$H$6:$H$2205,MATCH(V704,'Material routes'!$A$6:$A$2205,0)),"MISSING ID")</x:f>
        <x:v>Drink consumable</x:v>
      </x:c>
      <x:c r="I704" s="4" t="str">
        <x:f>IFERROR(INDEX('Material routes'!$G$6:$G$2205,MATCH(V704,'Material routes'!$A$6:$A$2205,0)),"MISSING ID")</x:f>
        <x:v>Consumables</x:v>
      </x:c>
      <x:c r="J704" s="4" t="str">
        <x:f>IFERROR(INDEX('Material routes'!$B$6:$B$2205,MATCH(U704,'Material routes'!$A$6:$A$2205,0)),"MISSING ID")</x:f>
        <x:v>design.collection.whipped_phagia_foam_cup</x:v>
      </x:c>
      <x:c r="K704" s="4" t="str">
        <x:f>IFERROR(INDEX('Crafting recipes'!$C$6:$C$1005,MATCH(J704,'Crafting recipes'!$A$6:$A$1005,0)),"MISSING ID")</x:f>
        <x:v>Finished-item crafting</x:v>
      </x:c>
      <x:c r="L704" s="4" t="str">
        <x:f>IFERROR(INDEX('Material routes'!$K$6:$K$2205,MATCH(U704,'Material routes'!$A$6:$A$2205,0)),"MISSING ID")</x:f>
        <x:v>Proposal</x:v>
      </x:c>
      <x:c r="M704" s="4" t="str">
        <x:f>IFERROR(INDEX('Material routes'!$M$6:$M$2205,MATCH(U704,'Material routes'!$A$6:$A$2205,0)),"MISSING ID")</x:f>
        <x:v>Partial proposal</x:v>
      </x:c>
      <x:c r="N704" s="4"/>
      <x:c r="O704" s="4" t="str">
        <x:f>IFERROR(INDEX('Material routes'!$J$6:$J$2205,MATCH(U704,'Material routes'!$A$6:$A$2205,0)),"MISSING ID")</x:f>
        <x:v>Unspecified</x:v>
      </x:c>
      <x:c r="P704" s="4"/>
      <x:c r="Q704" s="4" t="str">
        <x:f>IFERROR(INDEX('Material routes'!$J$6:$J$2205,MATCH(V704,'Material routes'!$A$6:$A$2205,0)),"MISSING ID")</x:f>
        <x:v>Unspecified</x:v>
      </x:c>
      <x:c r="R704" s="4" t="str">
        <x:f>IF(L704="Withheld","Withheld premise",IF(E704="Tool candidate","Reusable prerequisite",IF(K704="Raw entry preparation","Entry-resource preparation",IF(G704="Not applicable",IF(IFERROR(INDEX('Items'!$AI$6:$AI$1005,MATCH(T704,'Items'!$A$6:$A$1005,0)),"MISSING ID")="Finished item","Finished endpoint",IF(IFERROR(INDEX('Items'!$AI$6:$AI$1005,MATCH(T704,'Items'!$A$6:$A$1005,0)),"MISSING ID")="Currency","Currency / no refinement tier","Recovered output / tier not applicable")),IF(OR(IFERROR(INDEX('Crafting recipes'!$H$6:$H$1005,MATCH(J704,'Crafting recipes'!$A$6:$A$1005,0)),"MISSING ID")="Unassigned",G704="Unassigned"),"Tier unresolved",IF(IFERROR(VALUE(RIGHT(G704,1))-VALUE(RIGHT(IFERROR(INDEX('Crafting recipes'!$H$6:$H$1005,MATCH(J704,'Crafting recipes'!$A$6:$A$1005,0)),"MISSING ID"),1)),0)=1,IF(B704=IFERROR(INDEX('Crafting recipes'!$H$6:$H$1005,MATCH(J704,'Crafting recipes'!$A$6:$A$1005,0)),"MISSING ID"),"Advances one material tier","Lower-tier ingredient; route advances one tier"),"Needs tier review"))))))</x:f>
        <x:v>Finished endpoint</x:v>
      </x:c>
      <x:c r="S704" s="4" t="str">
        <x:f>IFERROR(INDEX('Material routes'!$D$6:$D$2205,MATCH(U704,'Material routes'!$A$6:$A$2205,0)),"MISSING ID")</x:f>
        <x:v>proposal.collection.culinary_phagia_liquid_fraction</x:v>
      </x:c>
      <x:c r="T704" s="4" t="str">
        <x:f>IFERROR(INDEX('Material routes'!$D$6:$D$2205,MATCH(V704,'Material routes'!$A$6:$A$2205,0)),"MISSING ID")</x:f>
        <x:v>proposal.collection.whipped_phagia_foam_cup</x:v>
      </x:c>
      <x:c r="U704" s="4" t="str">
        <x:v>design.collection.whipped_phagia_foam_cup.in.2</x:v>
      </x:c>
      <x:c r="V704" s="4" t="str">
        <x:v>design.collection.whipped_phagia_foam_cup.out</x:v>
      </x:c>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Consumables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Consumables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Consumables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Consumables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Consumables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t="str">
        <x:f>IFERROR(INDEX('Material routes'!$E$6:$E$2205,MATCH(U710,'Material routes'!$A$6:$A$2205,0)),"MISSING ID")</x:f>
        <x:v>Selected edible-fauna roe</x:v>
      </x:c>
      <x:c r="B710" s="4" t="str">
        <x:f>IFERROR(INDEX('Material routes'!$F$6:$F$2205,MATCH(U710,'Material routes'!$A$6:$A$2205,0)),"MISSING ID")</x:f>
        <x:v>T1</x:v>
      </x:c>
      <x:c r="C710" s="4" t="str">
        <x:f>IFERROR(INDEX('Material routes'!$H$6:$H$2205,MATCH(U710,'Material routes'!$A$6:$A$2205,0)),"MISSING ID")</x:f>
        <x:v>Food material</x:v>
      </x:c>
      <x:c r="D710" s="4" t="str">
        <x:f>IFERROR(INDEX('Material routes'!$G$6:$G$2205,MATCH(U710,'Material routes'!$A$6:$A$2205,0)),"MISSING ID")</x:f>
        <x:v>Consumables</x:v>
      </x:c>
      <x:c r="E710" s="4" t="str">
        <x:f>IFERROR(INDEX('Material routes'!$C$6:$C$2205,MATCH(U710,'Material routes'!$A$6:$A$2205,0)),"MISSING ID")</x:f>
        <x:v>Ingredient candidate</x:v>
      </x:c>
      <x:c r="F710" s="4" t="str">
        <x:f>IFERROR(INDEX('Material routes'!$E$6:$E$2205,MATCH(V710,'Material routes'!$A$6:$A$2205,0)),"MISSING ID")</x:f>
        <x:v>Phagia roe celebration drink</x:v>
      </x:c>
      <x:c r="G710" s="4" t="str">
        <x:f>IFERROR(INDEX('Material routes'!$F$6:$F$2205,MATCH(V710,'Material routes'!$A$6:$A$2205,0)),"MISSING ID")</x:f>
        <x:v>Not applicable</x:v>
      </x:c>
      <x:c r="H710" s="4" t="str">
        <x:f>IFERROR(INDEX('Material routes'!$H$6:$H$2205,MATCH(V710,'Material routes'!$A$6:$A$2205,0)),"MISSING ID")</x:f>
        <x:v>Drink consumable</x:v>
      </x:c>
      <x:c r="I710" s="4" t="str">
        <x:f>IFERROR(INDEX('Material routes'!$G$6:$G$2205,MATCH(V710,'Material routes'!$A$6:$A$2205,0)),"MISSING ID")</x:f>
        <x:v>Consumables</x:v>
      </x:c>
      <x:c r="J710" s="4" t="str">
        <x:f>IFERROR(INDEX('Material routes'!$B$6:$B$2205,MATCH(U710,'Material routes'!$A$6:$A$2205,0)),"MISSING ID")</x:f>
        <x:v>design.collection.phagia_roe_celebration_drink</x:v>
      </x:c>
      <x:c r="K710" s="4" t="str">
        <x:f>IFERROR(INDEX('Crafting recipes'!$C$6:$C$1005,MATCH(J710,'Crafting recipes'!$A$6:$A$1005,0)),"MISSING ID")</x:f>
        <x:v>Finished-item crafting</x:v>
      </x:c>
      <x:c r="L710" s="4" t="str">
        <x:f>IFERROR(INDEX('Material routes'!$K$6:$K$2205,MATCH(U710,'Material routes'!$A$6:$A$2205,0)),"MISSING ID")</x:f>
        <x:v>Proposal</x:v>
      </x:c>
      <x:c r="M710" s="4" t="str">
        <x:f>IFERROR(INDEX('Material routes'!$M$6:$M$2205,MATCH(U710,'Material routes'!$A$6:$A$2205,0)),"MISSING ID")</x:f>
        <x:v>Partial proposal</x:v>
      </x:c>
      <x:c r="N710" s="4"/>
      <x:c r="O710" s="4" t="str">
        <x:f>IFERROR(INDEX('Material routes'!$J$6:$J$2205,MATCH(U710,'Material routes'!$A$6:$A$2205,0)),"MISSING ID")</x:f>
        <x:v>Unspecified</x:v>
      </x:c>
      <x:c r="P710" s="4"/>
      <x:c r="Q710" s="4" t="str">
        <x:f>IFERROR(INDEX('Material routes'!$J$6:$J$2205,MATCH(V710,'Material routes'!$A$6:$A$2205,0)),"MISSING ID")</x:f>
        <x:v>Unspecified</x:v>
      </x:c>
      <x:c r="R710" s="4" t="str">
        <x:f>IF(L710="Withheld","Withheld premise",IF(E710="Tool candidate","Reusable prerequisite",IF(K710="Raw entry preparation","Entry-resource preparation",IF(G710="Not applicable",IF(IFERROR(INDEX('Items'!$AI$6:$AI$1005,MATCH(T710,'Items'!$A$6:$A$1005,0)),"MISSING ID")="Finished item","Finished endpoint",IF(IFERROR(INDEX('Items'!$AI$6:$AI$1005,MATCH(T710,'Items'!$A$6:$A$1005,0)),"MISSING ID")="Currency","Currency / no refinement tier","Recovered output / tier not applicable")),IF(OR(IFERROR(INDEX('Crafting recipes'!$H$6:$H$1005,MATCH(J710,'Crafting recipes'!$A$6:$A$1005,0)),"MISSING ID")="Unassigned",G710="Unassigned"),"Tier unresolved",IF(IFERROR(VALUE(RIGHT(G710,1))-VALUE(RIGHT(IFERROR(INDEX('Crafting recipes'!$H$6:$H$1005,MATCH(J710,'Crafting recipes'!$A$6:$A$1005,0)),"MISSING ID"),1)),0)=1,IF(B710=IFERROR(INDEX('Crafting recipes'!$H$6:$H$1005,MATCH(J710,'Crafting recipes'!$A$6:$A$1005,0)),"MISSING ID"),"Advances one material tier","Lower-tier ingredient; route advances one tier"),"Needs tier review"))))))</x:f>
        <x:v>Finished endpoint</x:v>
      </x:c>
      <x:c r="S710" s="4" t="str">
        <x:f>IFERROR(INDEX('Material routes'!$D$6:$D$2205,MATCH(U710,'Material routes'!$A$6:$A$2205,0)),"MISSING ID")</x:f>
        <x:v>proposal.collection.selected_edible_fauna_roe</x:v>
      </x:c>
      <x:c r="T710" s="4" t="str">
        <x:f>IFERROR(INDEX('Material routes'!$D$6:$D$2205,MATCH(V710,'Material routes'!$A$6:$A$2205,0)),"MISSING ID")</x:f>
        <x:v>proposal.collection.phagia_roe_celebration_drink</x:v>
      </x:c>
      <x:c r="U710" s="4" t="str">
        <x:v>design.collection.phagia_roe_celebration_drink.in.1</x:v>
      </x:c>
      <x:c r="V710" s="4" t="str">
        <x:v>design.collection.phagia_roe_celebration_drink.out</x:v>
      </x:c>
    </x:row>
    <x:row r="711" ht="64" customHeight="1">
      <x:c r="A711" s="4" t="str">
        <x:f>IFERROR(INDEX('Material routes'!$E$6:$E$2205,MATCH(U711,'Material routes'!$A$6:$A$2205,0)),"MISSING ID")</x:f>
        <x:v>Culinary Phagia liquid fraction</x:v>
      </x:c>
      <x:c r="B711" s="4" t="str">
        <x:f>IFERROR(INDEX('Material routes'!$F$6:$F$2205,MATCH(U711,'Material routes'!$A$6:$A$2205,0)),"MISSING ID")</x:f>
        <x:v>T1</x:v>
      </x:c>
      <x:c r="C711" s="4" t="str">
        <x:f>IFERROR(INDEX('Material routes'!$H$6:$H$2205,MATCH(U711,'Material routes'!$A$6:$A$2205,0)),"MISSING ID")</x:f>
        <x:v>Food material</x:v>
      </x:c>
      <x:c r="D711" s="4" t="str">
        <x:f>IFERROR(INDEX('Material routes'!$G$6:$G$2205,MATCH(U711,'Material routes'!$A$6:$A$2205,0)),"MISSING ID")</x:f>
        <x:v>Consumables</x:v>
      </x:c>
      <x:c r="E711" s="4" t="str">
        <x:f>IFERROR(INDEX('Material routes'!$C$6:$C$2205,MATCH(U711,'Material routes'!$A$6:$A$2205,0)),"MISSING ID")</x:f>
        <x:v>Ingredient candidate</x:v>
      </x:c>
      <x:c r="F711" s="4" t="str">
        <x:f>IFERROR(INDEX('Material routes'!$E$6:$E$2205,MATCH(V711,'Material routes'!$A$6:$A$2205,0)),"MISSING ID")</x:f>
        <x:v>Phagia roe celebration drink</x:v>
      </x:c>
      <x:c r="G711" s="4" t="str">
        <x:f>IFERROR(INDEX('Material routes'!$F$6:$F$2205,MATCH(V711,'Material routes'!$A$6:$A$2205,0)),"MISSING ID")</x:f>
        <x:v>Not applicable</x:v>
      </x:c>
      <x:c r="H711" s="4" t="str">
        <x:f>IFERROR(INDEX('Material routes'!$H$6:$H$2205,MATCH(V711,'Material routes'!$A$6:$A$2205,0)),"MISSING ID")</x:f>
        <x:v>Drink consumable</x:v>
      </x:c>
      <x:c r="I711" s="4" t="str">
        <x:f>IFERROR(INDEX('Material routes'!$G$6:$G$2205,MATCH(V711,'Material routes'!$A$6:$A$2205,0)),"MISSING ID")</x:f>
        <x:v>Consumables</x:v>
      </x:c>
      <x:c r="J711" s="4" t="str">
        <x:f>IFERROR(INDEX('Material routes'!$B$6:$B$2205,MATCH(U711,'Material routes'!$A$6:$A$2205,0)),"MISSING ID")</x:f>
        <x:v>design.collection.phagia_roe_celebration_drink</x:v>
      </x:c>
      <x:c r="K711" s="4" t="str">
        <x:f>IFERROR(INDEX('Crafting recipes'!$C$6:$C$1005,MATCH(J711,'Crafting recipes'!$A$6:$A$1005,0)),"MISSING ID")</x:f>
        <x:v>Finished-item crafting</x:v>
      </x:c>
      <x:c r="L711" s="4" t="str">
        <x:f>IFERROR(INDEX('Material routes'!$K$6:$K$2205,MATCH(U711,'Material routes'!$A$6:$A$2205,0)),"MISSING ID")</x:f>
        <x:v>Proposal</x:v>
      </x:c>
      <x:c r="M711" s="4" t="str">
        <x:f>IFERROR(INDEX('Material routes'!$M$6:$M$2205,MATCH(U711,'Material routes'!$A$6:$A$2205,0)),"MISSING ID")</x:f>
        <x:v>Partial proposal</x:v>
      </x:c>
      <x:c r="N711" s="4"/>
      <x:c r="O711" s="4" t="str">
        <x:f>IFERROR(INDEX('Material routes'!$J$6:$J$2205,MATCH(U711,'Material routes'!$A$6:$A$2205,0)),"MISSING ID")</x:f>
        <x:v>Unspecified</x:v>
      </x:c>
      <x:c r="P711" s="4"/>
      <x:c r="Q711" s="4" t="str">
        <x:f>IFERROR(INDEX('Material routes'!$J$6:$J$2205,MATCH(V711,'Material routes'!$A$6:$A$2205,0)),"MISSING ID")</x:f>
        <x:v>Unspecified</x:v>
      </x:c>
      <x:c r="R711" s="4" t="str">
        <x:f>IF(L711="Withheld","Withheld premise",IF(E711="Tool candidate","Reusable prerequisite",IF(K711="Raw entry preparation","Entry-resource preparation",IF(G711="Not applicable",IF(IFERROR(INDEX('Items'!$AI$6:$AI$1005,MATCH(T711,'Items'!$A$6:$A$1005,0)),"MISSING ID")="Finished item","Finished endpoint",IF(IFERROR(INDEX('Items'!$AI$6:$AI$1005,MATCH(T711,'Items'!$A$6:$A$1005,0)),"MISSING ID")="Currency","Currency / no refinement tier","Recovered output / tier not applicable")),IF(OR(IFERROR(INDEX('Crafting recipes'!$H$6:$H$1005,MATCH(J711,'Crafting recipes'!$A$6:$A$1005,0)),"MISSING ID")="Unassigned",G711="Unassigned"),"Tier unresolved",IF(IFERROR(VALUE(RIGHT(G711,1))-VALUE(RIGHT(IFERROR(INDEX('Crafting recipes'!$H$6:$H$1005,MATCH(J711,'Crafting recipes'!$A$6:$A$1005,0)),"MISSING ID"),1)),0)=1,IF(B711=IFERROR(INDEX('Crafting recipes'!$H$6:$H$1005,MATCH(J711,'Crafting recipes'!$A$6:$A$1005,0)),"MISSING ID"),"Advances one material tier","Lower-tier ingredient; route advances one tier"),"Needs tier review"))))))</x:f>
        <x:v>Finished endpoint</x:v>
      </x:c>
      <x:c r="S711" s="4" t="str">
        <x:f>IFERROR(INDEX('Material routes'!$D$6:$D$2205,MATCH(U711,'Material routes'!$A$6:$A$2205,0)),"MISSING ID")</x:f>
        <x:v>proposal.collection.culinary_phagia_liquid_fraction</x:v>
      </x:c>
      <x:c r="T711" s="4" t="str">
        <x:f>IFERROR(INDEX('Material routes'!$D$6:$D$2205,MATCH(V711,'Material routes'!$A$6:$A$2205,0)),"MISSING ID")</x:f>
        <x:v>proposal.collection.phagia_roe_celebration_drink</x:v>
      </x:c>
      <x:c r="U711" s="4" t="str">
        <x:v>design.collection.phagia_roe_celebration_drink.in.2</x:v>
      </x:c>
      <x:c r="V711" s="4" t="str">
        <x:v>design.collection.phagia_roe_celebration_drink.out</x:v>
      </x:c>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Consumables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Consumables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Consumables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Consumables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Consumables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Consumables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t="str">
        <x:f>IFERROR(INDEX('Material routes'!$E$6:$E$2205,MATCH(U718,'Material routes'!$A$6:$A$2205,0)),"MISSING ID")</x:f>
        <x:v>Selected edible-fauna gel</x:v>
      </x:c>
      <x:c r="B718" s="4" t="str">
        <x:f>IFERROR(INDEX('Material routes'!$F$6:$F$2205,MATCH(U718,'Material routes'!$A$6:$A$2205,0)),"MISSING ID")</x:f>
        <x:v>T1</x:v>
      </x:c>
      <x:c r="C718" s="4" t="str">
        <x:f>IFERROR(INDEX('Material routes'!$H$6:$H$2205,MATCH(U718,'Material routes'!$A$6:$A$2205,0)),"MISSING ID")</x:f>
        <x:v>Food material</x:v>
      </x:c>
      <x:c r="D718" s="4" t="str">
        <x:f>IFERROR(INDEX('Material routes'!$G$6:$G$2205,MATCH(U718,'Material routes'!$A$6:$A$2205,0)),"MISSING ID")</x:f>
        <x:v>Consumables</x:v>
      </x:c>
      <x:c r="E718" s="4" t="str">
        <x:f>IFERROR(INDEX('Material routes'!$C$6:$C$2205,MATCH(U718,'Material routes'!$A$6:$A$2205,0)),"MISSING ID")</x:f>
        <x:v>Ingredient candidate</x:v>
      </x:c>
      <x:c r="F718" s="4" t="str">
        <x:f>IFERROR(INDEX('Material routes'!$E$6:$E$2205,MATCH(V718,'Material routes'!$A$6:$A$2205,0)),"MISSING ID")</x:f>
        <x:v>Phagia gel sipping portion</x:v>
      </x:c>
      <x:c r="G718" s="4" t="str">
        <x:f>IFERROR(INDEX('Material routes'!$F$6:$F$2205,MATCH(V718,'Material routes'!$A$6:$A$2205,0)),"MISSING ID")</x:f>
        <x:v>Not applicable</x:v>
      </x:c>
      <x:c r="H718" s="4" t="str">
        <x:f>IFERROR(INDEX('Material routes'!$H$6:$H$2205,MATCH(V718,'Material routes'!$A$6:$A$2205,0)),"MISSING ID")</x:f>
        <x:v>Drink consumable</x:v>
      </x:c>
      <x:c r="I718" s="4" t="str">
        <x:f>IFERROR(INDEX('Material routes'!$G$6:$G$2205,MATCH(V718,'Material routes'!$A$6:$A$2205,0)),"MISSING ID")</x:f>
        <x:v>Consumables</x:v>
      </x:c>
      <x:c r="J718" s="4" t="str">
        <x:f>IFERROR(INDEX('Material routes'!$B$6:$B$2205,MATCH(U718,'Material routes'!$A$6:$A$2205,0)),"MISSING ID")</x:f>
        <x:v>design.collection.phagia_gel_sipping_portion</x:v>
      </x:c>
      <x:c r="K718" s="4" t="str">
        <x:f>IFERROR(INDEX('Crafting recipes'!$C$6:$C$1005,MATCH(J718,'Crafting recipes'!$A$6:$A$1005,0)),"MISSING ID")</x:f>
        <x:v>Finished-item crafting</x:v>
      </x:c>
      <x:c r="L718" s="4" t="str">
        <x:f>IFERROR(INDEX('Material routes'!$K$6:$K$2205,MATCH(U718,'Material routes'!$A$6:$A$2205,0)),"MISSING ID")</x:f>
        <x:v>Proposal</x:v>
      </x:c>
      <x:c r="M718" s="4" t="str">
        <x:f>IFERROR(INDEX('Material routes'!$M$6:$M$2205,MATCH(U718,'Material routes'!$A$6:$A$2205,0)),"MISSING ID")</x:f>
        <x:v>Partial proposal</x:v>
      </x:c>
      <x:c r="N718" s="4"/>
      <x:c r="O718" s="4" t="str">
        <x:f>IFERROR(INDEX('Material routes'!$J$6:$J$2205,MATCH(U718,'Material routes'!$A$6:$A$2205,0)),"MISSING ID")</x:f>
        <x:v>Unspecified</x:v>
      </x:c>
      <x:c r="P718" s="4"/>
      <x:c r="Q718" s="4" t="str">
        <x:f>IFERROR(INDEX('Material routes'!$J$6:$J$2205,MATCH(V718,'Material routes'!$A$6:$A$2205,0)),"MISSING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routes'!$D$6:$D$2205,MATCH(U718,'Material routes'!$A$6:$A$2205,0)),"MISSING ID")</x:f>
        <x:v>proposal.collection.selected_edible_fauna_gel</x:v>
      </x:c>
      <x:c r="T718" s="4" t="str">
        <x:f>IFERROR(INDEX('Material routes'!$D$6:$D$2205,MATCH(V718,'Material routes'!$A$6:$A$2205,0)),"MISSING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routes'!$E$6:$E$2205,MATCH(U719,'Material routes'!$A$6:$A$2205,0)),"MISSING ID")</x:f>
        <x:v>Culinary Phagia liquid fraction</x:v>
      </x:c>
      <x:c r="B719" s="4" t="str">
        <x:f>IFERROR(INDEX('Material routes'!$F$6:$F$2205,MATCH(U719,'Material routes'!$A$6:$A$2205,0)),"MISSING ID")</x:f>
        <x:v>T1</x:v>
      </x:c>
      <x:c r="C719" s="4" t="str">
        <x:f>IFERROR(INDEX('Material routes'!$H$6:$H$2205,MATCH(U719,'Material routes'!$A$6:$A$2205,0)),"MISSING ID")</x:f>
        <x:v>Food material</x:v>
      </x:c>
      <x:c r="D719" s="4" t="str">
        <x:f>IFERROR(INDEX('Material routes'!$G$6:$G$2205,MATCH(U719,'Material routes'!$A$6:$A$2205,0)),"MISSING ID")</x:f>
        <x:v>Consumables</x:v>
      </x:c>
      <x:c r="E719" s="4" t="str">
        <x:f>IFERROR(INDEX('Material routes'!$C$6:$C$2205,MATCH(U719,'Material routes'!$A$6:$A$2205,0)),"MISSING ID")</x:f>
        <x:v>Ingredient candidate</x:v>
      </x:c>
      <x:c r="F719" s="4" t="str">
        <x:f>IFERROR(INDEX('Material routes'!$E$6:$E$2205,MATCH(V719,'Material routes'!$A$6:$A$2205,0)),"MISSING ID")</x:f>
        <x:v>Phagia gel sipping portion</x:v>
      </x:c>
      <x:c r="G719" s="4" t="str">
        <x:f>IFERROR(INDEX('Material routes'!$F$6:$F$2205,MATCH(V719,'Material routes'!$A$6:$A$2205,0)),"MISSING ID")</x:f>
        <x:v>Not applicable</x:v>
      </x:c>
      <x:c r="H719" s="4" t="str">
        <x:f>IFERROR(INDEX('Material routes'!$H$6:$H$2205,MATCH(V719,'Material routes'!$A$6:$A$2205,0)),"MISSING ID")</x:f>
        <x:v>Drink consumable</x:v>
      </x:c>
      <x:c r="I719" s="4" t="str">
        <x:f>IFERROR(INDEX('Material routes'!$G$6:$G$2205,MATCH(V719,'Material routes'!$A$6:$A$2205,0)),"MISSING ID")</x:f>
        <x:v>Consumables</x:v>
      </x:c>
      <x:c r="J719" s="4" t="str">
        <x:f>IFERROR(INDEX('Material routes'!$B$6:$B$2205,MATCH(U719,'Material routes'!$A$6:$A$2205,0)),"MISSING ID")</x:f>
        <x:v>design.collection.phagia_gel_sipping_portion</x:v>
      </x:c>
      <x:c r="K719" s="4" t="str">
        <x:f>IFERROR(INDEX('Crafting recipes'!$C$6:$C$1005,MATCH(J719,'Crafting recipes'!$A$6:$A$1005,0)),"MISSING ID")</x:f>
        <x:v>Finished-item crafting</x:v>
      </x:c>
      <x:c r="L719" s="4" t="str">
        <x:f>IFERROR(INDEX('Material routes'!$K$6:$K$2205,MATCH(U719,'Material routes'!$A$6:$A$2205,0)),"MISSING ID")</x:f>
        <x:v>Proposal</x:v>
      </x:c>
      <x:c r="M719" s="4" t="str">
        <x:f>IFERROR(INDEX('Material routes'!$M$6:$M$2205,MATCH(U719,'Material routes'!$A$6:$A$2205,0)),"MISSING ID")</x:f>
        <x:v>Partial proposal</x:v>
      </x:c>
      <x:c r="N719" s="4"/>
      <x:c r="O719" s="4" t="str">
        <x:f>IFERROR(INDEX('Material routes'!$J$6:$J$2205,MATCH(U719,'Material routes'!$A$6:$A$2205,0)),"MISSING ID")</x:f>
        <x:v>Unspecified</x:v>
      </x:c>
      <x:c r="P719" s="4"/>
      <x:c r="Q719" s="4" t="str">
        <x:f>IFERROR(INDEX('Material routes'!$J$6:$J$2205,MATCH(V719,'Material routes'!$A$6:$A$2205,0)),"MISSING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routes'!$D$6:$D$2205,MATCH(U719,'Material routes'!$A$6:$A$2205,0)),"MISSING ID")</x:f>
        <x:v>proposal.collection.culinary_phagia_liquid_fraction</x:v>
      </x:c>
      <x:c r="T719" s="4" t="str">
        <x:f>IFERROR(INDEX('Material routes'!$D$6:$D$2205,MATCH(V719,'Material routes'!$A$6:$A$2205,0)),"MISSING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Consumables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Consumables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Consumables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Consumables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Tools</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Field supplies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Field supplies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Field supplies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t="str">
        <x:f>IFERROR(INDEX('Material routes'!$E$6:$E$2205,MATCH(U764,'Material routes'!$A$6:$A$2205,0)),"MISSING ID")</x:f>
        <x:v>Steel stock</x:v>
      </x:c>
      <x:c r="B764" s="4" t="str">
        <x:f>IFERROR(INDEX('Material routes'!$F$6:$F$2205,MATCH(U764,'Material routes'!$A$6:$A$2205,0)),"MISSING ID")</x:f>
        <x:v>T2</x:v>
      </x:c>
      <x:c r="C764" s="4" t="str">
        <x:f>IFERROR(INDEX('Material routes'!$H$6:$H$2205,MATCH(U764,'Material routes'!$A$6:$A$2205,0)),"MISSING ID")</x:f>
        <x:v>Processed material</x:v>
      </x:c>
      <x:c r="D764" s="4" t="str">
        <x:f>IFERROR(INDEX('Material routes'!$G$6:$G$2205,MATCH(U764,'Material routes'!$A$6:$A$2205,0)),"MISSING ID")</x:f>
        <x:v>Manufactured stock</x:v>
      </x:c>
      <x:c r="E764" s="4" t="str">
        <x:f>IFERROR(INDEX('Material routes'!$C$6:$C$2205,MATCH(U764,'Material routes'!$A$6:$A$2205,0)),"MISSING ID")</x:f>
        <x:v>Ingredient candidate</x:v>
      </x:c>
      <x:c r="F764" s="4" t="str">
        <x:f>IFERROR(INDEX('Material routes'!$E$6:$E$2205,MATCH(V764,'Material routes'!$A$6:$A$2205,0)),"MISSING ID")</x:f>
        <x:v>Cable-grip canyon ascender</x:v>
      </x:c>
      <x:c r="G764" s="4" t="str">
        <x:f>IFERROR(INDEX('Material routes'!$F$6:$F$2205,MATCH(V764,'Material routes'!$A$6:$A$2205,0)),"MISSING ID")</x:f>
        <x:v>Not applicable</x:v>
      </x:c>
      <x:c r="H764" s="4" t="str">
        <x:f>IFERROR(INDEX('Material routes'!$H$6:$H$2205,MATCH(V764,'Material routes'!$A$6:$A$2205,0)),"MISSING ID")</x:f>
        <x:v>Traversal device</x:v>
      </x:c>
      <x:c r="I764" s="4" t="str">
        <x:f>IFERROR(INDEX('Material routes'!$G$6:$G$2205,MATCH(V764,'Material routes'!$A$6:$A$2205,0)),"MISSING ID")</x:f>
        <x:v>Tools</x:v>
      </x:c>
      <x:c r="J764" s="4" t="str">
        <x:f>IFERROR(INDEX('Material routes'!$B$6:$B$2205,MATCH(U764,'Material routes'!$A$6:$A$2205,0)),"MISSING ID")</x:f>
        <x:v>design.collection.cable_grip_canyon_ascender</x:v>
      </x:c>
      <x:c r="K764" s="4" t="str">
        <x:f>IFERROR(INDEX('Crafting recipes'!$C$6:$C$1005,MATCH(J764,'Crafting recipes'!$A$6:$A$1005,0)),"MISSING ID")</x:f>
        <x:v>Finished-item crafting</x:v>
      </x:c>
      <x:c r="L764" s="4" t="str">
        <x:f>IFERROR(INDEX('Material routes'!$K$6:$K$2205,MATCH(U764,'Material routes'!$A$6:$A$2205,0)),"MISSING ID")</x:f>
        <x:v>Proposal</x:v>
      </x:c>
      <x:c r="M764" s="4" t="str">
        <x:f>IFERROR(INDEX('Material routes'!$M$6:$M$2205,MATCH(U764,'Material routes'!$A$6:$A$2205,0)),"MISSING ID")</x:f>
        <x:v>Partial proposal</x:v>
      </x:c>
      <x:c r="N764" s="4"/>
      <x:c r="O764" s="4" t="str">
        <x:f>IFERROR(INDEX('Material routes'!$J$6:$J$2205,MATCH(U764,'Material routes'!$A$6:$A$2205,0)),"MISSING ID")</x:f>
        <x:v>Unspecified</x:v>
      </x:c>
      <x:c r="P764" s="4"/>
      <x:c r="Q764" s="4" t="str">
        <x:f>IFERROR(INDEX('Material routes'!$J$6:$J$2205,MATCH(V764,'Material routes'!$A$6:$A$2205,0)),"MISSING ID")</x:f>
        <x:v>Unspecified</x:v>
      </x:c>
      <x:c r="R764" s="4" t="str">
        <x:f>IF(L764="Withheld","Withheld premise",IF(E764="Tool candidate","Reusable prerequisite",IF(K764="Raw entry preparation","Entry-resource preparation",IF(G764="Not applicable",IF(IFERROR(INDEX('Items'!$AI$6:$AI$1005,MATCH(T764,'Items'!$A$6:$A$1005,0)),"MISSING ID")="Finished item","Finished endpoint",IF(IFERROR(INDEX('Items'!$AI$6:$AI$1005,MATCH(T764,'Items'!$A$6:$A$1005,0)),"MISSING ID")="Currency","Currency / no refinement tier","Recovered output / tier not applicable")),IF(OR(IFERROR(INDEX('Crafting recipes'!$H$6:$H$1005,MATCH(J764,'Crafting recipes'!$A$6:$A$1005,0)),"MISSING ID")="Unassigned",G764="Unassigned"),"Tier unresolved",IF(IFERROR(VALUE(RIGHT(G764,1))-VALUE(RIGHT(IFERROR(INDEX('Crafting recipes'!$H$6:$H$1005,MATCH(J764,'Crafting recipes'!$A$6:$A$1005,0)),"MISSING ID"),1)),0)=1,IF(B764=IFERROR(INDEX('Crafting recipes'!$H$6:$H$1005,MATCH(J764,'Crafting recipes'!$A$6:$A$1005,0)),"MISSING ID"),"Advances one material tier","Lower-tier ingredient; route advances one tier"),"Needs tier review"))))))</x:f>
        <x:v>Finished endpoint</x:v>
      </x:c>
      <x:c r="S764" s="4" t="str">
        <x:f>IFERROR(INDEX('Material routes'!$D$6:$D$2205,MATCH(U764,'Material routes'!$A$6:$A$2205,0)),"MISSING ID")</x:f>
        <x:v>author.metallurgy.steel_stock</x:v>
      </x:c>
      <x:c r="T764" s="4" t="str">
        <x:f>IFERROR(INDEX('Material routes'!$D$6:$D$2205,MATCH(V764,'Material routes'!$A$6:$A$2205,0)),"MISSING ID")</x:f>
        <x:v>proposal.collection.cable_grip_canyon_ascender</x:v>
      </x:c>
      <x:c r="U764" s="4" t="str">
        <x:v>design.collection.cable_grip_canyon_ascender.in.1</x:v>
      </x:c>
      <x:c r="V764" s="4" t="str">
        <x:v>design.collection.cable_grip_canyon_ascender.out</x:v>
      </x:c>
    </x:row>
    <x:row r="765" ht="64" customHeight="1">
      <x:c r="A765" s="4" t="str">
        <x:f>IFERROR(INDEX('Material routes'!$E$6:$E$2205,MATCH(U765,'Material routes'!$A$6:$A$2205,0)),"MISSING ID")</x:f>
        <x:v>Ratchet pawl</x:v>
      </x:c>
      <x:c r="B765" s="4" t="str">
        <x:f>IFERROR(INDEX('Material routes'!$F$6:$F$2205,MATCH(U765,'Material routes'!$A$6:$A$2205,0)),"MISSING ID")</x:f>
        <x:v>T4</x:v>
      </x:c>
      <x:c r="C765" s="4" t="str">
        <x:f>IFERROR(INDEX('Material routes'!$H$6:$H$2205,MATCH(U765,'Material routes'!$A$6:$A$2205,0)),"MISSING ID")</x:f>
        <x:v>Machine part</x:v>
      </x:c>
      <x:c r="D765" s="4" t="str">
        <x:f>IFERROR(INDEX('Material routes'!$G$6:$G$2205,MATCH(U765,'Material routes'!$A$6:$A$2205,0)),"MISSING ID")</x:f>
        <x:v>Crafting components</x:v>
      </x:c>
      <x:c r="E765" s="4" t="str">
        <x:f>IFERROR(INDEX('Material routes'!$C$6:$C$2205,MATCH(U765,'Material routes'!$A$6:$A$2205,0)),"MISSING ID")</x:f>
        <x:v>Ingredient candidate</x:v>
      </x:c>
      <x:c r="F765" s="4" t="str">
        <x:f>IFERROR(INDEX('Material routes'!$E$6:$E$2205,MATCH(V765,'Material routes'!$A$6:$A$2205,0)),"MISSING ID")</x:f>
        <x:v>Cable-grip canyon ascender</x:v>
      </x:c>
      <x:c r="G765" s="4" t="str">
        <x:f>IFERROR(INDEX('Material routes'!$F$6:$F$2205,MATCH(V765,'Material routes'!$A$6:$A$2205,0)),"MISSING ID")</x:f>
        <x:v>Not applicable</x:v>
      </x:c>
      <x:c r="H765" s="4" t="str">
        <x:f>IFERROR(INDEX('Material routes'!$H$6:$H$2205,MATCH(V765,'Material routes'!$A$6:$A$2205,0)),"MISSING ID")</x:f>
        <x:v>Traversal device</x:v>
      </x:c>
      <x:c r="I765" s="4" t="str">
        <x:f>IFERROR(INDEX('Material routes'!$G$6:$G$2205,MATCH(V765,'Material routes'!$A$6:$A$2205,0)),"MISSING ID")</x:f>
        <x:v>Tools</x:v>
      </x:c>
      <x:c r="J765" s="4" t="str">
        <x:f>IFERROR(INDEX('Material routes'!$B$6:$B$2205,MATCH(U765,'Material routes'!$A$6:$A$2205,0)),"MISSING ID")</x:f>
        <x:v>design.collection.cable_grip_canyon_ascender</x:v>
      </x:c>
      <x:c r="K765" s="4" t="str">
        <x:f>IFERROR(INDEX('Crafting recipes'!$C$6:$C$1005,MATCH(J765,'Crafting recipes'!$A$6:$A$1005,0)),"MISSING ID")</x:f>
        <x:v>Finished-item crafting</x:v>
      </x:c>
      <x:c r="L765" s="4" t="str">
        <x:f>IFERROR(INDEX('Material routes'!$K$6:$K$2205,MATCH(U765,'Material routes'!$A$6:$A$2205,0)),"MISSING ID")</x:f>
        <x:v>Proposal</x:v>
      </x:c>
      <x:c r="M765" s="4" t="str">
        <x:f>IFERROR(INDEX('Material routes'!$M$6:$M$2205,MATCH(U765,'Material routes'!$A$6:$A$2205,0)),"MISSING ID")</x:f>
        <x:v>Partial proposal</x:v>
      </x:c>
      <x:c r="N765" s="4"/>
      <x:c r="O765" s="4" t="str">
        <x:f>IFERROR(INDEX('Material routes'!$J$6:$J$2205,MATCH(U765,'Material routes'!$A$6:$A$2205,0)),"MISSING ID")</x:f>
        <x:v>Unspecified</x:v>
      </x:c>
      <x:c r="P765" s="4"/>
      <x:c r="Q765" s="4" t="str">
        <x:f>IFERROR(INDEX('Material routes'!$J$6:$J$2205,MATCH(V765,'Material routes'!$A$6:$A$2205,0)),"MISSING ID")</x:f>
        <x:v>Unspecified</x:v>
      </x:c>
      <x:c r="R765" s="4" t="str">
        <x:f>IF(L765="Withheld","Withheld premise",IF(E765="Tool candidate","Reusable prerequisite",IF(K765="Raw entry preparation","Entry-resource preparation",IF(G765="Not applicable",IF(IFERROR(INDEX('Items'!$AI$6:$AI$1005,MATCH(T765,'Items'!$A$6:$A$1005,0)),"MISSING ID")="Finished item","Finished endpoint",IF(IFERROR(INDEX('Items'!$AI$6:$AI$1005,MATCH(T765,'Items'!$A$6:$A$1005,0)),"MISSING ID")="Currency","Currency / no refinement tier","Recovered output / tier not applicable")),IF(OR(IFERROR(INDEX('Crafting recipes'!$H$6:$H$1005,MATCH(J765,'Crafting recipes'!$A$6:$A$1005,0)),"MISSING ID")="Unassigned",G765="Unassigned"),"Tier unresolved",IF(IFERROR(VALUE(RIGHT(G765,1))-VALUE(RIGHT(IFERROR(INDEX('Crafting recipes'!$H$6:$H$1005,MATCH(J765,'Crafting recipes'!$A$6:$A$1005,0)),"MISSING ID"),1)),0)=1,IF(B765=IFERROR(INDEX('Crafting recipes'!$H$6:$H$1005,MATCH(J765,'Crafting recipes'!$A$6:$A$1005,0)),"MISSING ID"),"Advances one material tier","Lower-tier ingredient; route advances one tier"),"Needs tier review"))))))</x:f>
        <x:v>Finished endpoint</x:v>
      </x:c>
      <x:c r="S765" s="4" t="str">
        <x:f>IFERROR(INDEX('Material routes'!$D$6:$D$2205,MATCH(U765,'Material routes'!$A$6:$A$2205,0)),"MISSING ID")</x:f>
        <x:v>proposal.collection.ratchet_pawl</x:v>
      </x:c>
      <x:c r="T765" s="4" t="str">
        <x:f>IFERROR(INDEX('Material routes'!$D$6:$D$2205,MATCH(V765,'Material routes'!$A$6:$A$2205,0)),"MISSING ID")</x:f>
        <x:v>proposal.collection.cable_grip_canyon_ascender</x:v>
      </x:c>
      <x:c r="U765" s="4" t="str">
        <x:v>design.collection.cable_grip_canyon_ascender.in.2</x:v>
      </x:c>
      <x:c r="V765" s="4" t="str">
        <x:v>design.collection.cable_grip_canyon_ascender.out</x:v>
      </x:c>
    </x:row>
    <x:row r="766" ht="64" customHeight="1">
      <x:c r="A766" s="4" t="str">
        <x:f>IFERROR(INDEX('Material routes'!$E$6:$E$2205,MATCH(U766,'Material routes'!$A$6:$A$2205,0)),"MISSING ID")</x:f>
        <x:v>Helical return spring</x:v>
      </x:c>
      <x:c r="B766" s="4" t="str">
        <x:f>IFERROR(INDEX('Material routes'!$F$6:$F$2205,MATCH(U766,'Material routes'!$A$6:$A$2205,0)),"MISSING ID")</x:f>
        <x:v>T4</x:v>
      </x:c>
      <x:c r="C766" s="4" t="str">
        <x:f>IFERROR(INDEX('Material routes'!$H$6:$H$2205,MATCH(U766,'Material routes'!$A$6:$A$2205,0)),"MISSING ID")</x:f>
        <x:v>Machine part</x:v>
      </x:c>
      <x:c r="D766" s="4" t="str">
        <x:f>IFERROR(INDEX('Material routes'!$G$6:$G$2205,MATCH(U766,'Material routes'!$A$6:$A$2205,0)),"MISSING ID")</x:f>
        <x:v>Crafting components</x:v>
      </x:c>
      <x:c r="E766" s="4" t="str">
        <x:f>IFERROR(INDEX('Material routes'!$C$6:$C$2205,MATCH(U766,'Material routes'!$A$6:$A$2205,0)),"MISSING ID")</x:f>
        <x:v>Ingredient candidate</x:v>
      </x:c>
      <x:c r="F766" s="4" t="str">
        <x:f>IFERROR(INDEX('Material routes'!$E$6:$E$2205,MATCH(V766,'Material routes'!$A$6:$A$2205,0)),"MISSING ID")</x:f>
        <x:v>Cable-grip canyon ascender</x:v>
      </x:c>
      <x:c r="G766" s="4" t="str">
        <x:f>IFERROR(INDEX('Material routes'!$F$6:$F$2205,MATCH(V766,'Material routes'!$A$6:$A$2205,0)),"MISSING ID")</x:f>
        <x:v>Not applicable</x:v>
      </x:c>
      <x:c r="H766" s="4" t="str">
        <x:f>IFERROR(INDEX('Material routes'!$H$6:$H$2205,MATCH(V766,'Material routes'!$A$6:$A$2205,0)),"MISSING ID")</x:f>
        <x:v>Traversal device</x:v>
      </x:c>
      <x:c r="I766" s="4" t="str">
        <x:f>IFERROR(INDEX('Material routes'!$G$6:$G$2205,MATCH(V766,'Material routes'!$A$6:$A$2205,0)),"MISSING ID")</x:f>
        <x:v>Tools</x:v>
      </x:c>
      <x:c r="J766" s="4" t="str">
        <x:f>IFERROR(INDEX('Material routes'!$B$6:$B$2205,MATCH(U766,'Material routes'!$A$6:$A$2205,0)),"MISSING ID")</x:f>
        <x:v>design.collection.cable_grip_canyon_ascender</x:v>
      </x:c>
      <x:c r="K766" s="4" t="str">
        <x:f>IFERROR(INDEX('Crafting recipes'!$C$6:$C$1005,MATCH(J766,'Crafting recipes'!$A$6:$A$1005,0)),"MISSING ID")</x:f>
        <x:v>Finished-item crafting</x:v>
      </x:c>
      <x:c r="L766" s="4" t="str">
        <x:f>IFERROR(INDEX('Material routes'!$K$6:$K$2205,MATCH(U766,'Material routes'!$A$6:$A$2205,0)),"MISSING ID")</x:f>
        <x:v>Proposal</x:v>
      </x:c>
      <x:c r="M766" s="4" t="str">
        <x:f>IFERROR(INDEX('Material routes'!$M$6:$M$2205,MATCH(U766,'Material routes'!$A$6:$A$2205,0)),"MISSING ID")</x:f>
        <x:v>Partial proposal</x:v>
      </x:c>
      <x:c r="N766" s="4"/>
      <x:c r="O766" s="4" t="str">
        <x:f>IFERROR(INDEX('Material routes'!$J$6:$J$2205,MATCH(U766,'Material routes'!$A$6:$A$2205,0)),"MISSING ID")</x:f>
        <x:v>Unspecified</x:v>
      </x:c>
      <x:c r="P766" s="4"/>
      <x:c r="Q766" s="4" t="str">
        <x:f>IFERROR(INDEX('Material routes'!$J$6:$J$2205,MATCH(V766,'Material routes'!$A$6:$A$2205,0)),"MISSING ID")</x:f>
        <x:v>Unspecified</x:v>
      </x:c>
      <x:c r="R766" s="4" t="str">
        <x:f>IF(L766="Withheld","Withheld premise",IF(E766="Tool candidate","Reusable prerequisite",IF(K766="Raw entry preparation","Entry-resource preparation",IF(G766="Not applicable",IF(IFERROR(INDEX('Items'!$AI$6:$AI$1005,MATCH(T766,'Items'!$A$6:$A$1005,0)),"MISSING ID")="Finished item","Finished endpoint",IF(IFERROR(INDEX('Items'!$AI$6:$AI$1005,MATCH(T766,'Items'!$A$6:$A$1005,0)),"MISSING ID")="Currency","Currency / no refinement tier","Recovered output / tier not applicable")),IF(OR(IFERROR(INDEX('Crafting recipes'!$H$6:$H$1005,MATCH(J766,'Crafting recipes'!$A$6:$A$1005,0)),"MISSING ID")="Unassigned",G766="Unassigned"),"Tier unresolved",IF(IFERROR(VALUE(RIGHT(G766,1))-VALUE(RIGHT(IFERROR(INDEX('Crafting recipes'!$H$6:$H$1005,MATCH(J766,'Crafting recipes'!$A$6:$A$1005,0)),"MISSING ID"),1)),0)=1,IF(B766=IFERROR(INDEX('Crafting recipes'!$H$6:$H$1005,MATCH(J766,'Crafting recipes'!$A$6:$A$1005,0)),"MISSING ID"),"Advances one material tier","Lower-tier ingredient; route advances one tier"),"Needs tier review"))))))</x:f>
        <x:v>Finished endpoint</x:v>
      </x:c>
      <x:c r="S766" s="4" t="str">
        <x:f>IFERROR(INDEX('Material routes'!$D$6:$D$2205,MATCH(U766,'Material routes'!$A$6:$A$2205,0)),"MISSING ID")</x:f>
        <x:v>proposal.collection.helical_return_spring</x:v>
      </x:c>
      <x:c r="T766" s="4" t="str">
        <x:f>IFERROR(INDEX('Material routes'!$D$6:$D$2205,MATCH(V766,'Material routes'!$A$6:$A$2205,0)),"MISSING ID")</x:f>
        <x:v>proposal.collection.cable_grip_canyon_ascender</x:v>
      </x:c>
      <x:c r="U766" s="4" t="str">
        <x:v>design.collection.cable_grip_canyon_ascender.in.3</x:v>
      </x:c>
      <x:c r="V766" s="4" t="str">
        <x:v>design.collection.cable_grip_canyon_ascender.out</x:v>
      </x:c>
    </x:row>
    <x:row r="767" ht="64" customHeight="1">
      <x:c r="A767" s="4" t="str">
        <x:f>IFERROR(INDEX('Material routes'!$E$6:$E$2205,MATCH(U767,'Material routes'!$A$6:$A$2205,0)),"MISSING ID")</x:f>
        <x:v>Grooved lift pulley</x:v>
      </x:c>
      <x:c r="B767" s="4" t="str">
        <x:f>IFERROR(INDEX('Material routes'!$F$6:$F$2205,MATCH(U767,'Material routes'!$A$6:$A$2205,0)),"MISSING ID")</x:f>
        <x:v>T3</x:v>
      </x:c>
      <x:c r="C767" s="4" t="str">
        <x:f>IFERROR(INDEX('Material routes'!$H$6:$H$2205,MATCH(U767,'Material routes'!$A$6:$A$2205,0)),"MISSING ID")</x:f>
        <x:v>Machine part</x:v>
      </x:c>
      <x:c r="D767" s="4" t="str">
        <x:f>IFERROR(INDEX('Material routes'!$G$6:$G$2205,MATCH(U767,'Material routes'!$A$6:$A$2205,0)),"MISSING ID")</x:f>
        <x:v>Crafting components</x:v>
      </x:c>
      <x:c r="E767" s="4" t="str">
        <x:f>IFERROR(INDEX('Material routes'!$C$6:$C$2205,MATCH(U767,'Material routes'!$A$6:$A$2205,0)),"MISSING ID")</x:f>
        <x:v>Ingredient candidate</x:v>
      </x:c>
      <x:c r="F767" s="4" t="str">
        <x:f>IFERROR(INDEX('Material routes'!$E$6:$E$2205,MATCH(V767,'Material routes'!$A$6:$A$2205,0)),"MISSING ID")</x:f>
        <x:v>Braked canyon descent trolley</x:v>
      </x:c>
      <x:c r="G767" s="4" t="str">
        <x:f>IFERROR(INDEX('Material routes'!$F$6:$F$2205,MATCH(V767,'Material routes'!$A$6:$A$2205,0)),"MISSING ID")</x:f>
        <x:v>Not applicable</x:v>
      </x:c>
      <x:c r="H767" s="4" t="str">
        <x:f>IFERROR(INDEX('Material routes'!$H$6:$H$2205,MATCH(V767,'Material routes'!$A$6:$A$2205,0)),"MISSING ID")</x:f>
        <x:v>Traversal device</x:v>
      </x:c>
      <x:c r="I767" s="4" t="str">
        <x:f>IFERROR(INDEX('Material routes'!$G$6:$G$2205,MATCH(V767,'Material routes'!$A$6:$A$2205,0)),"MISSING ID")</x:f>
        <x:v>Tools</x:v>
      </x:c>
      <x:c r="J767" s="4" t="str">
        <x:f>IFERROR(INDEX('Material routes'!$B$6:$B$2205,MATCH(U767,'Material routes'!$A$6:$A$2205,0)),"MISSING ID")</x:f>
        <x:v>design.collection.braked_canyon_descent_trolley</x:v>
      </x:c>
      <x:c r="K767" s="4" t="str">
        <x:f>IFERROR(INDEX('Crafting recipes'!$C$6:$C$1005,MATCH(J767,'Crafting recipes'!$A$6:$A$1005,0)),"MISSING ID")</x:f>
        <x:v>Finished-item crafting</x:v>
      </x:c>
      <x:c r="L767" s="4" t="str">
        <x:f>IFERROR(INDEX('Material routes'!$K$6:$K$2205,MATCH(U767,'Material routes'!$A$6:$A$2205,0)),"MISSING ID")</x:f>
        <x:v>Proposal</x:v>
      </x:c>
      <x:c r="M767" s="4" t="str">
        <x:f>IFERROR(INDEX('Material routes'!$M$6:$M$2205,MATCH(U767,'Material routes'!$A$6:$A$2205,0)),"MISSING ID")</x:f>
        <x:v>Partial proposal</x:v>
      </x:c>
      <x:c r="N767" s="4"/>
      <x:c r="O767" s="4" t="str">
        <x:f>IFERROR(INDEX('Material routes'!$J$6:$J$2205,MATCH(U767,'Material routes'!$A$6:$A$2205,0)),"MISSING ID")</x:f>
        <x:v>Unspecified</x:v>
      </x:c>
      <x:c r="P767" s="4"/>
      <x:c r="Q767" s="4" t="str">
        <x:f>IFERROR(INDEX('Material routes'!$J$6:$J$2205,MATCH(V767,'Material routes'!$A$6:$A$2205,0)),"MISSING ID")</x:f>
        <x:v>Unspecified</x:v>
      </x:c>
      <x:c r="R767" s="4" t="str">
        <x:f>IF(L767="Withheld","Withheld premise",IF(E767="Tool candidate","Reusable prerequisite",IF(K767="Raw entry preparation","Entry-resource preparation",IF(G767="Not applicable",IF(IFERROR(INDEX('Items'!$AI$6:$AI$1005,MATCH(T767,'Items'!$A$6:$A$1005,0)),"MISSING ID")="Finished item","Finished endpoint",IF(IFERROR(INDEX('Items'!$AI$6:$AI$1005,MATCH(T767,'Items'!$A$6:$A$1005,0)),"MISSING ID")="Currency","Currency / no refinement tier","Recovered output / tier not applicable")),IF(OR(IFERROR(INDEX('Crafting recipes'!$H$6:$H$1005,MATCH(J767,'Crafting recipes'!$A$6:$A$1005,0)),"MISSING ID")="Unassigned",G767="Unassigned"),"Tier unresolved",IF(IFERROR(VALUE(RIGHT(G767,1))-VALUE(RIGHT(IFERROR(INDEX('Crafting recipes'!$H$6:$H$1005,MATCH(J767,'Crafting recipes'!$A$6:$A$1005,0)),"MISSING ID"),1)),0)=1,IF(B767=IFERROR(INDEX('Crafting recipes'!$H$6:$H$1005,MATCH(J767,'Crafting recipes'!$A$6:$A$1005,0)),"MISSING ID"),"Advances one material tier","Lower-tier ingredient; route advances one tier"),"Needs tier review"))))))</x:f>
        <x:v>Finished endpoint</x:v>
      </x:c>
      <x:c r="S767" s="4" t="str">
        <x:f>IFERROR(INDEX('Material routes'!$D$6:$D$2205,MATCH(U767,'Material routes'!$A$6:$A$2205,0)),"MISSING ID")</x:f>
        <x:v>proposal.collection.grooved_lift_pulley</x:v>
      </x:c>
      <x:c r="T767" s="4" t="str">
        <x:f>IFERROR(INDEX('Material routes'!$D$6:$D$2205,MATCH(V767,'Material routes'!$A$6:$A$2205,0)),"MISSING ID")</x:f>
        <x:v>proposal.collection.braked_canyon_descent_trolley</x:v>
      </x:c>
      <x:c r="U767" s="4" t="str">
        <x:v>design.collection.braked_canyon_descent_trolley.in.1</x:v>
      </x:c>
      <x:c r="V767" s="4" t="str">
        <x:v>design.collection.braked_canyon_descent_trolley.out</x:v>
      </x:c>
    </x:row>
    <x:row r="768" ht="64" customHeight="1">
      <x:c r="A768" s="4" t="str">
        <x:f>IFERROR(INDEX('Material routes'!$E$6:$E$2205,MATCH(U768,'Material routes'!$A$6:$A$2205,0)),"MISSING ID")</x:f>
        <x:v>Brake lining shoe</x:v>
      </x:c>
      <x:c r="B768" s="4" t="str">
        <x:f>IFERROR(INDEX('Material routes'!$F$6:$F$2205,MATCH(U768,'Material routes'!$A$6:$A$2205,0)),"MISSING ID")</x:f>
        <x:v>T3</x:v>
      </x:c>
      <x:c r="C768" s="4" t="str">
        <x:f>IFERROR(INDEX('Material routes'!$H$6:$H$2205,MATCH(U768,'Material routes'!$A$6:$A$2205,0)),"MISSING ID")</x:f>
        <x:v>Machine part</x:v>
      </x:c>
      <x:c r="D768" s="4" t="str">
        <x:f>IFERROR(INDEX('Material routes'!$G$6:$G$2205,MATCH(U768,'Material routes'!$A$6:$A$2205,0)),"MISSING ID")</x:f>
        <x:v>Crafting components</x:v>
      </x:c>
      <x:c r="E768" s="4" t="str">
        <x:f>IFERROR(INDEX('Material routes'!$C$6:$C$2205,MATCH(U768,'Material routes'!$A$6:$A$2205,0)),"MISSING ID")</x:f>
        <x:v>Ingredient candidate</x:v>
      </x:c>
      <x:c r="F768" s="4" t="str">
        <x:f>IFERROR(INDEX('Material routes'!$E$6:$E$2205,MATCH(V768,'Material routes'!$A$6:$A$2205,0)),"MISSING ID")</x:f>
        <x:v>Braked canyon descent trolley</x:v>
      </x:c>
      <x:c r="G768" s="4" t="str">
        <x:f>IFERROR(INDEX('Material routes'!$F$6:$F$2205,MATCH(V768,'Material routes'!$A$6:$A$2205,0)),"MISSING ID")</x:f>
        <x:v>Not applicable</x:v>
      </x:c>
      <x:c r="H768" s="4" t="str">
        <x:f>IFERROR(INDEX('Material routes'!$H$6:$H$2205,MATCH(V768,'Material routes'!$A$6:$A$2205,0)),"MISSING ID")</x:f>
        <x:v>Traversal device</x:v>
      </x:c>
      <x:c r="I768" s="4" t="str">
        <x:f>IFERROR(INDEX('Material routes'!$G$6:$G$2205,MATCH(V768,'Material routes'!$A$6:$A$2205,0)),"MISSING ID")</x:f>
        <x:v>Tools</x:v>
      </x:c>
      <x:c r="J768" s="4" t="str">
        <x:f>IFERROR(INDEX('Material routes'!$B$6:$B$2205,MATCH(U768,'Material routes'!$A$6:$A$2205,0)),"MISSING ID")</x:f>
        <x:v>design.collection.braked_canyon_descent_trolley</x:v>
      </x:c>
      <x:c r="K768" s="4" t="str">
        <x:f>IFERROR(INDEX('Crafting recipes'!$C$6:$C$1005,MATCH(J768,'Crafting recipes'!$A$6:$A$1005,0)),"MISSING ID")</x:f>
        <x:v>Finished-item crafting</x:v>
      </x:c>
      <x:c r="L768" s="4" t="str">
        <x:f>IFERROR(INDEX('Material routes'!$K$6:$K$2205,MATCH(U768,'Material routes'!$A$6:$A$2205,0)),"MISSING ID")</x:f>
        <x:v>Proposal</x:v>
      </x:c>
      <x:c r="M768" s="4" t="str">
        <x:f>IFERROR(INDEX('Material routes'!$M$6:$M$2205,MATCH(U768,'Material routes'!$A$6:$A$2205,0)),"MISSING ID")</x:f>
        <x:v>Partial proposal</x:v>
      </x:c>
      <x:c r="N768" s="4"/>
      <x:c r="O768" s="4" t="str">
        <x:f>IFERROR(INDEX('Material routes'!$J$6:$J$2205,MATCH(U768,'Material routes'!$A$6:$A$2205,0)),"MISSING ID")</x:f>
        <x:v>Unspecified</x:v>
      </x:c>
      <x:c r="P768" s="4"/>
      <x:c r="Q768" s="4" t="str">
        <x:f>IFERROR(INDEX('Material routes'!$J$6:$J$2205,MATCH(V768,'Material routes'!$A$6:$A$2205,0)),"MISSING ID")</x:f>
        <x:v>Unspecified</x:v>
      </x:c>
      <x:c r="R768" s="4" t="str">
        <x:f>IF(L768="Withheld","Withheld premise",IF(E768="Tool candidate","Reusable prerequisite",IF(K768="Raw entry preparation","Entry-resource preparation",IF(G768="Not applicable",IF(IFERROR(INDEX('Items'!$AI$6:$AI$1005,MATCH(T768,'Items'!$A$6:$A$1005,0)),"MISSING ID")="Finished item","Finished endpoint",IF(IFERROR(INDEX('Items'!$AI$6:$AI$1005,MATCH(T768,'Items'!$A$6:$A$1005,0)),"MISSING ID")="Currency","Currency / no refinement tier","Recovered output / tier not applicable")),IF(OR(IFERROR(INDEX('Crafting recipes'!$H$6:$H$1005,MATCH(J768,'Crafting recipes'!$A$6:$A$1005,0)),"MISSING ID")="Unassigned",G768="Unassigned"),"Tier unresolved",IF(IFERROR(VALUE(RIGHT(G768,1))-VALUE(RIGHT(IFERROR(INDEX('Crafting recipes'!$H$6:$H$1005,MATCH(J768,'Crafting recipes'!$A$6:$A$1005,0)),"MISSING ID"),1)),0)=1,IF(B768=IFERROR(INDEX('Crafting recipes'!$H$6:$H$1005,MATCH(J768,'Crafting recipes'!$A$6:$A$1005,0)),"MISSING ID"),"Advances one material tier","Lower-tier ingredient; route advances one tier"),"Needs tier review"))))))</x:f>
        <x:v>Finished endpoint</x:v>
      </x:c>
      <x:c r="S768" s="4" t="str">
        <x:f>IFERROR(INDEX('Material routes'!$D$6:$D$2205,MATCH(U768,'Material routes'!$A$6:$A$2205,0)),"MISSING ID")</x:f>
        <x:v>proposal.collection.brake_lining_shoe</x:v>
      </x:c>
      <x:c r="T768" s="4" t="str">
        <x:f>IFERROR(INDEX('Material routes'!$D$6:$D$2205,MATCH(V768,'Material routes'!$A$6:$A$2205,0)),"MISSING ID")</x:f>
        <x:v>proposal.collection.braked_canyon_descent_trolley</x:v>
      </x:c>
      <x:c r="U768" s="4" t="str">
        <x:v>design.collection.braked_canyon_descent_trolley.in.2</x:v>
      </x:c>
      <x:c r="V768" s="4" t="str">
        <x:v>design.collection.braked_canyon_descent_trolley.out</x:v>
      </x:c>
    </x:row>
    <x:row r="769" ht="64" customHeight="1">
      <x:c r="A769" s="4" t="str">
        <x:f>IFERROR(INDEX('Material routes'!$E$6:$E$2205,MATCH(U769,'Material routes'!$A$6:$A$2205,0)),"MISSING ID")</x:f>
        <x:v>Steel stock</x:v>
      </x:c>
      <x:c r="B769" s="4" t="str">
        <x:f>IFERROR(INDEX('Material routes'!$F$6:$F$2205,MATCH(U769,'Material routes'!$A$6:$A$2205,0)),"MISSING ID")</x:f>
        <x:v>T2</x:v>
      </x:c>
      <x:c r="C769" s="4" t="str">
        <x:f>IFERROR(INDEX('Material routes'!$H$6:$H$2205,MATCH(U769,'Material routes'!$A$6:$A$2205,0)),"MISSING ID")</x:f>
        <x:v>Processed material</x:v>
      </x:c>
      <x:c r="D769" s="4" t="str">
        <x:f>IFERROR(INDEX('Material routes'!$G$6:$G$2205,MATCH(U769,'Material routes'!$A$6:$A$2205,0)),"MISSING ID")</x:f>
        <x:v>Manufactured stock</x:v>
      </x:c>
      <x:c r="E769" s="4" t="str">
        <x:f>IFERROR(INDEX('Material routes'!$C$6:$C$2205,MATCH(U769,'Material routes'!$A$6:$A$2205,0)),"MISSING ID")</x:f>
        <x:v>Ingredient candidate</x:v>
      </x:c>
      <x:c r="F769" s="4" t="str">
        <x:f>IFERROR(INDEX('Material routes'!$E$6:$E$2205,MATCH(V769,'Material routes'!$A$6:$A$2205,0)),"MISSING ID")</x:f>
        <x:v>Braked canyon descent trolley</x:v>
      </x:c>
      <x:c r="G769" s="4" t="str">
        <x:f>IFERROR(INDEX('Material routes'!$F$6:$F$2205,MATCH(V769,'Material routes'!$A$6:$A$2205,0)),"MISSING ID")</x:f>
        <x:v>Not applicable</x:v>
      </x:c>
      <x:c r="H769" s="4" t="str">
        <x:f>IFERROR(INDEX('Material routes'!$H$6:$H$2205,MATCH(V769,'Material routes'!$A$6:$A$2205,0)),"MISSING ID")</x:f>
        <x:v>Traversal device</x:v>
      </x:c>
      <x:c r="I769" s="4" t="str">
        <x:f>IFERROR(INDEX('Material routes'!$G$6:$G$2205,MATCH(V769,'Material routes'!$A$6:$A$2205,0)),"MISSING ID")</x:f>
        <x:v>Tools</x:v>
      </x:c>
      <x:c r="J769" s="4" t="str">
        <x:f>IFERROR(INDEX('Material routes'!$B$6:$B$2205,MATCH(U769,'Material routes'!$A$6:$A$2205,0)),"MISSING ID")</x:f>
        <x:v>design.collection.braked_canyon_descent_trolley</x:v>
      </x:c>
      <x:c r="K769" s="4" t="str">
        <x:f>IFERROR(INDEX('Crafting recipes'!$C$6:$C$1005,MATCH(J769,'Crafting recipes'!$A$6:$A$1005,0)),"MISSING ID")</x:f>
        <x:v>Finished-item crafting</x:v>
      </x:c>
      <x:c r="L769" s="4" t="str">
        <x:f>IFERROR(INDEX('Material routes'!$K$6:$K$2205,MATCH(U769,'Material routes'!$A$6:$A$2205,0)),"MISSING ID")</x:f>
        <x:v>Proposal</x:v>
      </x:c>
      <x:c r="M769" s="4" t="str">
        <x:f>IFERROR(INDEX('Material routes'!$M$6:$M$2205,MATCH(U769,'Material routes'!$A$6:$A$2205,0)),"MISSING ID")</x:f>
        <x:v>Partial proposal</x:v>
      </x:c>
      <x:c r="N769" s="4"/>
      <x:c r="O769" s="4" t="str">
        <x:f>IFERROR(INDEX('Material routes'!$J$6:$J$2205,MATCH(U769,'Material routes'!$A$6:$A$2205,0)),"MISSING ID")</x:f>
        <x:v>Unspecified</x:v>
      </x:c>
      <x:c r="P769" s="4"/>
      <x:c r="Q769" s="4" t="str">
        <x:f>IFERROR(INDEX('Material routes'!$J$6:$J$2205,MATCH(V769,'Material routes'!$A$6:$A$2205,0)),"MISSING ID")</x:f>
        <x:v>Unspecified</x:v>
      </x:c>
      <x:c r="R769" s="4" t="str">
        <x:f>IF(L769="Withheld","Withheld premise",IF(E769="Tool candidate","Reusable prerequisite",IF(K769="Raw entry preparation","Entry-resource preparation",IF(G769="Not applicable",IF(IFERROR(INDEX('Items'!$AI$6:$AI$1005,MATCH(T769,'Items'!$A$6:$A$1005,0)),"MISSING ID")="Finished item","Finished endpoint",IF(IFERROR(INDEX('Items'!$AI$6:$AI$1005,MATCH(T769,'Items'!$A$6:$A$1005,0)),"MISSING ID")="Currency","Currency / no refinement tier","Recovered output / tier not applicable")),IF(OR(IFERROR(INDEX('Crafting recipes'!$H$6:$H$1005,MATCH(J769,'Crafting recipes'!$A$6:$A$1005,0)),"MISSING ID")="Unassigned",G769="Unassigned"),"Tier unresolved",IF(IFERROR(VALUE(RIGHT(G769,1))-VALUE(RIGHT(IFERROR(INDEX('Crafting recipes'!$H$6:$H$1005,MATCH(J769,'Crafting recipes'!$A$6:$A$1005,0)),"MISSING ID"),1)),0)=1,IF(B769=IFERROR(INDEX('Crafting recipes'!$H$6:$H$1005,MATCH(J769,'Crafting recipes'!$A$6:$A$1005,0)),"MISSING ID"),"Advances one material tier","Lower-tier ingredient; route advances one tier"),"Needs tier review"))))))</x:f>
        <x:v>Finished endpoint</x:v>
      </x:c>
      <x:c r="S769" s="4" t="str">
        <x:f>IFERROR(INDEX('Material routes'!$D$6:$D$2205,MATCH(U769,'Material routes'!$A$6:$A$2205,0)),"MISSING ID")</x:f>
        <x:v>author.metallurgy.steel_stock</x:v>
      </x:c>
      <x:c r="T769" s="4" t="str">
        <x:f>IFERROR(INDEX('Material routes'!$D$6:$D$2205,MATCH(V769,'Material routes'!$A$6:$A$2205,0)),"MISSING ID")</x:f>
        <x:v>proposal.collection.braked_canyon_descent_trolley</x:v>
      </x:c>
      <x:c r="U769" s="4" t="str">
        <x:v>design.collection.braked_canyon_descent_trolley.in.3</x:v>
      </x:c>
      <x:c r="V769" s="4" t="str">
        <x:v>design.collection.braked_canyon_descent_trolley.out</x:v>
      </x:c>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Crafting components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t="str">
        <x:f>IFERROR(INDEX('Material routes'!$E$6:$E$2205,MATCH(U826,'Material routes'!$A$6:$A$2205,0)),"MISSING ID")</x:f>
        <x:v>Shaped fauna hard-part blanks</x:v>
      </x:c>
      <x:c r="B826" s="4" t="str">
        <x:f>IFERROR(INDEX('Material routes'!$F$6:$F$2205,MATCH(U826,'Material routes'!$A$6:$A$2205,0)),"MISSING ID")</x:f>
        <x:v>T1</x:v>
      </x:c>
      <x:c r="C826" s="4" t="str">
        <x:f>IFERROR(INDEX('Material routes'!$H$6:$H$2205,MATCH(U826,'Material routes'!$A$6:$A$2205,0)),"MISSING ID")</x:f>
        <x:v>Processed material</x:v>
      </x:c>
      <x:c r="D826" s="4" t="str">
        <x:f>IFERROR(INDEX('Material routes'!$G$6:$G$2205,MATCH(U826,'Material routes'!$A$6:$A$2205,0)),"MISSING ID")</x:f>
        <x:v>Manufactured stock</x:v>
      </x:c>
      <x:c r="E826" s="4" t="str">
        <x:f>IFERROR(INDEX('Material routes'!$C$6:$C$2205,MATCH(U826,'Material routes'!$A$6:$A$2205,0)),"MISSING ID")</x:f>
        <x:v>Ingredient candidate</x:v>
      </x:c>
      <x:c r="F826" s="4" t="str">
        <x:f>IFERROR(INDEX('Material routes'!$E$6:$E$2205,MATCH(V826,'Material routes'!$A$6:$A$2205,0)),"MISSING ID")</x:f>
        <x:v>Shell-rib oval shield</x:v>
      </x:c>
      <x:c r="G826" s="4" t="str">
        <x:f>IFERROR(INDEX('Material routes'!$F$6:$F$2205,MATCH(V826,'Material routes'!$A$6:$A$2205,0)),"MISSING ID")</x:f>
        <x:v>Not applicable</x:v>
      </x:c>
      <x:c r="H826" s="4" t="str">
        <x:f>IFERROR(INDEX('Material routes'!$H$6:$H$2205,MATCH(V826,'Material routes'!$A$6:$A$2205,0)),"MISSING ID")</x:f>
        <x:v>Shield</x:v>
      </x:c>
      <x:c r="I826" s="4" t="str">
        <x:f>IFERROR(INDEX('Material routes'!$G$6:$G$2205,MATCH(V826,'Material routes'!$A$6:$A$2205,0)),"MISSING ID")</x:f>
        <x:v>Armor</x:v>
      </x:c>
      <x:c r="J826" s="4" t="str">
        <x:f>IFERROR(INDEX('Material routes'!$B$6:$B$2205,MATCH(U826,'Material routes'!$A$6:$A$2205,0)),"MISSING ID")</x:f>
        <x:v>design.collection.shell_rib_oval_shield</x:v>
      </x:c>
      <x:c r="K826" s="4" t="str">
        <x:f>IFERROR(INDEX('Crafting recipes'!$C$6:$C$1005,MATCH(J826,'Crafting recipes'!$A$6:$A$1005,0)),"MISSING ID")</x:f>
        <x:v>Finished-item crafting</x:v>
      </x:c>
      <x:c r="L826" s="4" t="str">
        <x:f>IFERROR(INDEX('Material routes'!$K$6:$K$2205,MATCH(U826,'Material routes'!$A$6:$A$2205,0)),"MISSING ID")</x:f>
        <x:v>Proposal</x:v>
      </x:c>
      <x:c r="M826" s="4" t="str">
        <x:f>IFERROR(INDEX('Material routes'!$M$6:$M$2205,MATCH(U826,'Material routes'!$A$6:$A$2205,0)),"MISSING ID")</x:f>
        <x:v>Partial proposal</x:v>
      </x:c>
      <x:c r="N826" s="4"/>
      <x:c r="O826" s="4" t="str">
        <x:f>IFERROR(INDEX('Material routes'!$J$6:$J$2205,MATCH(U826,'Material routes'!$A$6:$A$2205,0)),"MISSING ID")</x:f>
        <x:v>Unspecified</x:v>
      </x:c>
      <x:c r="P826" s="4"/>
      <x:c r="Q826" s="4" t="str">
        <x:f>IFERROR(INDEX('Material routes'!$J$6:$J$2205,MATCH(V826,'Material routes'!$A$6:$A$2205,0)),"MISSING ID")</x:f>
        <x:v>Unspecified</x:v>
      </x:c>
      <x:c r="R826" s="4" t="str">
        <x:f>IF(L826="Withheld","Withheld premise",IF(E826="Tool candidate","Reusable prerequisite",IF(K826="Raw entry preparation","Entry-resource preparation",IF(G826="Not applicable",IF(IFERROR(INDEX('Items'!$AI$6:$AI$1005,MATCH(T826,'Items'!$A$6:$A$1005,0)),"MISSING ID")="Finished item","Finished endpoint",IF(IFERROR(INDEX('Items'!$AI$6:$AI$1005,MATCH(T826,'Items'!$A$6:$A$1005,0)),"MISSING ID")="Currency","Currency / no refinement tier","Recovered output / tier not applicable")),IF(OR(IFERROR(INDEX('Crafting recipes'!$H$6:$H$1005,MATCH(J826,'Crafting recipes'!$A$6:$A$1005,0)),"MISSING ID")="Unassigned",G826="Unassigned"),"Tier unresolved",IF(IFERROR(VALUE(RIGHT(G826,1))-VALUE(RIGHT(IFERROR(INDEX('Crafting recipes'!$H$6:$H$1005,MATCH(J826,'Crafting recipes'!$A$6:$A$1005,0)),"MISSING ID"),1)),0)=1,IF(B826=IFERROR(INDEX('Crafting recipes'!$H$6:$H$1005,MATCH(J826,'Crafting recipes'!$A$6:$A$1005,0)),"MISSING ID"),"Advances one material tier","Lower-tier ingredient; route advances one tier"),"Needs tier review"))))))</x:f>
        <x:v>Finished endpoint</x:v>
      </x:c>
      <x:c r="S826" s="4" t="str">
        <x:f>IFERROR(INDEX('Material routes'!$D$6:$D$2205,MATCH(U826,'Material routes'!$A$6:$A$2205,0)),"MISSING ID")</x:f>
        <x:v>proposal.t1.hardpart_blank</x:v>
      </x:c>
      <x:c r="T826" s="4" t="str">
        <x:f>IFERROR(INDEX('Material routes'!$D$6:$D$2205,MATCH(V826,'Material routes'!$A$6:$A$2205,0)),"MISSING ID")</x:f>
        <x:v>proposal.collection.shell_rib_oval_shield</x:v>
      </x:c>
      <x:c r="U826" s="4" t="str">
        <x:v>design.collection.shell_rib_oval_shield.in.1</x:v>
      </x:c>
      <x:c r="V826" s="4" t="str">
        <x:v>design.collection.shell_rib_oval_shield.out</x:v>
      </x:c>
    </x:row>
    <x:row r="827" ht="64" customHeight="1">
      <x:c r="A827" s="4" t="str">
        <x:f>IFERROR(INDEX('Material routes'!$E$6:$E$2205,MATCH(U827,'Material routes'!$A$6:$A$2205,0)),"MISSING ID")</x:f>
        <x:v>Tendon cord</x:v>
      </x:c>
      <x:c r="B827" s="4" t="str">
        <x:f>IFERROR(INDEX('Material routes'!$F$6:$F$2205,MATCH(U827,'Material routes'!$A$6:$A$2205,0)),"MISSING ID")</x:f>
        <x:v>T1</x:v>
      </x:c>
      <x:c r="C827" s="4" t="str">
        <x:f>IFERROR(INDEX('Material routes'!$H$6:$H$2205,MATCH(U827,'Material routes'!$A$6:$A$2205,0)),"MISSING ID")</x:f>
        <x:v>Crafting component</x:v>
      </x:c>
      <x:c r="D827" s="4" t="str">
        <x:f>IFERROR(INDEX('Material routes'!$G$6:$G$2205,MATCH(U827,'Material routes'!$A$6:$A$2205,0)),"MISSING ID")</x:f>
        <x:v>Crafting components</x:v>
      </x:c>
      <x:c r="E827" s="4" t="str">
        <x:f>IFERROR(INDEX('Material routes'!$C$6:$C$2205,MATCH(U827,'Material routes'!$A$6:$A$2205,0)),"MISSING ID")</x:f>
        <x:v>Ingredient candidate</x:v>
      </x:c>
      <x:c r="F827" s="4" t="str">
        <x:f>IFERROR(INDEX('Material routes'!$E$6:$E$2205,MATCH(V827,'Material routes'!$A$6:$A$2205,0)),"MISSING ID")</x:f>
        <x:v>Shell-rib oval shield</x:v>
      </x:c>
      <x:c r="G827" s="4" t="str">
        <x:f>IFERROR(INDEX('Material routes'!$F$6:$F$2205,MATCH(V827,'Material routes'!$A$6:$A$2205,0)),"MISSING ID")</x:f>
        <x:v>Not applicable</x:v>
      </x:c>
      <x:c r="H827" s="4" t="str">
        <x:f>IFERROR(INDEX('Material routes'!$H$6:$H$2205,MATCH(V827,'Material routes'!$A$6:$A$2205,0)),"MISSING ID")</x:f>
        <x:v>Shield</x:v>
      </x:c>
      <x:c r="I827" s="4" t="str">
        <x:f>IFERROR(INDEX('Material routes'!$G$6:$G$2205,MATCH(V827,'Material routes'!$A$6:$A$2205,0)),"MISSING ID")</x:f>
        <x:v>Armor</x:v>
      </x:c>
      <x:c r="J827" s="4" t="str">
        <x:f>IFERROR(INDEX('Material routes'!$B$6:$B$2205,MATCH(U827,'Material routes'!$A$6:$A$2205,0)),"MISSING ID")</x:f>
        <x:v>design.collection.shell_rib_oval_shield</x:v>
      </x:c>
      <x:c r="K827" s="4" t="str">
        <x:f>IFERROR(INDEX('Crafting recipes'!$C$6:$C$1005,MATCH(J827,'Crafting recipes'!$A$6:$A$1005,0)),"MISSING ID")</x:f>
        <x:v>Finished-item crafting</x:v>
      </x:c>
      <x:c r="L827" s="4" t="str">
        <x:f>IFERROR(INDEX('Material routes'!$K$6:$K$2205,MATCH(U827,'Material routes'!$A$6:$A$2205,0)),"MISSING ID")</x:f>
        <x:v>Proposal</x:v>
      </x:c>
      <x:c r="M827" s="4" t="str">
        <x:f>IFERROR(INDEX('Material routes'!$M$6:$M$2205,MATCH(U827,'Material routes'!$A$6:$A$2205,0)),"MISSING ID")</x:f>
        <x:v>Partial proposal</x:v>
      </x:c>
      <x:c r="N827" s="4"/>
      <x:c r="O827" s="4" t="str">
        <x:f>IFERROR(INDEX('Material routes'!$J$6:$J$2205,MATCH(U827,'Material routes'!$A$6:$A$2205,0)),"MISSING ID")</x:f>
        <x:v>Unspecified</x:v>
      </x:c>
      <x:c r="P827" s="4"/>
      <x:c r="Q827" s="4" t="str">
        <x:f>IFERROR(INDEX('Material routes'!$J$6:$J$2205,MATCH(V827,'Material routes'!$A$6:$A$2205,0)),"MISSING ID")</x:f>
        <x:v>Unspecified</x:v>
      </x:c>
      <x:c r="R827" s="4" t="str">
        <x:f>IF(L827="Withheld","Withheld premise",IF(E827="Tool candidate","Reusable prerequisite",IF(K827="Raw entry preparation","Entry-resource preparation",IF(G827="Not applicable",IF(IFERROR(INDEX('Items'!$AI$6:$AI$1005,MATCH(T827,'Items'!$A$6:$A$1005,0)),"MISSING ID")="Finished item","Finished endpoint",IF(IFERROR(INDEX('Items'!$AI$6:$AI$1005,MATCH(T827,'Items'!$A$6:$A$1005,0)),"MISSING ID")="Currency","Currency / no refinement tier","Recovered output / tier not applicable")),IF(OR(IFERROR(INDEX('Crafting recipes'!$H$6:$H$1005,MATCH(J827,'Crafting recipes'!$A$6:$A$1005,0)),"MISSING ID")="Unassigned",G827="Unassigned"),"Tier unresolved",IF(IFERROR(VALUE(RIGHT(G827,1))-VALUE(RIGHT(IFERROR(INDEX('Crafting recipes'!$H$6:$H$1005,MATCH(J827,'Crafting recipes'!$A$6:$A$1005,0)),"MISSING ID"),1)),0)=1,IF(B827=IFERROR(INDEX('Crafting recipes'!$H$6:$H$1005,MATCH(J827,'Crafting recipes'!$A$6:$A$1005,0)),"MISSING ID"),"Advances one material tier","Lower-tier ingredient; route advances one tier"),"Needs tier review"))))))</x:f>
        <x:v>Finished endpoint</x:v>
      </x:c>
      <x:c r="S827" s="4" t="str">
        <x:f>IFERROR(INDEX('Material routes'!$D$6:$D$2205,MATCH(U827,'Material routes'!$A$6:$A$2205,0)),"MISSING ID")</x:f>
        <x:v>proposal.bio.cord</x:v>
      </x:c>
      <x:c r="T827" s="4" t="str">
        <x:f>IFERROR(INDEX('Material routes'!$D$6:$D$2205,MATCH(V827,'Material routes'!$A$6:$A$2205,0)),"MISSING ID")</x:f>
        <x:v>proposal.collection.shell_rib_oval_shield</x:v>
      </x:c>
      <x:c r="U827" s="4" t="str">
        <x:v>design.collection.shell_rib_oval_shield.in.2</x:v>
      </x:c>
      <x:c r="V827" s="4" t="str">
        <x:v>design.collection.shell_rib_oval_shield.out</x:v>
      </x:c>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Crafting components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t="str">
        <x:f>IFERROR(INDEX('Material routes'!$E$6:$E$2205,MATCH(U838,'Material routes'!$A$6:$A$2205,0)),"MISSING ID")</x:f>
        <x:v>Steel stock</x:v>
      </x:c>
      <x:c r="B838" s="4" t="str">
        <x:f>IFERROR(INDEX('Material routes'!$F$6:$F$2205,MATCH(U838,'Material routes'!$A$6:$A$2205,0)),"MISSING ID")</x:f>
        <x:v>T2</x:v>
      </x:c>
      <x:c r="C838" s="4" t="str">
        <x:f>IFERROR(INDEX('Material routes'!$H$6:$H$2205,MATCH(U838,'Material routes'!$A$6:$A$2205,0)),"MISSING ID")</x:f>
        <x:v>Processed material</x:v>
      </x:c>
      <x:c r="D838" s="4" t="str">
        <x:f>IFERROR(INDEX('Material routes'!$G$6:$G$2205,MATCH(U838,'Material routes'!$A$6:$A$2205,0)),"MISSING ID")</x:f>
        <x:v>Manufactured stock</x:v>
      </x:c>
      <x:c r="E838" s="4" t="str">
        <x:f>IFERROR(INDEX('Material routes'!$C$6:$C$2205,MATCH(U838,'Material routes'!$A$6:$A$2205,0)),"MISSING ID")</x:f>
        <x:v>Ingredient candidate</x:v>
      </x:c>
      <x:c r="F838" s="4" t="str">
        <x:f>IFERROR(INDEX('Material routes'!$E$6:$E$2205,MATCH(V838,'Material routes'!$A$6:$A$2205,0)),"MISSING ID")</x:f>
        <x:v>Hook-edged catch shield</x:v>
      </x:c>
      <x:c r="G838" s="4" t="str">
        <x:f>IFERROR(INDEX('Material routes'!$F$6:$F$2205,MATCH(V838,'Material routes'!$A$6:$A$2205,0)),"MISSING ID")</x:f>
        <x:v>Not applicable</x:v>
      </x:c>
      <x:c r="H838" s="4" t="str">
        <x:f>IFERROR(INDEX('Material routes'!$H$6:$H$2205,MATCH(V838,'Material routes'!$A$6:$A$2205,0)),"MISSING ID")</x:f>
        <x:v>Shield</x:v>
      </x:c>
      <x:c r="I838" s="4" t="str">
        <x:f>IFERROR(INDEX('Material routes'!$G$6:$G$2205,MATCH(V838,'Material routes'!$A$6:$A$2205,0)),"MISSING ID")</x:f>
        <x:v>Armor</x:v>
      </x:c>
      <x:c r="J838" s="4" t="str">
        <x:f>IFERROR(INDEX('Material routes'!$B$6:$B$2205,MATCH(U838,'Material routes'!$A$6:$A$2205,0)),"MISSING ID")</x:f>
        <x:v>design.collection.hook_edged_catch_shield</x:v>
      </x:c>
      <x:c r="K838" s="4" t="str">
        <x:f>IFERROR(INDEX('Crafting recipes'!$C$6:$C$1005,MATCH(J838,'Crafting recipes'!$A$6:$A$1005,0)),"MISSING ID")</x:f>
        <x:v>Finished-item crafting</x:v>
      </x:c>
      <x:c r="L838" s="4" t="str">
        <x:f>IFERROR(INDEX('Material routes'!$K$6:$K$2205,MATCH(U838,'Material routes'!$A$6:$A$2205,0)),"MISSING ID")</x:f>
        <x:v>Proposal</x:v>
      </x:c>
      <x:c r="M838" s="4" t="str">
        <x:f>IFERROR(INDEX('Material routes'!$M$6:$M$2205,MATCH(U838,'Material routes'!$A$6:$A$2205,0)),"MISSING ID")</x:f>
        <x:v>Partial proposal</x:v>
      </x:c>
      <x:c r="N838" s="4"/>
      <x:c r="O838" s="4" t="str">
        <x:f>IFERROR(INDEX('Material routes'!$J$6:$J$2205,MATCH(U838,'Material routes'!$A$6:$A$2205,0)),"MISSING ID")</x:f>
        <x:v>Unspecified</x:v>
      </x:c>
      <x:c r="P838" s="4"/>
      <x:c r="Q838" s="4" t="str">
        <x:f>IFERROR(INDEX('Material routes'!$J$6:$J$2205,MATCH(V838,'Material routes'!$A$6:$A$2205,0)),"MISSING ID")</x:f>
        <x:v>Unspecified</x:v>
      </x:c>
      <x:c r="R838" s="4" t="str">
        <x:f>IF(L838="Withheld","Withheld premise",IF(E838="Tool candidate","Reusable prerequisite",IF(K838="Raw entry preparation","Entry-resource preparation",IF(G838="Not applicable",IF(IFERROR(INDEX('Items'!$AI$6:$AI$1005,MATCH(T838,'Items'!$A$6:$A$1005,0)),"MISSING ID")="Finished item","Finished endpoint",IF(IFERROR(INDEX('Items'!$AI$6:$AI$1005,MATCH(T838,'Items'!$A$6:$A$1005,0)),"MISSING ID")="Currency","Currency / no refinement tier","Recovered output / tier not applicable")),IF(OR(IFERROR(INDEX('Crafting recipes'!$H$6:$H$1005,MATCH(J838,'Crafting recipes'!$A$6:$A$1005,0)),"MISSING ID")="Unassigned",G838="Unassigned"),"Tier unresolved",IF(IFERROR(VALUE(RIGHT(G838,1))-VALUE(RIGHT(IFERROR(INDEX('Crafting recipes'!$H$6:$H$1005,MATCH(J838,'Crafting recipes'!$A$6:$A$1005,0)),"MISSING ID"),1)),0)=1,IF(B838=IFERROR(INDEX('Crafting recipes'!$H$6:$H$1005,MATCH(J838,'Crafting recipes'!$A$6:$A$1005,0)),"MISSING ID"),"Advances one material tier","Lower-tier ingredient; route advances one tier"),"Needs tier review"))))))</x:f>
        <x:v>Finished endpoint</x:v>
      </x:c>
      <x:c r="S838" s="4" t="str">
        <x:f>IFERROR(INDEX('Material routes'!$D$6:$D$2205,MATCH(U838,'Material routes'!$A$6:$A$2205,0)),"MISSING ID")</x:f>
        <x:v>author.metallurgy.steel_stock</x:v>
      </x:c>
      <x:c r="T838" s="4" t="str">
        <x:f>IFERROR(INDEX('Material routes'!$D$6:$D$2205,MATCH(V838,'Material routes'!$A$6:$A$2205,0)),"MISSING ID")</x:f>
        <x:v>proposal.collection.hook_edged_catch_shield</x:v>
      </x:c>
      <x:c r="U838" s="4" t="str">
        <x:v>design.collection.hook_edged_catch_shield.in.1</x:v>
      </x:c>
      <x:c r="V838" s="4" t="str">
        <x:v>design.collection.hook_edged_catch_shield.out</x:v>
      </x:c>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t="str">
        <x:f>IFERROR(INDEX('Material routes'!$E$6:$E$2205,MATCH(U851,'Material routes'!$A$6:$A$2205,0)),"MISSING ID")</x:f>
        <x:v>Layered ceremonial inlay stock</x:v>
      </x:c>
      <x:c r="B851" s="4" t="str">
        <x:f>IFERROR(INDEX('Material routes'!$F$6:$F$2205,MATCH(U851,'Material routes'!$A$6:$A$2205,0)),"MISSING ID")</x:f>
        <x:v>T4</x:v>
      </x:c>
      <x:c r="C851" s="4" t="str">
        <x:f>IFERROR(INDEX('Material routes'!$H$6:$H$2205,MATCH(U851,'Material routes'!$A$6:$A$2205,0)),"MISSING ID")</x:f>
        <x:v>Processed material</x:v>
      </x:c>
      <x:c r="D851" s="4" t="str">
        <x:f>IFERROR(INDEX('Material routes'!$G$6:$G$2205,MATCH(U851,'Material routes'!$A$6:$A$2205,0)),"MISSING ID")</x:f>
        <x:v>Manufactured stock</x:v>
      </x:c>
      <x:c r="E851" s="4" t="str">
        <x:f>IFERROR(INDEX('Material routes'!$C$6:$C$2205,MATCH(U851,'Material routes'!$A$6:$A$2205,0)),"MISSING ID")</x:f>
        <x:v>Ingredient candidate</x:v>
      </x:c>
      <x:c r="F851" s="4" t="str">
        <x:f>IFERROR(INDEX('Material routes'!$E$6:$E$2205,MATCH(V851,'Material routes'!$A$6:$A$2205,0)),"MISSING ID")</x:f>
        <x:v>Ceremonial inlay shield</x:v>
      </x:c>
      <x:c r="G851" s="4" t="str">
        <x:f>IFERROR(INDEX('Material routes'!$F$6:$F$2205,MATCH(V851,'Material routes'!$A$6:$A$2205,0)),"MISSING ID")</x:f>
        <x:v>Not applicable</x:v>
      </x:c>
      <x:c r="H851" s="4" t="str">
        <x:f>IFERROR(INDEX('Material routes'!$H$6:$H$2205,MATCH(V851,'Material routes'!$A$6:$A$2205,0)),"MISSING ID")</x:f>
        <x:v>Shield</x:v>
      </x:c>
      <x:c r="I851" s="4" t="str">
        <x:f>IFERROR(INDEX('Material routes'!$G$6:$G$2205,MATCH(V851,'Material routes'!$A$6:$A$2205,0)),"MISSING ID")</x:f>
        <x:v>Armor</x:v>
      </x:c>
      <x:c r="J851" s="4" t="str">
        <x:f>IFERROR(INDEX('Material routes'!$B$6:$B$2205,MATCH(U851,'Material routes'!$A$6:$A$2205,0)),"MISSING ID")</x:f>
        <x:v>design.collection.ceremonial_inlay_shield</x:v>
      </x:c>
      <x:c r="K851" s="4" t="str">
        <x:f>IFERROR(INDEX('Crafting recipes'!$C$6:$C$1005,MATCH(J851,'Crafting recipes'!$A$6:$A$1005,0)),"MISSING ID")</x:f>
        <x:v>Finished-item crafting</x:v>
      </x:c>
      <x:c r="L851" s="4" t="str">
        <x:f>IFERROR(INDEX('Material routes'!$K$6:$K$2205,MATCH(U851,'Material routes'!$A$6:$A$2205,0)),"MISSING ID")</x:f>
        <x:v>Proposal</x:v>
      </x:c>
      <x:c r="M851" s="4" t="str">
        <x:f>IFERROR(INDEX('Material routes'!$M$6:$M$2205,MATCH(U851,'Material routes'!$A$6:$A$2205,0)),"MISSING ID")</x:f>
        <x:v>Partial proposal</x:v>
      </x:c>
      <x:c r="N851" s="4"/>
      <x:c r="O851" s="4" t="str">
        <x:f>IFERROR(INDEX('Material routes'!$J$6:$J$2205,MATCH(U851,'Material routes'!$A$6:$A$2205,0)),"MISSING ID")</x:f>
        <x:v>Unspecified</x:v>
      </x:c>
      <x:c r="P851" s="4"/>
      <x:c r="Q851" s="4" t="str">
        <x:f>IFERROR(INDEX('Material routes'!$J$6:$J$2205,MATCH(V851,'Material routes'!$A$6:$A$2205,0)),"MISSING ID")</x:f>
        <x:v>Unspecified</x:v>
      </x:c>
      <x:c r="R851" s="4" t="str">
        <x:f>IF(L851="Withheld","Withheld premise",IF(E851="Tool candidate","Reusable prerequisite",IF(K851="Raw entry preparation","Entry-resource preparation",IF(G851="Not applicable",IF(IFERROR(INDEX('Items'!$AI$6:$AI$1005,MATCH(T851,'Items'!$A$6:$A$1005,0)),"MISSING ID")="Finished item","Finished endpoint",IF(IFERROR(INDEX('Items'!$AI$6:$AI$1005,MATCH(T851,'Items'!$A$6:$A$1005,0)),"MISSING ID")="Currency","Currency / no refinement tier","Recovered output / tier not applicable")),IF(OR(IFERROR(INDEX('Crafting recipes'!$H$6:$H$1005,MATCH(J851,'Crafting recipes'!$A$6:$A$1005,0)),"MISSING ID")="Unassigned",G851="Unassigned"),"Tier unresolved",IF(IFERROR(VALUE(RIGHT(G851,1))-VALUE(RIGHT(IFERROR(INDEX('Crafting recipes'!$H$6:$H$1005,MATCH(J851,'Crafting recipes'!$A$6:$A$1005,0)),"MISSING ID"),1)),0)=1,IF(B851=IFERROR(INDEX('Crafting recipes'!$H$6:$H$1005,MATCH(J851,'Crafting recipes'!$A$6:$A$1005,0)),"MISSING ID"),"Advances one material tier","Lower-tier ingredient; route advances one tier"),"Needs tier review"))))))</x:f>
        <x:v>Finished endpoint</x:v>
      </x:c>
      <x:c r="S851" s="4" t="str">
        <x:f>IFERROR(INDEX('Material routes'!$D$6:$D$2205,MATCH(U851,'Material routes'!$A$6:$A$2205,0)),"MISSING ID")</x:f>
        <x:v>proposal.t4.decorative_veneer</x:v>
      </x:c>
      <x:c r="T851" s="4" t="str">
        <x:f>IFERROR(INDEX('Material routes'!$D$6:$D$2205,MATCH(V851,'Material routes'!$A$6:$A$2205,0)),"MISSING ID")</x:f>
        <x:v>proposal.collection.ceremonial_inlay_shield</x:v>
      </x:c>
      <x:c r="U851" s="4" t="str">
        <x:v>design.collection.ceremonial_inlay_shield.in.1</x:v>
      </x:c>
      <x:c r="V851" s="4" t="str">
        <x:v>design.collection.ceremonial_inlay_shield.out</x:v>
      </x:c>
    </x:row>
    <x:row r="852" ht="64" customHeight="1">
      <x:c r="A852" s="4" t="str">
        <x:f>IFERROR(INDEX('Material routes'!$E$6:$E$2205,MATCH(U852,'Material routes'!$A$6:$A$2205,0)),"MISSING ID")</x:f>
        <x:v>Steel stock</x:v>
      </x:c>
      <x:c r="B852" s="4" t="str">
        <x:f>IFERROR(INDEX('Material routes'!$F$6:$F$2205,MATCH(U852,'Material routes'!$A$6:$A$2205,0)),"MISSING ID")</x:f>
        <x:v>T2</x:v>
      </x:c>
      <x:c r="C852" s="4" t="str">
        <x:f>IFERROR(INDEX('Material routes'!$H$6:$H$2205,MATCH(U852,'Material routes'!$A$6:$A$2205,0)),"MISSING ID")</x:f>
        <x:v>Processed material</x:v>
      </x:c>
      <x:c r="D852" s="4" t="str">
        <x:f>IFERROR(INDEX('Material routes'!$G$6:$G$2205,MATCH(U852,'Material routes'!$A$6:$A$2205,0)),"MISSING ID")</x:f>
        <x:v>Manufactured stock</x:v>
      </x:c>
      <x:c r="E852" s="4" t="str">
        <x:f>IFERROR(INDEX('Material routes'!$C$6:$C$2205,MATCH(U852,'Material routes'!$A$6:$A$2205,0)),"MISSING ID")</x:f>
        <x:v>Ingredient candidate</x:v>
      </x:c>
      <x:c r="F852" s="4" t="str">
        <x:f>IFERROR(INDEX('Material routes'!$E$6:$E$2205,MATCH(V852,'Material routes'!$A$6:$A$2205,0)),"MISSING ID")</x:f>
        <x:v>Ceremonial inlay shield</x:v>
      </x:c>
      <x:c r="G852" s="4" t="str">
        <x:f>IFERROR(INDEX('Material routes'!$F$6:$F$2205,MATCH(V852,'Material routes'!$A$6:$A$2205,0)),"MISSING ID")</x:f>
        <x:v>Not applicable</x:v>
      </x:c>
      <x:c r="H852" s="4" t="str">
        <x:f>IFERROR(INDEX('Material routes'!$H$6:$H$2205,MATCH(V852,'Material routes'!$A$6:$A$2205,0)),"MISSING ID")</x:f>
        <x:v>Shield</x:v>
      </x:c>
      <x:c r="I852" s="4" t="str">
        <x:f>IFERROR(INDEX('Material routes'!$G$6:$G$2205,MATCH(V852,'Material routes'!$A$6:$A$2205,0)),"MISSING ID")</x:f>
        <x:v>Armor</x:v>
      </x:c>
      <x:c r="J852" s="4" t="str">
        <x:f>IFERROR(INDEX('Material routes'!$B$6:$B$2205,MATCH(U852,'Material routes'!$A$6:$A$2205,0)),"MISSING ID")</x:f>
        <x:v>design.collection.ceremonial_inlay_shield</x:v>
      </x:c>
      <x:c r="K852" s="4" t="str">
        <x:f>IFERROR(INDEX('Crafting recipes'!$C$6:$C$1005,MATCH(J852,'Crafting recipes'!$A$6:$A$1005,0)),"MISSING ID")</x:f>
        <x:v>Finished-item crafting</x:v>
      </x:c>
      <x:c r="L852" s="4" t="str">
        <x:f>IFERROR(INDEX('Material routes'!$K$6:$K$2205,MATCH(U852,'Material routes'!$A$6:$A$2205,0)),"MISSING ID")</x:f>
        <x:v>Proposal</x:v>
      </x:c>
      <x:c r="M852" s="4" t="str">
        <x:f>IFERROR(INDEX('Material routes'!$M$6:$M$2205,MATCH(U852,'Material routes'!$A$6:$A$2205,0)),"MISSING ID")</x:f>
        <x:v>Partial proposal</x:v>
      </x:c>
      <x:c r="N852" s="4"/>
      <x:c r="O852" s="4" t="str">
        <x:f>IFERROR(INDEX('Material routes'!$J$6:$J$2205,MATCH(U852,'Material routes'!$A$6:$A$2205,0)),"MISSING ID")</x:f>
        <x:v>Unspecified</x:v>
      </x:c>
      <x:c r="P852" s="4"/>
      <x:c r="Q852" s="4" t="str">
        <x:f>IFERROR(INDEX('Material routes'!$J$6:$J$2205,MATCH(V852,'Material routes'!$A$6:$A$2205,0)),"MISSING ID")</x:f>
        <x:v>Unspecified</x:v>
      </x:c>
      <x:c r="R852" s="4" t="str">
        <x:f>IF(L852="Withheld","Withheld premise",IF(E852="Tool candidate","Reusable prerequisite",IF(K852="Raw entry preparation","Entry-resource preparation",IF(G852="Not applicable",IF(IFERROR(INDEX('Items'!$AI$6:$AI$1005,MATCH(T852,'Items'!$A$6:$A$1005,0)),"MISSING ID")="Finished item","Finished endpoint",IF(IFERROR(INDEX('Items'!$AI$6:$AI$1005,MATCH(T852,'Items'!$A$6:$A$1005,0)),"MISSING ID")="Currency","Currency / no refinement tier","Recovered output / tier not applicable")),IF(OR(IFERROR(INDEX('Crafting recipes'!$H$6:$H$1005,MATCH(J852,'Crafting recipes'!$A$6:$A$1005,0)),"MISSING ID")="Unassigned",G852="Unassigned"),"Tier unresolved",IF(IFERROR(VALUE(RIGHT(G852,1))-VALUE(RIGHT(IFERROR(INDEX('Crafting recipes'!$H$6:$H$1005,MATCH(J852,'Crafting recipes'!$A$6:$A$1005,0)),"MISSING ID"),1)),0)=1,IF(B852=IFERROR(INDEX('Crafting recipes'!$H$6:$H$1005,MATCH(J852,'Crafting recipes'!$A$6:$A$1005,0)),"MISSING ID"),"Advances one material tier","Lower-tier ingredient; route advances one tier"),"Needs tier review"))))))</x:f>
        <x:v>Finished endpoint</x:v>
      </x:c>
      <x:c r="S852" s="4" t="str">
        <x:f>IFERROR(INDEX('Material routes'!$D$6:$D$2205,MATCH(U852,'Material routes'!$A$6:$A$2205,0)),"MISSING ID")</x:f>
        <x:v>author.metallurgy.steel_stock</x:v>
      </x:c>
      <x:c r="T852" s="4" t="str">
        <x:f>IFERROR(INDEX('Material routes'!$D$6:$D$2205,MATCH(V852,'Material routes'!$A$6:$A$2205,0)),"MISSING ID")</x:f>
        <x:v>proposal.collection.ceremonial_inlay_shield</x:v>
      </x:c>
      <x:c r="U852" s="4" t="str">
        <x:v>design.collection.ceremonial_inlay_shield.in.2</x:v>
      </x:c>
      <x:c r="V852" s="4" t="str">
        <x:v>design.collection.ceremonial_inlay_shield.out</x:v>
      </x:c>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t="str">
        <x:f>IFERROR(INDEX('Material routes'!$E$6:$E$2205,MATCH(U878,'Material routes'!$A$6:$A$2205,0)),"MISSING ID")</x:f>
        <x:v>Tendon cord</x:v>
      </x:c>
      <x:c r="B878" s="4" t="str">
        <x:f>IFERROR(INDEX('Material routes'!$F$6:$F$2205,MATCH(U878,'Material routes'!$A$6:$A$2205,0)),"MISSING ID")</x:f>
        <x:v>T1</x:v>
      </x:c>
      <x:c r="C878" s="4" t="str">
        <x:f>IFERROR(INDEX('Material routes'!$H$6:$H$2205,MATCH(U878,'Material routes'!$A$6:$A$2205,0)),"MISSING ID")</x:f>
        <x:v>Crafting component</x:v>
      </x:c>
      <x:c r="D878" s="4" t="str">
        <x:f>IFERROR(INDEX('Material routes'!$G$6:$G$2205,MATCH(U878,'Material routes'!$A$6:$A$2205,0)),"MISSING ID")</x:f>
        <x:v>Crafting components</x:v>
      </x:c>
      <x:c r="E878" s="4" t="str">
        <x:f>IFERROR(INDEX('Material routes'!$C$6:$C$2205,MATCH(U878,'Material routes'!$A$6:$A$2205,0)),"MISSING ID")</x:f>
        <x:v>Ingredient candidate</x:v>
      </x:c>
      <x:c r="F878" s="4" t="str">
        <x:f>IFERROR(INDEX('Material routes'!$E$6:$E$2205,MATCH(V878,'Material routes'!$A$6:$A$2205,0)),"MISSING ID")</x:f>
        <x:v>Counterweight net drop</x:v>
      </x:c>
      <x:c r="G878" s="4" t="str">
        <x:f>IFERROR(INDEX('Material routes'!$F$6:$F$2205,MATCH(V878,'Material routes'!$A$6:$A$2205,0)),"MISSING ID")</x:f>
        <x:v>Not applicable</x:v>
      </x:c>
      <x:c r="H878" s="4" t="str">
        <x:f>IFERROR(INDEX('Material routes'!$H$6:$H$2205,MATCH(V878,'Material routes'!$A$6:$A$2205,0)),"MISSING ID")</x:f>
        <x:v>Trap</x:v>
      </x:c>
      <x:c r="I878" s="4" t="str">
        <x:f>IFERROR(INDEX('Material routes'!$G$6:$G$2205,MATCH(V878,'Material routes'!$A$6:$A$2205,0)),"MISSING ID")</x:f>
        <x:v>Weapons</x:v>
      </x:c>
      <x:c r="J878" s="4" t="str">
        <x:f>IFERROR(INDEX('Material routes'!$B$6:$B$2205,MATCH(U878,'Material routes'!$A$6:$A$2205,0)),"MISSING ID")</x:f>
        <x:v>design.collection.counterweight_net_drop</x:v>
      </x:c>
      <x:c r="K878" s="4" t="str">
        <x:f>IFERROR(INDEX('Crafting recipes'!$C$6:$C$1005,MATCH(J878,'Crafting recipes'!$A$6:$A$1005,0)),"MISSING ID")</x:f>
        <x:v>Finished-item crafting</x:v>
      </x:c>
      <x:c r="L878" s="4" t="str">
        <x:f>IFERROR(INDEX('Material routes'!$K$6:$K$2205,MATCH(U878,'Material routes'!$A$6:$A$2205,0)),"MISSING ID")</x:f>
        <x:v>Proposal</x:v>
      </x:c>
      <x:c r="M878" s="4" t="str">
        <x:f>IFERROR(INDEX('Material routes'!$M$6:$M$2205,MATCH(U878,'Material routes'!$A$6:$A$2205,0)),"MISSING ID")</x:f>
        <x:v>Partial proposal</x:v>
      </x:c>
      <x:c r="N878" s="4"/>
      <x:c r="O878" s="4" t="str">
        <x:f>IFERROR(INDEX('Material routes'!$J$6:$J$2205,MATCH(U878,'Material routes'!$A$6:$A$2205,0)),"MISSING ID")</x:f>
        <x:v>Unspecified</x:v>
      </x:c>
      <x:c r="P878" s="4"/>
      <x:c r="Q878" s="4" t="str">
        <x:f>IFERROR(INDEX('Material routes'!$J$6:$J$2205,MATCH(V878,'Material routes'!$A$6:$A$2205,0)),"MISSING ID")</x:f>
        <x:v>Unspecified</x:v>
      </x:c>
      <x:c r="R878" s="4" t="str">
        <x:f>IF(L878="Withheld","Withheld premise",IF(E878="Tool candidate","Reusable prerequisite",IF(K878="Raw entry preparation","Entry-resource preparation",IF(G878="Not applicable",IF(IFERROR(INDEX('Items'!$AI$6:$AI$1005,MATCH(T878,'Items'!$A$6:$A$1005,0)),"MISSING ID")="Finished item","Finished endpoint",IF(IFERROR(INDEX('Items'!$AI$6:$AI$1005,MATCH(T878,'Items'!$A$6:$A$1005,0)),"MISSING ID")="Currency","Currency / no refinement tier","Recovered output / tier not applicable")),IF(OR(IFERROR(INDEX('Crafting recipes'!$H$6:$H$1005,MATCH(J878,'Crafting recipes'!$A$6:$A$1005,0)),"MISSING ID")="Unassigned",G878="Unassigned"),"Tier unresolved",IF(IFERROR(VALUE(RIGHT(G878,1))-VALUE(RIGHT(IFERROR(INDEX('Crafting recipes'!$H$6:$H$1005,MATCH(J878,'Crafting recipes'!$A$6:$A$1005,0)),"MISSING ID"),1)),0)=1,IF(B878=IFERROR(INDEX('Crafting recipes'!$H$6:$H$1005,MATCH(J878,'Crafting recipes'!$A$6:$A$1005,0)),"MISSING ID"),"Advances one material tier","Lower-tier ingredient; route advances one tier"),"Needs tier review"))))))</x:f>
        <x:v>Finished endpoint</x:v>
      </x:c>
      <x:c r="S878" s="4" t="str">
        <x:f>IFERROR(INDEX('Material routes'!$D$6:$D$2205,MATCH(U878,'Material routes'!$A$6:$A$2205,0)),"MISSING ID")</x:f>
        <x:v>proposal.bio.cord</x:v>
      </x:c>
      <x:c r="T878" s="4" t="str">
        <x:f>IFERROR(INDEX('Material routes'!$D$6:$D$2205,MATCH(V878,'Material routes'!$A$6:$A$2205,0)),"MISSING ID")</x:f>
        <x:v>proposal.collection.counterweight_net_drop</x:v>
      </x:c>
      <x:c r="U878" s="4" t="str">
        <x:v>design.collection.counterweight_net_drop.in.1</x:v>
      </x:c>
      <x:c r="V878" s="4" t="str">
        <x:v>design.collection.counterweight_net_drop.out</x:v>
      </x:c>
    </x:row>
    <x:row r="879" ht="64" customHeight="1">
      <x:c r="A879" s="4" t="str">
        <x:f>IFERROR(INDEX('Material routes'!$E$6:$E$2205,MATCH(U879,'Material routes'!$A$6:$A$2205,0)),"MISSING ID")</x:f>
        <x:v>Cargo quick-release latch</x:v>
      </x:c>
      <x:c r="B879" s="4" t="str">
        <x:f>IFERROR(INDEX('Material routes'!$F$6:$F$2205,MATCH(U879,'Material routes'!$A$6:$A$2205,0)),"MISSING ID")</x:f>
        <x:v>T4</x:v>
      </x:c>
      <x:c r="C879" s="4" t="str">
        <x:f>IFERROR(INDEX('Material routes'!$H$6:$H$2205,MATCH(U879,'Material routes'!$A$6:$A$2205,0)),"MISSING ID")</x:f>
        <x:v>Crafting component</x:v>
      </x:c>
      <x:c r="D879" s="4" t="str">
        <x:f>IFERROR(INDEX('Material routes'!$G$6:$G$2205,MATCH(U879,'Material routes'!$A$6:$A$2205,0)),"MISSING ID")</x:f>
        <x:v>Crafting components</x:v>
      </x:c>
      <x:c r="E879" s="4" t="str">
        <x:f>IFERROR(INDEX('Material routes'!$C$6:$C$2205,MATCH(U879,'Material routes'!$A$6:$A$2205,0)),"MISSING ID")</x:f>
        <x:v>Ingredient candidate</x:v>
      </x:c>
      <x:c r="F879" s="4" t="str">
        <x:f>IFERROR(INDEX('Material routes'!$E$6:$E$2205,MATCH(V879,'Material routes'!$A$6:$A$2205,0)),"MISSING ID")</x:f>
        <x:v>Counterweight net drop</x:v>
      </x:c>
      <x:c r="G879" s="4" t="str">
        <x:f>IFERROR(INDEX('Material routes'!$F$6:$F$2205,MATCH(V879,'Material routes'!$A$6:$A$2205,0)),"MISSING ID")</x:f>
        <x:v>Not applicable</x:v>
      </x:c>
      <x:c r="H879" s="4" t="str">
        <x:f>IFERROR(INDEX('Material routes'!$H$6:$H$2205,MATCH(V879,'Material routes'!$A$6:$A$2205,0)),"MISSING ID")</x:f>
        <x:v>Trap</x:v>
      </x:c>
      <x:c r="I879" s="4" t="str">
        <x:f>IFERROR(INDEX('Material routes'!$G$6:$G$2205,MATCH(V879,'Material routes'!$A$6:$A$2205,0)),"MISSING ID")</x:f>
        <x:v>Weapons</x:v>
      </x:c>
      <x:c r="J879" s="4" t="str">
        <x:f>IFERROR(INDEX('Material routes'!$B$6:$B$2205,MATCH(U879,'Material routes'!$A$6:$A$2205,0)),"MISSING ID")</x:f>
        <x:v>design.collection.counterweight_net_drop</x:v>
      </x:c>
      <x:c r="K879" s="4" t="str">
        <x:f>IFERROR(INDEX('Crafting recipes'!$C$6:$C$1005,MATCH(J879,'Crafting recipes'!$A$6:$A$1005,0)),"MISSING ID")</x:f>
        <x:v>Finished-item crafting</x:v>
      </x:c>
      <x:c r="L879" s="4" t="str">
        <x:f>IFERROR(INDEX('Material routes'!$K$6:$K$2205,MATCH(U879,'Material routes'!$A$6:$A$2205,0)),"MISSING ID")</x:f>
        <x:v>Proposal</x:v>
      </x:c>
      <x:c r="M879" s="4" t="str">
        <x:f>IFERROR(INDEX('Material routes'!$M$6:$M$2205,MATCH(U879,'Material routes'!$A$6:$A$2205,0)),"MISSING ID")</x:f>
        <x:v>Partial proposal</x:v>
      </x:c>
      <x:c r="N879" s="4"/>
      <x:c r="O879" s="4" t="str">
        <x:f>IFERROR(INDEX('Material routes'!$J$6:$J$2205,MATCH(U879,'Material routes'!$A$6:$A$2205,0)),"MISSING ID")</x:f>
        <x:v>Unspecified</x:v>
      </x:c>
      <x:c r="P879" s="4"/>
      <x:c r="Q879" s="4" t="str">
        <x:f>IFERROR(INDEX('Material routes'!$J$6:$J$2205,MATCH(V879,'Material routes'!$A$6:$A$2205,0)),"MISSING ID")</x:f>
        <x:v>Unspecified</x:v>
      </x:c>
      <x:c r="R879" s="4" t="str">
        <x:f>IF(L879="Withheld","Withheld premise",IF(E879="Tool candidate","Reusable prerequisite",IF(K879="Raw entry preparation","Entry-resource preparation",IF(G879="Not applicable",IF(IFERROR(INDEX('Items'!$AI$6:$AI$1005,MATCH(T879,'Items'!$A$6:$A$1005,0)),"MISSING ID")="Finished item","Finished endpoint",IF(IFERROR(INDEX('Items'!$AI$6:$AI$1005,MATCH(T879,'Items'!$A$6:$A$1005,0)),"MISSING ID")="Currency","Currency / no refinement tier","Recovered output / tier not applicable")),IF(OR(IFERROR(INDEX('Crafting recipes'!$H$6:$H$1005,MATCH(J879,'Crafting recipes'!$A$6:$A$1005,0)),"MISSING ID")="Unassigned",G879="Unassigned"),"Tier unresolved",IF(IFERROR(VALUE(RIGHT(G879,1))-VALUE(RIGHT(IFERROR(INDEX('Crafting recipes'!$H$6:$H$1005,MATCH(J879,'Crafting recipes'!$A$6:$A$1005,0)),"MISSING ID"),1)),0)=1,IF(B879=IFERROR(INDEX('Crafting recipes'!$H$6:$H$1005,MATCH(J879,'Crafting recipes'!$A$6:$A$1005,0)),"MISSING ID"),"Advances one material tier","Lower-tier ingredient; route advances one tier"),"Needs tier review"))))))</x:f>
        <x:v>Finished endpoint</x:v>
      </x:c>
      <x:c r="S879" s="4" t="str">
        <x:f>IFERROR(INDEX('Material routes'!$D$6:$D$2205,MATCH(U879,'Material routes'!$A$6:$A$2205,0)),"MISSING ID")</x:f>
        <x:v>proposal.legger.release_latch</x:v>
      </x:c>
      <x:c r="T879" s="4" t="str">
        <x:f>IFERROR(INDEX('Material routes'!$D$6:$D$2205,MATCH(V879,'Material routes'!$A$6:$A$2205,0)),"MISSING ID")</x:f>
        <x:v>proposal.collection.counterweight_net_drop</x:v>
      </x:c>
      <x:c r="U879" s="4" t="str">
        <x:v>design.collection.counterweight_net_drop.in.2</x:v>
      </x:c>
      <x:c r="V879" s="4" t="str">
        <x:v>design.collection.counterweight_net_drop.out</x:v>
      </x:c>
    </x:row>
    <x:row r="880" ht="64" customHeight="1">
      <x:c r="A880" s="4" t="str">
        <x:f>IFERROR(INDEX('Material routes'!$E$6:$E$2205,MATCH(U880,'Material routes'!$A$6:$A$2205,0)),"MISSING ID")</x:f>
        <x:v>Worked iron stock</x:v>
      </x:c>
      <x:c r="B880" s="4" t="str">
        <x:f>IFERROR(INDEX('Material routes'!$F$6:$F$2205,MATCH(U880,'Material routes'!$A$6:$A$2205,0)),"MISSING ID")</x:f>
        <x:v>T2</x:v>
      </x:c>
      <x:c r="C880" s="4" t="str">
        <x:f>IFERROR(INDEX('Material routes'!$H$6:$H$2205,MATCH(U880,'Material routes'!$A$6:$A$2205,0)),"MISSING ID")</x:f>
        <x:v>Processed material</x:v>
      </x:c>
      <x:c r="D880" s="4" t="str">
        <x:f>IFERROR(INDEX('Material routes'!$G$6:$G$2205,MATCH(U880,'Material routes'!$A$6:$A$2205,0)),"MISSING ID")</x:f>
        <x:v>Manufactured stock</x:v>
      </x:c>
      <x:c r="E880" s="4" t="str">
        <x:f>IFERROR(INDEX('Material routes'!$C$6:$C$2205,MATCH(U880,'Material routes'!$A$6:$A$2205,0)),"MISSING ID")</x:f>
        <x:v>Ingredient candidate</x:v>
      </x:c>
      <x:c r="F880" s="4" t="str">
        <x:f>IFERROR(INDEX('Material routes'!$E$6:$E$2205,MATCH(V880,'Material routes'!$A$6:$A$2205,0)),"MISSING ID")</x:f>
        <x:v>Counterweight net drop</x:v>
      </x:c>
      <x:c r="G880" s="4" t="str">
        <x:f>IFERROR(INDEX('Material routes'!$F$6:$F$2205,MATCH(V880,'Material routes'!$A$6:$A$2205,0)),"MISSING ID")</x:f>
        <x:v>Not applicable</x:v>
      </x:c>
      <x:c r="H880" s="4" t="str">
        <x:f>IFERROR(INDEX('Material routes'!$H$6:$H$2205,MATCH(V880,'Material routes'!$A$6:$A$2205,0)),"MISSING ID")</x:f>
        <x:v>Trap</x:v>
      </x:c>
      <x:c r="I880" s="4" t="str">
        <x:f>IFERROR(INDEX('Material routes'!$G$6:$G$2205,MATCH(V880,'Material routes'!$A$6:$A$2205,0)),"MISSING ID")</x:f>
        <x:v>Weapons</x:v>
      </x:c>
      <x:c r="J880" s="4" t="str">
        <x:f>IFERROR(INDEX('Material routes'!$B$6:$B$2205,MATCH(U880,'Material routes'!$A$6:$A$2205,0)),"MISSING ID")</x:f>
        <x:v>design.collection.counterweight_net_drop</x:v>
      </x:c>
      <x:c r="K880" s="4" t="str">
        <x:f>IFERROR(INDEX('Crafting recipes'!$C$6:$C$1005,MATCH(J880,'Crafting recipes'!$A$6:$A$1005,0)),"MISSING ID")</x:f>
        <x:v>Finished-item crafting</x:v>
      </x:c>
      <x:c r="L880" s="4" t="str">
        <x:f>IFERROR(INDEX('Material routes'!$K$6:$K$2205,MATCH(U880,'Material routes'!$A$6:$A$2205,0)),"MISSING ID")</x:f>
        <x:v>Proposal</x:v>
      </x:c>
      <x:c r="M880" s="4" t="str">
        <x:f>IFERROR(INDEX('Material routes'!$M$6:$M$2205,MATCH(U880,'Material routes'!$A$6:$A$2205,0)),"MISSING ID")</x:f>
        <x:v>Partial proposal</x:v>
      </x:c>
      <x:c r="N880" s="4"/>
      <x:c r="O880" s="4" t="str">
        <x:f>IFERROR(INDEX('Material routes'!$J$6:$J$2205,MATCH(U880,'Material routes'!$A$6:$A$2205,0)),"MISSING ID")</x:f>
        <x:v>Unspecified</x:v>
      </x:c>
      <x:c r="P880" s="4"/>
      <x:c r="Q880" s="4" t="str">
        <x:f>IFERROR(INDEX('Material routes'!$J$6:$J$2205,MATCH(V880,'Material routes'!$A$6:$A$2205,0)),"MISSING ID")</x:f>
        <x:v>Unspecified</x:v>
      </x:c>
      <x:c r="R880" s="4" t="str">
        <x:f>IF(L880="Withheld","Withheld premise",IF(E880="Tool candidate","Reusable prerequisite",IF(K880="Raw entry preparation","Entry-resource preparation",IF(G880="Not applicable",IF(IFERROR(INDEX('Items'!$AI$6:$AI$1005,MATCH(T880,'Items'!$A$6:$A$1005,0)),"MISSING ID")="Finished item","Finished endpoint",IF(IFERROR(INDEX('Items'!$AI$6:$AI$1005,MATCH(T880,'Items'!$A$6:$A$1005,0)),"MISSING ID")="Currency","Currency / no refinement tier","Recovered output / tier not applicable")),IF(OR(IFERROR(INDEX('Crafting recipes'!$H$6:$H$1005,MATCH(J880,'Crafting recipes'!$A$6:$A$1005,0)),"MISSING ID")="Unassigned",G880="Unassigned"),"Tier unresolved",IF(IFERROR(VALUE(RIGHT(G880,1))-VALUE(RIGHT(IFERROR(INDEX('Crafting recipes'!$H$6:$H$1005,MATCH(J880,'Crafting recipes'!$A$6:$A$1005,0)),"MISSING ID"),1)),0)=1,IF(B880=IFERROR(INDEX('Crafting recipes'!$H$6:$H$1005,MATCH(J880,'Crafting recipes'!$A$6:$A$1005,0)),"MISSING ID"),"Advances one material tier","Lower-tier ingredient; route advances one tier"),"Needs tier review"))))))</x:f>
        <x:v>Finished endpoint</x:v>
      </x:c>
      <x:c r="S880" s="4" t="str">
        <x:f>IFERROR(INDEX('Material routes'!$D$6:$D$2205,MATCH(U880,'Material routes'!$A$6:$A$2205,0)),"MISSING ID")</x:f>
        <x:v>proposal.natural.iron_stock</x:v>
      </x:c>
      <x:c r="T880" s="4" t="str">
        <x:f>IFERROR(INDEX('Material routes'!$D$6:$D$2205,MATCH(V880,'Material routes'!$A$6:$A$2205,0)),"MISSING ID")</x:f>
        <x:v>proposal.collection.counterweight_net_drop</x:v>
      </x:c>
      <x:c r="U880" s="4" t="str">
        <x:v>design.collection.counterweight_net_drop.in.3</x:v>
      </x:c>
      <x:c r="V880" s="4" t="str">
        <x:v>design.collection.counterweight_net_drop.out</x:v>
      </x:c>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Weapons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t="str">
        <x:f>IFERROR(INDEX('Material routes'!$E$6:$E$2205,MATCH(U905,'Material routes'!$A$6:$A$2205,0)),"MISSING ID")</x:f>
        <x:v>Graded process salts</x:v>
      </x:c>
      <x:c r="B905" s="4" t="str">
        <x:f>IFERROR(INDEX('Material routes'!$F$6:$F$2205,MATCH(U905,'Material routes'!$A$6:$A$2205,0)),"MISSING ID")</x:f>
        <x:v>T1</x:v>
      </x:c>
      <x:c r="C905" s="4" t="str">
        <x:f>IFERROR(INDEX('Material routes'!$H$6:$H$2205,MATCH(U905,'Material routes'!$A$6:$A$2205,0)),"MISSING ID")</x:f>
        <x:v>Processed material</x:v>
      </x:c>
      <x:c r="D905" s="4" t="str">
        <x:f>IFERROR(INDEX('Material routes'!$G$6:$G$2205,MATCH(U905,'Material routes'!$A$6:$A$2205,0)),"MISSING ID")</x:f>
        <x:v>Manufactured stock</x:v>
      </x:c>
      <x:c r="E905" s="4" t="str">
        <x:f>IFERROR(INDEX('Material routes'!$C$6:$C$2205,MATCH(U905,'Material routes'!$A$6:$A$2205,0)),"MISSING ID")</x:f>
        <x:v>Ingredient candidate</x:v>
      </x:c>
      <x:c r="F905" s="4" t="str">
        <x:f>IFERROR(INDEX('Material routes'!$E$6:$E$2205,MATCH(V905,'Material routes'!$A$6:$A$2205,0)),"MISSING ID")</x:f>
        <x:v>Mineral-cell electrolyte candidate</x:v>
      </x:c>
      <x:c r="G905" s="4" t="str">
        <x:f>IFERROR(INDEX('Material routes'!$F$6:$F$2205,MATCH(V905,'Material routes'!$A$6:$A$2205,0)),"MISSING ID")</x:f>
        <x:v>T2</x:v>
      </x:c>
      <x:c r="H905" s="4" t="str">
        <x:f>IFERROR(INDEX('Material routes'!$H$6:$H$2205,MATCH(V905,'Material routes'!$A$6:$A$2205,0)),"MISSING ID")</x:f>
        <x:v>Chemical material</x:v>
      </x:c>
      <x:c r="I905" s="4" t="str">
        <x:f>IFERROR(INDEX('Material routes'!$G$6:$G$2205,MATCH(V905,'Material routes'!$A$6:$A$2205,0)),"MISSING ID")</x:f>
        <x:v>Processing agents</x:v>
      </x:c>
      <x:c r="J905" s="4" t="str">
        <x:f>IFERROR(INDEX('Material routes'!$B$6:$B$2205,MATCH(U905,'Material routes'!$A$6:$A$2205,0)),"MISSING ID")</x:f>
        <x:v>design.audit.proposal_audit_mineral_cell_electrolyte_candidate</x:v>
      </x:c>
      <x:c r="K905" s="4" t="str">
        <x:f>IFERROR(INDEX('Crafting recipes'!$C$6:$C$1005,MATCH(J905,'Crafting recipes'!$A$6:$A$1005,0)),"MISSING ID")</x:f>
        <x:v>Material refinement</x:v>
      </x:c>
      <x:c r="L905" s="4" t="str">
        <x:f>IFERROR(INDEX('Material routes'!$K$6:$K$2205,MATCH(U905,'Material routes'!$A$6:$A$2205,0)),"MISSING ID")</x:f>
        <x:v>Proposal</x:v>
      </x:c>
      <x:c r="M905" s="4" t="str">
        <x:f>IFERROR(INDEX('Material routes'!$M$6:$M$2205,MATCH(U905,'Material routes'!$A$6:$A$2205,0)),"MISSING ID")</x:f>
        <x:v>Partial proposal</x:v>
      </x:c>
      <x:c r="N905" s="4"/>
      <x:c r="O905" s="4" t="str">
        <x:f>IFERROR(INDEX('Material routes'!$J$6:$J$2205,MATCH(U905,'Material routes'!$A$6:$A$2205,0)),"MISSING ID")</x:f>
        <x:v>Unspecified</x:v>
      </x:c>
      <x:c r="P905" s="4"/>
      <x:c r="Q905" s="4" t="str">
        <x:f>IFERROR(INDEX('Material routes'!$J$6:$J$2205,MATCH(V905,'Material routes'!$A$6:$A$2205,0)),"MISSING ID")</x:f>
        <x:v>Unspecified</x:v>
      </x:c>
      <x:c r="R905" s="4" t="str">
        <x:f>IF(L905="Withheld","Withheld premise",IF(E905="Tool candidate","Reusable prerequisite",IF(K905="Raw entry preparation","Entry-resource preparation",IF(G905="Not applicable",IF(IFERROR(INDEX('Items'!$AI$6:$AI$1005,MATCH(T905,'Items'!$A$6:$A$1005,0)),"MISSING ID")="Finished item","Finished endpoint",IF(IFERROR(INDEX('Items'!$AI$6:$AI$1005,MATCH(T905,'Items'!$A$6:$A$1005,0)),"MISSING ID")="Currency","Currency / no refinement tier","Recovered output / tier not applicable")),IF(OR(IFERROR(INDEX('Crafting recipes'!$H$6:$H$1005,MATCH(J905,'Crafting recipes'!$A$6:$A$1005,0)),"MISSING ID")="Unassigned",G905="Unassigned"),"Tier unresolved",IF(IFERROR(VALUE(RIGHT(G905,1))-VALUE(RIGHT(IFERROR(INDEX('Crafting recipes'!$H$6:$H$1005,MATCH(J905,'Crafting recipes'!$A$6:$A$1005,0)),"MISSING ID"),1)),0)=1,IF(B905=IFERROR(INDEX('Crafting recipes'!$H$6:$H$1005,MATCH(J905,'Crafting recipes'!$A$6:$A$1005,0)),"MISSING ID"),"Advances one material tier","Lower-tier ingredient; route advances one tier"),"Needs tier review"))))))</x:f>
        <x:v>Advances one material tier</x:v>
      </x:c>
      <x:c r="S905" s="4" t="str">
        <x:f>IFERROR(INDEX('Material routes'!$D$6:$D$2205,MATCH(U905,'Material routes'!$A$6:$A$2205,0)),"MISSING ID")</x:f>
        <x:v>proposal.t1.process_salts</x:v>
      </x:c>
      <x:c r="T905" s="4" t="str">
        <x:f>IFERROR(INDEX('Material routes'!$D$6:$D$2205,MATCH(V905,'Material routes'!$A$6:$A$2205,0)),"MISSING ID")</x:f>
        <x:v>proposal.audit.mineral_cell_electrolyte_candidate</x:v>
      </x:c>
      <x:c r="U905" s="4" t="str">
        <x:v>design.audit.proposal_audit_mineral_cell_electrolyte_candidate.audit.in.1</x:v>
      </x:c>
      <x:c r="V905" s="4" t="str">
        <x:v>design.audit.proposal_audit_mineral_cell_electrolyte_candidate.audit.out</x:v>
      </x:c>
    </x:row>
    <x:row r="906" ht="64" customHeight="1">
      <x:c r="A906" s="4" t="str">
        <x:f>IFERROR(INDEX('Material routes'!$E$6:$E$2205,MATCH(U906,'Material routes'!$A$6:$A$2205,0)),"MISSING ID")</x:f>
        <x:v>Selected faunal carrier fraction</x:v>
      </x:c>
      <x:c r="B906" s="4" t="str">
        <x:f>IFERROR(INDEX('Material routes'!$F$6:$F$2205,MATCH(U906,'Material routes'!$A$6:$A$2205,0)),"MISSING ID")</x:f>
        <x:v>T1</x:v>
      </x:c>
      <x:c r="C906" s="4" t="str">
        <x:f>IFERROR(INDEX('Material routes'!$H$6:$H$2205,MATCH(U906,'Material routes'!$A$6:$A$2205,0)),"MISSING ID")</x:f>
        <x:v>Chemical material</x:v>
      </x:c>
      <x:c r="D906" s="4" t="str">
        <x:f>IFERROR(INDEX('Material routes'!$G$6:$G$2205,MATCH(U906,'Material routes'!$A$6:$A$2205,0)),"MISSING ID")</x:f>
        <x:v>Processing agents</x:v>
      </x:c>
      <x:c r="E906" s="4" t="str">
        <x:f>IFERROR(INDEX('Material routes'!$C$6:$C$2205,MATCH(U906,'Material routes'!$A$6:$A$2205,0)),"MISSING ID")</x:f>
        <x:v>Ingredient candidate</x:v>
      </x:c>
      <x:c r="F906" s="4" t="str">
        <x:f>IFERROR(INDEX('Material routes'!$E$6:$E$2205,MATCH(V906,'Material routes'!$A$6:$A$2205,0)),"MISSING ID")</x:f>
        <x:v>Mineral-cell electrolyte candidate</x:v>
      </x:c>
      <x:c r="G906" s="4" t="str">
        <x:f>IFERROR(INDEX('Material routes'!$F$6:$F$2205,MATCH(V906,'Material routes'!$A$6:$A$2205,0)),"MISSING ID")</x:f>
        <x:v>T2</x:v>
      </x:c>
      <x:c r="H906" s="4" t="str">
        <x:f>IFERROR(INDEX('Material routes'!$H$6:$H$2205,MATCH(V906,'Material routes'!$A$6:$A$2205,0)),"MISSING ID")</x:f>
        <x:v>Chemical material</x:v>
      </x:c>
      <x:c r="I906" s="4" t="str">
        <x:f>IFERROR(INDEX('Material routes'!$G$6:$G$2205,MATCH(V906,'Material routes'!$A$6:$A$2205,0)),"MISSING ID")</x:f>
        <x:v>Processing agents</x:v>
      </x:c>
      <x:c r="J906" s="4" t="str">
        <x:f>IFERROR(INDEX('Material routes'!$B$6:$B$2205,MATCH(U906,'Material routes'!$A$6:$A$2205,0)),"MISSING ID")</x:f>
        <x:v>design.audit.proposal_audit_mineral_cell_electrolyte_candidate</x:v>
      </x:c>
      <x:c r="K906" s="4" t="str">
        <x:f>IFERROR(INDEX('Crafting recipes'!$C$6:$C$1005,MATCH(J906,'Crafting recipes'!$A$6:$A$1005,0)),"MISSING ID")</x:f>
        <x:v>Material refinement</x:v>
      </x:c>
      <x:c r="L906" s="4" t="str">
        <x:f>IFERROR(INDEX('Material routes'!$K$6:$K$2205,MATCH(U906,'Material routes'!$A$6:$A$2205,0)),"MISSING ID")</x:f>
        <x:v>Proposal</x:v>
      </x:c>
      <x:c r="M906" s="4" t="str">
        <x:f>IFERROR(INDEX('Material routes'!$M$6:$M$2205,MATCH(U906,'Material routes'!$A$6:$A$2205,0)),"MISSING ID")</x:f>
        <x:v>Partial proposal</x:v>
      </x:c>
      <x:c r="N906" s="4"/>
      <x:c r="O906" s="4" t="str">
        <x:f>IFERROR(INDEX('Material routes'!$J$6:$J$2205,MATCH(U906,'Material routes'!$A$6:$A$2205,0)),"MISSING ID")</x:f>
        <x:v>Unspecified</x:v>
      </x:c>
      <x:c r="P906" s="4"/>
      <x:c r="Q906" s="4" t="str">
        <x:f>IFERROR(INDEX('Material routes'!$J$6:$J$2205,MATCH(V906,'Material routes'!$A$6:$A$2205,0)),"MISSING ID")</x:f>
        <x:v>Unspecified</x:v>
      </x:c>
      <x:c r="R906" s="4" t="str">
        <x:f>IF(L906="Withheld","Withheld premise",IF(E906="Tool candidate","Reusable prerequisite",IF(K906="Raw entry preparation","Entry-resource preparation",IF(G906="Not applicable",IF(IFERROR(INDEX('Items'!$AI$6:$AI$1005,MATCH(T906,'Items'!$A$6:$A$1005,0)),"MISSING ID")="Finished item","Finished endpoint",IF(IFERROR(INDEX('Items'!$AI$6:$AI$1005,MATCH(T906,'Items'!$A$6:$A$1005,0)),"MISSING ID")="Currency","Currency / no refinement tier","Recovered output / tier not applicable")),IF(OR(IFERROR(INDEX('Crafting recipes'!$H$6:$H$1005,MATCH(J906,'Crafting recipes'!$A$6:$A$1005,0)),"MISSING ID")="Unassigned",G906="Unassigned"),"Tier unresolved",IF(IFERROR(VALUE(RIGHT(G906,1))-VALUE(RIGHT(IFERROR(INDEX('Crafting recipes'!$H$6:$H$1005,MATCH(J906,'Crafting recipes'!$A$6:$A$1005,0)),"MISSING ID"),1)),0)=1,IF(B906=IFERROR(INDEX('Crafting recipes'!$H$6:$H$1005,MATCH(J906,'Crafting recipes'!$A$6:$A$1005,0)),"MISSING ID"),"Advances one material tier","Lower-tier ingredient; route advances one tier"),"Needs tier review"))))))</x:f>
        <x:v>Advances one material tier</x:v>
      </x:c>
      <x:c r="S906" s="4" t="str">
        <x:f>IFERROR(INDEX('Material routes'!$D$6:$D$2205,MATCH(U906,'Material routes'!$A$6:$A$2205,0)),"MISSING ID")</x:f>
        <x:v>proposal.t1.faunal_carrier</x:v>
      </x:c>
      <x:c r="T906" s="4" t="str">
        <x:f>IFERROR(INDEX('Material routes'!$D$6:$D$2205,MATCH(V906,'Material routes'!$A$6:$A$2205,0)),"MISSING ID")</x:f>
        <x:v>proposal.audit.mineral_cell_electrolyte_candidate</x:v>
      </x:c>
      <x:c r="U906" s="4" t="str">
        <x:v>design.audit.proposal_audit_mineral_cell_electrolyte_candidate.audit.in.2</x:v>
      </x:c>
      <x:c r="V906" s="4" t="str">
        <x:v>design.audit.proposal_audit_mineral_cell_electrolyte_candidate.audit.out</x:v>
      </x:c>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t="str">
        <x:f>IFERROR(INDEX('Material routes'!$E$6:$E$2205,MATCH(U916,'Material routes'!$A$6:$A$2205,0)),"MISSING ID")</x:f>
        <x:v>Rough clear-glass blank</x:v>
      </x:c>
      <x:c r="B916" s="4" t="str">
        <x:f>IFERROR(INDEX('Material routes'!$F$6:$F$2205,MATCH(U916,'Material routes'!$A$6:$A$2205,0)),"MISSING ID")</x:f>
        <x:v>T1</x:v>
      </x:c>
      <x:c r="C916" s="4" t="str">
        <x:f>IFERROR(INDEX('Material routes'!$H$6:$H$2205,MATCH(U916,'Material routes'!$A$6:$A$2205,0)),"MISSING ID")</x:f>
        <x:v>Processed material</x:v>
      </x:c>
      <x:c r="D916" s="4" t="str">
        <x:f>IFERROR(INDEX('Material routes'!$G$6:$G$2205,MATCH(U916,'Material routes'!$A$6:$A$2205,0)),"MISSING ID")</x:f>
        <x:v>Manufactured stock</x:v>
      </x:c>
      <x:c r="E916" s="4" t="str">
        <x:f>IFERROR(INDEX('Material routes'!$C$6:$C$2205,MATCH(U916,'Material routes'!$A$6:$A$2205,0)),"MISSING ID")</x:f>
        <x:v>Ingredient candidate</x:v>
      </x:c>
      <x:c r="F916" s="4" t="str">
        <x:f>IFERROR(INDEX('Material routes'!$E$6:$E$2205,MATCH(V916,'Material routes'!$A$6:$A$2205,0)),"MISSING ID")</x:f>
        <x:v>Blown glass vessel blank</x:v>
      </x:c>
      <x:c r="G916" s="4" t="str">
        <x:f>IFERROR(INDEX('Material routes'!$F$6:$F$2205,MATCH(V916,'Material routes'!$A$6:$A$2205,0)),"MISSING ID")</x:f>
        <x:v>T2</x:v>
      </x:c>
      <x:c r="H916" s="4" t="str">
        <x:f>IFERROR(INDEX('Material routes'!$H$6:$H$2205,MATCH(V916,'Material routes'!$A$6:$A$2205,0)),"MISSING ID")</x:f>
        <x:v>Crafting component</x:v>
      </x:c>
      <x:c r="I916" s="4" t="str">
        <x:f>IFERROR(INDEX('Material routes'!$G$6:$G$2205,MATCH(V916,'Material routes'!$A$6:$A$2205,0)),"MISSING ID")</x:f>
        <x:v>Crafting components</x:v>
      </x:c>
      <x:c r="J916" s="4" t="str">
        <x:f>IFERROR(INDEX('Material routes'!$B$6:$B$2205,MATCH(U916,'Material routes'!$A$6:$A$2205,0)),"MISSING ID")</x:f>
        <x:v>design.audit.proposal_audit_blown_glass_vessel_blank</x:v>
      </x:c>
      <x:c r="K916" s="4" t="str">
        <x:f>IFERROR(INDEX('Crafting recipes'!$C$6:$C$1005,MATCH(J916,'Crafting recipes'!$A$6:$A$1005,0)),"MISSING ID")</x:f>
        <x:v>Material refinement</x:v>
      </x:c>
      <x:c r="L916" s="4" t="str">
        <x:f>IFERROR(INDEX('Material routes'!$K$6:$K$2205,MATCH(U916,'Material routes'!$A$6:$A$2205,0)),"MISSING ID")</x:f>
        <x:v>Proposal</x:v>
      </x:c>
      <x:c r="M916" s="4" t="str">
        <x:f>IFERROR(INDEX('Material routes'!$M$6:$M$2205,MATCH(U916,'Material routes'!$A$6:$A$2205,0)),"MISSING ID")</x:f>
        <x:v>Partial proposal</x:v>
      </x:c>
      <x:c r="N916" s="4"/>
      <x:c r="O916" s="4" t="str">
        <x:f>IFERROR(INDEX('Material routes'!$J$6:$J$2205,MATCH(U916,'Material routes'!$A$6:$A$2205,0)),"MISSING ID")</x:f>
        <x:v>Unspecified</x:v>
      </x:c>
      <x:c r="P916" s="4"/>
      <x:c r="Q916" s="4" t="str">
        <x:f>IFERROR(INDEX('Material routes'!$J$6:$J$2205,MATCH(V916,'Material routes'!$A$6:$A$2205,0)),"MISSING ID")</x:f>
        <x:v>Unspecified</x:v>
      </x:c>
      <x:c r="R916" s="4" t="str">
        <x:f>IF(L916="Withheld","Withheld premise",IF(E916="Tool candidate","Reusable prerequisite",IF(K916="Raw entry preparation","Entry-resource preparation",IF(G916="Not applicable",IF(IFERROR(INDEX('Items'!$AI$6:$AI$1005,MATCH(T916,'Items'!$A$6:$A$1005,0)),"MISSING ID")="Finished item","Finished endpoint",IF(IFERROR(INDEX('Items'!$AI$6:$AI$1005,MATCH(T916,'Items'!$A$6:$A$1005,0)),"MISSING ID")="Currency","Currency / no refinement tier","Recovered output / tier not applicable")),IF(OR(IFERROR(INDEX('Crafting recipes'!$H$6:$H$1005,MATCH(J916,'Crafting recipes'!$A$6:$A$1005,0)),"MISSING ID")="Unassigned",G916="Unassigned"),"Tier unresolved",IF(IFERROR(VALUE(RIGHT(G916,1))-VALUE(RIGHT(IFERROR(INDEX('Crafting recipes'!$H$6:$H$1005,MATCH(J916,'Crafting recipes'!$A$6:$A$1005,0)),"MISSING ID"),1)),0)=1,IF(B916=IFERROR(INDEX('Crafting recipes'!$H$6:$H$1005,MATCH(J916,'Crafting recipes'!$A$6:$A$1005,0)),"MISSING ID"),"Advances one material tier","Lower-tier ingredient; route advances one tier"),"Needs tier review"))))))</x:f>
        <x:v>Advances one material tier</x:v>
      </x:c>
      <x:c r="S916" s="4" t="str">
        <x:f>IFERROR(INDEX('Material routes'!$D$6:$D$2205,MATCH(U916,'Material routes'!$A$6:$A$2205,0)),"MISSING ID")</x:f>
        <x:v>proposal.t1.clear_glass_blank</x:v>
      </x:c>
      <x:c r="T916" s="4" t="str">
        <x:f>IFERROR(INDEX('Material routes'!$D$6:$D$2205,MATCH(V916,'Material routes'!$A$6:$A$2205,0)),"MISSING ID")</x:f>
        <x:v>proposal.audit.blown_glass_vessel_blank</x:v>
      </x:c>
      <x:c r="U916" s="4" t="str">
        <x:v>design.audit.proposal_audit_blown_glass_vessel_blank.audit.in.1</x:v>
      </x:c>
      <x:c r="V916" s="4" t="str">
        <x:v>design.audit.proposal_audit_blown_glass_vessel_blank.audit.out</x:v>
      </x:c>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Field supplies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Field supplies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Field supplies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Field supplies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Tools</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Tools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Tools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Biological resources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t="str">
        <x:f>IFERROR(INDEX('Material routes'!$E$6:$E$2205,MATCH(U987,'Material routes'!$A$6:$A$2205,0)),"MISSING ID")</x:f>
        <x:v>Blown glass vessel blank</x:v>
      </x:c>
      <x:c r="B987" s="4" t="str">
        <x:f>IFERROR(INDEX('Material routes'!$F$6:$F$2205,MATCH(U987,'Material routes'!$A$6:$A$2205,0)),"MISSING ID")</x:f>
        <x:v>T2</x:v>
      </x:c>
      <x:c r="C987" s="4" t="str">
        <x:f>IFERROR(INDEX('Material routes'!$H$6:$H$2205,MATCH(U987,'Material routes'!$A$6:$A$2205,0)),"MISSING ID")</x:f>
        <x:v>Crafting component</x:v>
      </x:c>
      <x:c r="D987" s="4" t="str">
        <x:f>IFERROR(INDEX('Material routes'!$G$6:$G$2205,MATCH(U987,'Material routes'!$A$6:$A$2205,0)),"MISSING ID")</x:f>
        <x:v>Crafting components</x:v>
      </x:c>
      <x:c r="E987" s="4" t="str">
        <x:f>IFERROR(INDEX('Material routes'!$C$6:$C$2205,MATCH(U987,'Material routes'!$A$6:$A$2205,0)),"MISSING ID")</x:f>
        <x:v>Ingredient candidate</x:v>
      </x:c>
      <x:c r="F987" s="4" t="str">
        <x:f>IFERROR(INDEX('Material routes'!$E$6:$E$2205,MATCH(V987,'Material routes'!$A$6:$A$2205,0)),"MISSING ID")</x:f>
        <x:v>Clear sample vial</x:v>
      </x:c>
      <x:c r="G987" s="4" t="str">
        <x:f>IFERROR(INDEX('Material routes'!$F$6:$F$2205,MATCH(V987,'Material routes'!$A$6:$A$2205,0)),"MISSING ID")</x:f>
        <x:v>Not applicable</x:v>
      </x:c>
      <x:c r="H987" s="4" t="str">
        <x:f>IFERROR(INDEX('Material routes'!$H$6:$H$2205,MATCH(V987,'Material routes'!$A$6:$A$2205,0)),"MISSING ID")</x:f>
        <x:v>Container</x:v>
      </x:c>
      <x:c r="I987" s="4" t="str">
        <x:f>IFERROR(INDEX('Material routes'!$G$6:$G$2205,MATCH(V987,'Material routes'!$A$6:$A$2205,0)),"MISSING ID")</x:f>
        <x:v>Containers</x:v>
      </x:c>
      <x:c r="J987" s="4" t="str">
        <x:f>IFERROR(INDEX('Material routes'!$B$6:$B$2205,MATCH(U987,'Material routes'!$A$6:$A$2205,0)),"MISSING ID")</x:f>
        <x:v>design.audit.proposal_container_sample_vial</x:v>
      </x:c>
      <x:c r="K987" s="4" t="str">
        <x:f>IFERROR(INDEX('Crafting recipes'!$C$6:$C$1005,MATCH(J987,'Crafting recipes'!$A$6:$A$1005,0)),"MISSING ID")</x:f>
        <x:v>Finished-item crafting</x:v>
      </x:c>
      <x:c r="L987" s="4" t="str">
        <x:f>IFERROR(INDEX('Material routes'!$K$6:$K$2205,MATCH(U987,'Material routes'!$A$6:$A$2205,0)),"MISSING ID")</x:f>
        <x:v>Proposal</x:v>
      </x:c>
      <x:c r="M987" s="4" t="str">
        <x:f>IFERROR(INDEX('Material routes'!$M$6:$M$2205,MATCH(U987,'Material routes'!$A$6:$A$2205,0)),"MISSING ID")</x:f>
        <x:v>Partial proposal</x:v>
      </x:c>
      <x:c r="N987" s="4"/>
      <x:c r="O987" s="4" t="str">
        <x:f>IFERROR(INDEX('Material routes'!$J$6:$J$2205,MATCH(U987,'Material routes'!$A$6:$A$2205,0)),"MISSING ID")</x:f>
        <x:v>Unspecified</x:v>
      </x:c>
      <x:c r="P987" s="4"/>
      <x:c r="Q987" s="4" t="str">
        <x:f>IFERROR(INDEX('Material routes'!$J$6:$J$2205,MATCH(V987,'Material routes'!$A$6:$A$2205,0)),"MISSING ID")</x:f>
        <x:v>Unspecified</x:v>
      </x:c>
      <x:c r="R987" s="4" t="str">
        <x:f>IF(L987="Withheld","Withheld premise",IF(E987="Tool candidate","Reusable prerequisite",IF(K987="Raw entry preparation","Entry-resource preparation",IF(G987="Not applicable",IF(IFERROR(INDEX('Items'!$AI$6:$AI$1005,MATCH(T987,'Items'!$A$6:$A$1005,0)),"MISSING ID")="Finished item","Finished endpoint",IF(IFERROR(INDEX('Items'!$AI$6:$AI$1005,MATCH(T987,'Items'!$A$6:$A$1005,0)),"MISSING ID")="Currency","Currency / no refinement tier","Recovered output / tier not applicable")),IF(OR(IFERROR(INDEX('Crafting recipes'!$H$6:$H$1005,MATCH(J987,'Crafting recipes'!$A$6:$A$1005,0)),"MISSING ID")="Unassigned",G987="Unassigned"),"Tier unresolved",IF(IFERROR(VALUE(RIGHT(G987,1))-VALUE(RIGHT(IFERROR(INDEX('Crafting recipes'!$H$6:$H$1005,MATCH(J987,'Crafting recipes'!$A$6:$A$1005,0)),"MISSING ID"),1)),0)=1,IF(B987=IFERROR(INDEX('Crafting recipes'!$H$6:$H$1005,MATCH(J987,'Crafting recipes'!$A$6:$A$1005,0)),"MISSING ID"),"Advances one material tier","Lower-tier ingredient; route advances one tier"),"Needs tier review"))))))</x:f>
        <x:v>Finished endpoint</x:v>
      </x:c>
      <x:c r="S987" s="4" t="str">
        <x:f>IFERROR(INDEX('Material routes'!$D$6:$D$2205,MATCH(U987,'Material routes'!$A$6:$A$2205,0)),"MISSING ID")</x:f>
        <x:v>proposal.audit.blown_glass_vessel_blank</x:v>
      </x:c>
      <x:c r="T987" s="4" t="str">
        <x:f>IFERROR(INDEX('Material routes'!$D$6:$D$2205,MATCH(V987,'Material routes'!$A$6:$A$2205,0)),"MISSING ID")</x:f>
        <x:v>proposal.container.sample_vial</x:v>
      </x:c>
      <x:c r="U987" s="4" t="str">
        <x:v>design.audit.proposal_container_sample_vial.audit.in.1</x:v>
      </x:c>
      <x:c r="V987" s="4" t="str">
        <x:v>design.audit.proposal_container_sample_vial.audit.out</x:v>
      </x:c>
    </x:row>
    <x:row r="988" ht="64" customHeight="1">
      <x:c r="A988" s="4" t="str">
        <x:f>IFERROR(INDEX('Material routes'!$E$6:$E$2205,MATCH(U988,'Material routes'!$A$6:$A$2205,0)),"MISSING ID")</x:f>
        <x:v>Matched glass stopper</x:v>
      </x:c>
      <x:c r="B988" s="4" t="str">
        <x:f>IFERROR(INDEX('Material routes'!$F$6:$F$2205,MATCH(U988,'Material routes'!$A$6:$A$2205,0)),"MISSING ID")</x:f>
        <x:v>T2</x:v>
      </x:c>
      <x:c r="C988" s="4" t="str">
        <x:f>IFERROR(INDEX('Material routes'!$H$6:$H$2205,MATCH(U988,'Material routes'!$A$6:$A$2205,0)),"MISSING ID")</x:f>
        <x:v>Container part</x:v>
      </x:c>
      <x:c r="D988" s="4" t="str">
        <x:f>IFERROR(INDEX('Material routes'!$G$6:$G$2205,MATCH(U988,'Material routes'!$A$6:$A$2205,0)),"MISSING ID")</x:f>
        <x:v>Containers</x:v>
      </x:c>
      <x:c r="E988" s="4" t="str">
        <x:f>IFERROR(INDEX('Material routes'!$C$6:$C$2205,MATCH(U988,'Material routes'!$A$6:$A$2205,0)),"MISSING ID")</x:f>
        <x:v>Ingredient candidate</x:v>
      </x:c>
      <x:c r="F988" s="4" t="str">
        <x:f>IFERROR(INDEX('Material routes'!$E$6:$E$2205,MATCH(V988,'Material routes'!$A$6:$A$2205,0)),"MISSING ID")</x:f>
        <x:v>Clear sample vial</x:v>
      </x:c>
      <x:c r="G988" s="4" t="str">
        <x:f>IFERROR(INDEX('Material routes'!$F$6:$F$2205,MATCH(V988,'Material routes'!$A$6:$A$2205,0)),"MISSING ID")</x:f>
        <x:v>Not applicable</x:v>
      </x:c>
      <x:c r="H988" s="4" t="str">
        <x:f>IFERROR(INDEX('Material routes'!$H$6:$H$2205,MATCH(V988,'Material routes'!$A$6:$A$2205,0)),"MISSING ID")</x:f>
        <x:v>Container</x:v>
      </x:c>
      <x:c r="I988" s="4" t="str">
        <x:f>IFERROR(INDEX('Material routes'!$G$6:$G$2205,MATCH(V988,'Material routes'!$A$6:$A$2205,0)),"MISSING ID")</x:f>
        <x:v>Containers</x:v>
      </x:c>
      <x:c r="J988" s="4" t="str">
        <x:f>IFERROR(INDEX('Material routes'!$B$6:$B$2205,MATCH(U988,'Material routes'!$A$6:$A$2205,0)),"MISSING ID")</x:f>
        <x:v>design.audit.proposal_container_sample_vial</x:v>
      </x:c>
      <x:c r="K988" s="4" t="str">
        <x:f>IFERROR(INDEX('Crafting recipes'!$C$6:$C$1005,MATCH(J988,'Crafting recipes'!$A$6:$A$1005,0)),"MISSING ID")</x:f>
        <x:v>Finished-item crafting</x:v>
      </x:c>
      <x:c r="L988" s="4" t="str">
        <x:f>IFERROR(INDEX('Material routes'!$K$6:$K$2205,MATCH(U988,'Material routes'!$A$6:$A$2205,0)),"MISSING ID")</x:f>
        <x:v>Proposal</x:v>
      </x:c>
      <x:c r="M988" s="4" t="str">
        <x:f>IFERROR(INDEX('Material routes'!$M$6:$M$2205,MATCH(U988,'Material routes'!$A$6:$A$2205,0)),"MISSING ID")</x:f>
        <x:v>Partial proposal</x:v>
      </x:c>
      <x:c r="N988" s="4"/>
      <x:c r="O988" s="4" t="str">
        <x:f>IFERROR(INDEX('Material routes'!$J$6:$J$2205,MATCH(U988,'Material routes'!$A$6:$A$2205,0)),"MISSING ID")</x:f>
        <x:v>Unspecified</x:v>
      </x:c>
      <x:c r="P988" s="4"/>
      <x:c r="Q988" s="4" t="str">
        <x:f>IFERROR(INDEX('Material routes'!$J$6:$J$2205,MATCH(V988,'Material routes'!$A$6:$A$2205,0)),"MISSING ID")</x:f>
        <x:v>Unspecified</x:v>
      </x:c>
      <x:c r="R988" s="4" t="str">
        <x:f>IF(L988="Withheld","Withheld premise",IF(E988="Tool candidate","Reusable prerequisite",IF(K988="Raw entry preparation","Entry-resource preparation",IF(G988="Not applicable",IF(IFERROR(INDEX('Items'!$AI$6:$AI$1005,MATCH(T988,'Items'!$A$6:$A$1005,0)),"MISSING ID")="Finished item","Finished endpoint",IF(IFERROR(INDEX('Items'!$AI$6:$AI$1005,MATCH(T988,'Items'!$A$6:$A$1005,0)),"MISSING ID")="Currency","Currency / no refinement tier","Recovered output / tier not applicable")),IF(OR(IFERROR(INDEX('Crafting recipes'!$H$6:$H$1005,MATCH(J988,'Crafting recipes'!$A$6:$A$1005,0)),"MISSING ID")="Unassigned",G988="Unassigned"),"Tier unresolved",IF(IFERROR(VALUE(RIGHT(G988,1))-VALUE(RIGHT(IFERROR(INDEX('Crafting recipes'!$H$6:$H$1005,MATCH(J988,'Crafting recipes'!$A$6:$A$1005,0)),"MISSING ID"),1)),0)=1,IF(B988=IFERROR(INDEX('Crafting recipes'!$H$6:$H$1005,MATCH(J988,'Crafting recipes'!$A$6:$A$1005,0)),"MISSING ID"),"Advances one material tier","Lower-tier ingredient; route advances one tier"),"Needs tier review"))))))</x:f>
        <x:v>Finished endpoint</x:v>
      </x:c>
      <x:c r="S988" s="4" t="str">
        <x:f>IFERROR(INDEX('Material routes'!$D$6:$D$2205,MATCH(U988,'Material routes'!$A$6:$A$2205,0)),"MISSING ID")</x:f>
        <x:v>proposal.container.glass_stopper</x:v>
      </x:c>
      <x:c r="T988" s="4" t="str">
        <x:f>IFERROR(INDEX('Material routes'!$D$6:$D$2205,MATCH(V988,'Material routes'!$A$6:$A$2205,0)),"MISSING ID")</x:f>
        <x:v>proposal.container.sample_vial</x:v>
      </x:c>
      <x:c r="U988" s="4" t="str">
        <x:v>design.audit.proposal_container_sample_vial.audit.in.2</x:v>
      </x:c>
      <x:c r="V988" s="4" t="str">
        <x:v>design.audit.proposal_container_sample_vial.audit.out</x:v>
      </x:c>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t="str">
        <x:f>IFERROR(INDEX('Material routes'!$E$6:$E$2205,MATCH(U991,'Material routes'!$A$6:$A$2205,0)),"MISSING ID")</x:f>
        <x:v>Blown glass vessel blank</x:v>
      </x:c>
      <x:c r="B991" s="4" t="str">
        <x:f>IFERROR(INDEX('Material routes'!$F$6:$F$2205,MATCH(U991,'Material routes'!$A$6:$A$2205,0)),"MISSING ID")</x:f>
        <x:v>T2</x:v>
      </x:c>
      <x:c r="C991" s="4" t="str">
        <x:f>IFERROR(INDEX('Material routes'!$H$6:$H$2205,MATCH(U991,'Material routes'!$A$6:$A$2205,0)),"MISSING ID")</x:f>
        <x:v>Crafting component</x:v>
      </x:c>
      <x:c r="D991" s="4" t="str">
        <x:f>IFERROR(INDEX('Material routes'!$G$6:$G$2205,MATCH(U991,'Material routes'!$A$6:$A$2205,0)),"MISSING ID")</x:f>
        <x:v>Crafting components</x:v>
      </x:c>
      <x:c r="E991" s="4" t="str">
        <x:f>IFERROR(INDEX('Material routes'!$C$6:$C$2205,MATCH(U991,'Material routes'!$A$6:$A$2205,0)),"MISSING ID")</x:f>
        <x:v>Ingredient candidate</x:v>
      </x:c>
      <x:c r="F991" s="4" t="str">
        <x:f>IFERROR(INDEX('Material routes'!$E$6:$E$2205,MATCH(V991,'Material routes'!$A$6:$A$2205,0)),"MISSING ID")</x:f>
        <x:v>Wide-mouth sample jar</x:v>
      </x:c>
      <x:c r="G991" s="4" t="str">
        <x:f>IFERROR(INDEX('Material routes'!$F$6:$F$2205,MATCH(V991,'Material routes'!$A$6:$A$2205,0)),"MISSING ID")</x:f>
        <x:v>Not applicable</x:v>
      </x:c>
      <x:c r="H991" s="4" t="str">
        <x:f>IFERROR(INDEX('Material routes'!$H$6:$H$2205,MATCH(V991,'Material routes'!$A$6:$A$2205,0)),"MISSING ID")</x:f>
        <x:v>Container</x:v>
      </x:c>
      <x:c r="I991" s="4" t="str">
        <x:f>IFERROR(INDEX('Material routes'!$G$6:$G$2205,MATCH(V991,'Material routes'!$A$6:$A$2205,0)),"MISSING ID")</x:f>
        <x:v>Containers</x:v>
      </x:c>
      <x:c r="J991" s="4" t="str">
        <x:f>IFERROR(INDEX('Material routes'!$B$6:$B$2205,MATCH(U991,'Material routes'!$A$6:$A$2205,0)),"MISSING ID")</x:f>
        <x:v>design.audit.proposal_container_wide_jar</x:v>
      </x:c>
      <x:c r="K991" s="4" t="str">
        <x:f>IFERROR(INDEX('Crafting recipes'!$C$6:$C$1005,MATCH(J991,'Crafting recipes'!$A$6:$A$1005,0)),"MISSING ID")</x:f>
        <x:v>Finished-item crafting</x:v>
      </x:c>
      <x:c r="L991" s="4" t="str">
        <x:f>IFERROR(INDEX('Material routes'!$K$6:$K$2205,MATCH(U991,'Material routes'!$A$6:$A$2205,0)),"MISSING ID")</x:f>
        <x:v>Proposal</x:v>
      </x:c>
      <x:c r="M991" s="4" t="str">
        <x:f>IFERROR(INDEX('Material routes'!$M$6:$M$2205,MATCH(U991,'Material routes'!$A$6:$A$2205,0)),"MISSING ID")</x:f>
        <x:v>Partial proposal</x:v>
      </x:c>
      <x:c r="N991" s="4"/>
      <x:c r="O991" s="4" t="str">
        <x:f>IFERROR(INDEX('Material routes'!$J$6:$J$2205,MATCH(U991,'Material routes'!$A$6:$A$2205,0)),"MISSING ID")</x:f>
        <x:v>Unspecified</x:v>
      </x:c>
      <x:c r="P991" s="4"/>
      <x:c r="Q991" s="4" t="str">
        <x:f>IFERROR(INDEX('Material routes'!$J$6:$J$2205,MATCH(V991,'Material routes'!$A$6:$A$2205,0)),"MISSING ID")</x:f>
        <x:v>Unspecified</x:v>
      </x:c>
      <x:c r="R991" s="4" t="str">
        <x:f>IF(L991="Withheld","Withheld premise",IF(E991="Tool candidate","Reusable prerequisite",IF(K991="Raw entry preparation","Entry-resource preparation",IF(G991="Not applicable",IF(IFERROR(INDEX('Items'!$AI$6:$AI$1005,MATCH(T991,'Items'!$A$6:$A$1005,0)),"MISSING ID")="Finished item","Finished endpoint",IF(IFERROR(INDEX('Items'!$AI$6:$AI$1005,MATCH(T991,'Items'!$A$6:$A$1005,0)),"MISSING ID")="Currency","Currency / no refinement tier","Recovered output / tier not applicable")),IF(OR(IFERROR(INDEX('Crafting recipes'!$H$6:$H$1005,MATCH(J991,'Crafting recipes'!$A$6:$A$1005,0)),"MISSING ID")="Unassigned",G991="Unassigned"),"Tier unresolved",IF(IFERROR(VALUE(RIGHT(G991,1))-VALUE(RIGHT(IFERROR(INDEX('Crafting recipes'!$H$6:$H$1005,MATCH(J991,'Crafting recipes'!$A$6:$A$1005,0)),"MISSING ID"),1)),0)=1,IF(B991=IFERROR(INDEX('Crafting recipes'!$H$6:$H$1005,MATCH(J991,'Crafting recipes'!$A$6:$A$1005,0)),"MISSING ID"),"Advances one material tier","Lower-tier ingredient; route advances one tier"),"Needs tier review"))))))</x:f>
        <x:v>Finished endpoint</x:v>
      </x:c>
      <x:c r="S991" s="4" t="str">
        <x:f>IFERROR(INDEX('Material routes'!$D$6:$D$2205,MATCH(U991,'Material routes'!$A$6:$A$2205,0)),"MISSING ID")</x:f>
        <x:v>proposal.audit.blown_glass_vessel_blank</x:v>
      </x:c>
      <x:c r="T991" s="4" t="str">
        <x:f>IFERROR(INDEX('Material routes'!$D$6:$D$2205,MATCH(V991,'Material routes'!$A$6:$A$2205,0)),"MISSING ID")</x:f>
        <x:v>proposal.container.wide_jar</x:v>
      </x:c>
      <x:c r="U991" s="4" t="str">
        <x:v>design.audit.proposal_container_wide_jar.audit.in.1</x:v>
      </x:c>
      <x:c r="V991" s="4" t="str">
        <x:v>design.audit.proposal_container_wide_jar.audit.out</x:v>
      </x:c>
    </x:row>
    <x:row r="992" ht="64" customHeight="1">
      <x:c r="A992" s="4" t="str">
        <x:f>IFERROR(INDEX('Material routes'!$E$6:$E$2205,MATCH(U992,'Material routes'!$A$6:$A$2205,0)),"MISSING ID")</x:f>
        <x:v>Compression seal collar</x:v>
      </x:c>
      <x:c r="B992" s="4" t="str">
        <x:f>IFERROR(INDEX('Material routes'!$F$6:$F$2205,MATCH(U992,'Material routes'!$A$6:$A$2205,0)),"MISSING ID")</x:f>
        <x:v>T3</x:v>
      </x:c>
      <x:c r="C992" s="4" t="str">
        <x:f>IFERROR(INDEX('Material routes'!$H$6:$H$2205,MATCH(U992,'Material routes'!$A$6:$A$2205,0)),"MISSING ID")</x:f>
        <x:v>Container part</x:v>
      </x:c>
      <x:c r="D992" s="4" t="str">
        <x:f>IFERROR(INDEX('Material routes'!$G$6:$G$2205,MATCH(U992,'Material routes'!$A$6:$A$2205,0)),"MISSING ID")</x:f>
        <x:v>Containers</x:v>
      </x:c>
      <x:c r="E992" s="4" t="str">
        <x:f>IFERROR(INDEX('Material routes'!$C$6:$C$2205,MATCH(U992,'Material routes'!$A$6:$A$2205,0)),"MISSING ID")</x:f>
        <x:v>Ingredient candidate</x:v>
      </x:c>
      <x:c r="F992" s="4" t="str">
        <x:f>IFERROR(INDEX('Material routes'!$E$6:$E$2205,MATCH(V992,'Material routes'!$A$6:$A$2205,0)),"MISSING ID")</x:f>
        <x:v>Wide-mouth sample jar</x:v>
      </x:c>
      <x:c r="G992" s="4" t="str">
        <x:f>IFERROR(INDEX('Material routes'!$F$6:$F$2205,MATCH(V992,'Material routes'!$A$6:$A$2205,0)),"MISSING ID")</x:f>
        <x:v>Not applicable</x:v>
      </x:c>
      <x:c r="H992" s="4" t="str">
        <x:f>IFERROR(INDEX('Material routes'!$H$6:$H$2205,MATCH(V992,'Material routes'!$A$6:$A$2205,0)),"MISSING ID")</x:f>
        <x:v>Container</x:v>
      </x:c>
      <x:c r="I992" s="4" t="str">
        <x:f>IFERROR(INDEX('Material routes'!$G$6:$G$2205,MATCH(V992,'Material routes'!$A$6:$A$2205,0)),"MISSING ID")</x:f>
        <x:v>Containers</x:v>
      </x:c>
      <x:c r="J992" s="4" t="str">
        <x:f>IFERROR(INDEX('Material routes'!$B$6:$B$2205,MATCH(U992,'Material routes'!$A$6:$A$2205,0)),"MISSING ID")</x:f>
        <x:v>design.audit.proposal_container_wide_jar</x:v>
      </x:c>
      <x:c r="K992" s="4" t="str">
        <x:f>IFERROR(INDEX('Crafting recipes'!$C$6:$C$1005,MATCH(J992,'Crafting recipes'!$A$6:$A$1005,0)),"MISSING ID")</x:f>
        <x:v>Finished-item crafting</x:v>
      </x:c>
      <x:c r="L992" s="4" t="str">
        <x:f>IFERROR(INDEX('Material routes'!$K$6:$K$2205,MATCH(U992,'Material routes'!$A$6:$A$2205,0)),"MISSING ID")</x:f>
        <x:v>Proposal</x:v>
      </x:c>
      <x:c r="M992" s="4" t="str">
        <x:f>IFERROR(INDEX('Material routes'!$M$6:$M$2205,MATCH(U992,'Material routes'!$A$6:$A$2205,0)),"MISSING ID")</x:f>
        <x:v>Partial proposal</x:v>
      </x:c>
      <x:c r="N992" s="4"/>
      <x:c r="O992" s="4" t="str">
        <x:f>IFERROR(INDEX('Material routes'!$J$6:$J$2205,MATCH(U992,'Material routes'!$A$6:$A$2205,0)),"MISSING ID")</x:f>
        <x:v>Unspecified</x:v>
      </x:c>
      <x:c r="P992" s="4"/>
      <x:c r="Q992" s="4" t="str">
        <x:f>IFERROR(INDEX('Material routes'!$J$6:$J$2205,MATCH(V992,'Material routes'!$A$6:$A$2205,0)),"MISSING ID")</x:f>
        <x:v>Unspecified</x:v>
      </x:c>
      <x:c r="R992" s="4" t="str">
        <x:f>IF(L992="Withheld","Withheld premise",IF(E992="Tool candidate","Reusable prerequisite",IF(K992="Raw entry preparation","Entry-resource preparation",IF(G992="Not applicable",IF(IFERROR(INDEX('Items'!$AI$6:$AI$1005,MATCH(T992,'Items'!$A$6:$A$1005,0)),"MISSING ID")="Finished item","Finished endpoint",IF(IFERROR(INDEX('Items'!$AI$6:$AI$1005,MATCH(T992,'Items'!$A$6:$A$1005,0)),"MISSING ID")="Currency","Currency / no refinement tier","Recovered output / tier not applicable")),IF(OR(IFERROR(INDEX('Crafting recipes'!$H$6:$H$1005,MATCH(J992,'Crafting recipes'!$A$6:$A$1005,0)),"MISSING ID")="Unassigned",G992="Unassigned"),"Tier unresolved",IF(IFERROR(VALUE(RIGHT(G992,1))-VALUE(RIGHT(IFERROR(INDEX('Crafting recipes'!$H$6:$H$1005,MATCH(J992,'Crafting recipes'!$A$6:$A$1005,0)),"MISSING ID"),1)),0)=1,IF(B992=IFERROR(INDEX('Crafting recipes'!$H$6:$H$1005,MATCH(J992,'Crafting recipes'!$A$6:$A$1005,0)),"MISSING ID"),"Advances one material tier","Lower-tier ingredient; route advances one tier"),"Needs tier review"))))))</x:f>
        <x:v>Finished endpoint</x:v>
      </x:c>
      <x:c r="S992" s="4" t="str">
        <x:f>IFERROR(INDEX('Material routes'!$D$6:$D$2205,MATCH(U992,'Material routes'!$A$6:$A$2205,0)),"MISSING ID")</x:f>
        <x:v>proposal.container.seal_collar</x:v>
      </x:c>
      <x:c r="T992" s="4" t="str">
        <x:f>IFERROR(INDEX('Material routes'!$D$6:$D$2205,MATCH(V992,'Material routes'!$A$6:$A$2205,0)),"MISSING ID")</x:f>
        <x:v>proposal.container.wide_jar</x:v>
      </x:c>
      <x:c r="U992" s="4" t="str">
        <x:v>design.audit.proposal_container_wide_jar.audit.in.2</x:v>
      </x:c>
      <x:c r="V992" s="4" t="str">
        <x:v>design.audit.proposal_container_wide_jar.audit.out</x:v>
      </x:c>
    </x:row>
    <x:row r="993" ht="64" customHeight="1">
      <x:c r="A993" s="4" t="str">
        <x:f>IFERROR(INDEX('Material routes'!$E$6:$E$2205,MATCH(U993,'Material routes'!$A$6:$A$2205,0)),"MISSING ID")</x:f>
        <x:v>Replacement seal ring</x:v>
      </x:c>
      <x:c r="B993" s="4" t="str">
        <x:f>IFERROR(INDEX('Material routes'!$F$6:$F$2205,MATCH(U993,'Material routes'!$A$6:$A$2205,0)),"MISSING ID")</x:f>
        <x:v>T3</x:v>
      </x:c>
      <x:c r="C993" s="4" t="str">
        <x:f>IFERROR(INDEX('Material routes'!$H$6:$H$2205,MATCH(U993,'Material routes'!$A$6:$A$2205,0)),"MISSING ID")</x:f>
        <x:v>Container part</x:v>
      </x:c>
      <x:c r="D993" s="4" t="str">
        <x:f>IFERROR(INDEX('Material routes'!$G$6:$G$2205,MATCH(U993,'Material routes'!$A$6:$A$2205,0)),"MISSING ID")</x:f>
        <x:v>Crafting components</x:v>
      </x:c>
      <x:c r="E993" s="4" t="str">
        <x:f>IFERROR(INDEX('Material routes'!$C$6:$C$2205,MATCH(U993,'Material routes'!$A$6:$A$2205,0)),"MISSING ID")</x:f>
        <x:v>Ingredient candidate</x:v>
      </x:c>
      <x:c r="F993" s="4" t="str">
        <x:f>IFERROR(INDEX('Material routes'!$E$6:$E$2205,MATCH(V993,'Material routes'!$A$6:$A$2205,0)),"MISSING ID")</x:f>
        <x:v>Wide-mouth sample jar</x:v>
      </x:c>
      <x:c r="G993" s="4" t="str">
        <x:f>IFERROR(INDEX('Material routes'!$F$6:$F$2205,MATCH(V993,'Material routes'!$A$6:$A$2205,0)),"MISSING ID")</x:f>
        <x:v>Not applicable</x:v>
      </x:c>
      <x:c r="H993" s="4" t="str">
        <x:f>IFERROR(INDEX('Material routes'!$H$6:$H$2205,MATCH(V993,'Material routes'!$A$6:$A$2205,0)),"MISSING ID")</x:f>
        <x:v>Container</x:v>
      </x:c>
      <x:c r="I993" s="4" t="str">
        <x:f>IFERROR(INDEX('Material routes'!$G$6:$G$2205,MATCH(V993,'Material routes'!$A$6:$A$2205,0)),"MISSING ID")</x:f>
        <x:v>Containers</x:v>
      </x:c>
      <x:c r="J993" s="4" t="str">
        <x:f>IFERROR(INDEX('Material routes'!$B$6:$B$2205,MATCH(U993,'Material routes'!$A$6:$A$2205,0)),"MISSING ID")</x:f>
        <x:v>design.audit.proposal_container_wide_jar</x:v>
      </x:c>
      <x:c r="K993" s="4" t="str">
        <x:f>IFERROR(INDEX('Crafting recipes'!$C$6:$C$1005,MATCH(J993,'Crafting recipes'!$A$6:$A$1005,0)),"MISSING ID")</x:f>
        <x:v>Finished-item crafting</x:v>
      </x:c>
      <x:c r="L993" s="4" t="str">
        <x:f>IFERROR(INDEX('Material routes'!$K$6:$K$2205,MATCH(U993,'Material routes'!$A$6:$A$2205,0)),"MISSING ID")</x:f>
        <x:v>Proposal</x:v>
      </x:c>
      <x:c r="M993" s="4" t="str">
        <x:f>IFERROR(INDEX('Material routes'!$M$6:$M$2205,MATCH(U993,'Material routes'!$A$6:$A$2205,0)),"MISSING ID")</x:f>
        <x:v>Partial proposal</x:v>
      </x:c>
      <x:c r="N993" s="4"/>
      <x:c r="O993" s="4" t="str">
        <x:f>IFERROR(INDEX('Material routes'!$J$6:$J$2205,MATCH(U993,'Material routes'!$A$6:$A$2205,0)),"MISSING ID")</x:f>
        <x:v>Unspecified</x:v>
      </x:c>
      <x:c r="P993" s="4"/>
      <x:c r="Q993" s="4" t="str">
        <x:f>IFERROR(INDEX('Material routes'!$J$6:$J$2205,MATCH(V993,'Material routes'!$A$6:$A$2205,0)),"MISSING ID")</x:f>
        <x:v>Unspecified</x:v>
      </x:c>
      <x:c r="R993" s="4" t="str">
        <x:f>IF(L993="Withheld","Withheld premise",IF(E993="Tool candidate","Reusable prerequisite",IF(K993="Raw entry preparation","Entry-resource preparation",IF(G993="Not applicable",IF(IFERROR(INDEX('Items'!$AI$6:$AI$1005,MATCH(T993,'Items'!$A$6:$A$1005,0)),"MISSING ID")="Finished item","Finished endpoint",IF(IFERROR(INDEX('Items'!$AI$6:$AI$1005,MATCH(T993,'Items'!$A$6:$A$1005,0)),"MISSING ID")="Currency","Currency / no refinement tier","Recovered output / tier not applicable")),IF(OR(IFERROR(INDEX('Crafting recipes'!$H$6:$H$1005,MATCH(J993,'Crafting recipes'!$A$6:$A$1005,0)),"MISSING ID")="Unassigned",G993="Unassigned"),"Tier unresolved",IF(IFERROR(VALUE(RIGHT(G993,1))-VALUE(RIGHT(IFERROR(INDEX('Crafting recipes'!$H$6:$H$1005,MATCH(J993,'Crafting recipes'!$A$6:$A$1005,0)),"MISSING ID"),1)),0)=1,IF(B993=IFERROR(INDEX('Crafting recipes'!$H$6:$H$1005,MATCH(J993,'Crafting recipes'!$A$6:$A$1005,0)),"MISSING ID"),"Advances one material tier","Lower-tier ingredient; route advances one tier"),"Needs tier review"))))))</x:f>
        <x:v>Finished endpoint</x:v>
      </x:c>
      <x:c r="S993" s="4" t="str">
        <x:f>IFERROR(INDEX('Material routes'!$D$6:$D$2205,MATCH(U993,'Material routes'!$A$6:$A$2205,0)),"MISSING ID")</x:f>
        <x:v>proposal.canister.seal_ring</x:v>
      </x:c>
      <x:c r="T993" s="4" t="str">
        <x:f>IFERROR(INDEX('Material routes'!$D$6:$D$2205,MATCH(V993,'Material routes'!$A$6:$A$2205,0)),"MISSING ID")</x:f>
        <x:v>proposal.container.wide_jar</x:v>
      </x:c>
      <x:c r="U993" s="4" t="str">
        <x:v>design.audit.proposal_container_wide_jar.audit.in.3</x:v>
      </x:c>
      <x:c r="V993" s="4" t="str">
        <x:v>design.audit.proposal_container_wide_jar.audit.out</x:v>
      </x:c>
    </x:row>
    <x:row r="994" ht="64" customHeight="1">
      <x:c r="A994" s="4" t="str">
        <x:f>IFERROR(INDEX('Material routes'!$E$6:$E$2205,MATCH(U994,'Material routes'!$A$6:$A$2205,0)),"MISSING ID")</x:f>
        <x:v>Blown glass vessel blank</x:v>
      </x:c>
      <x:c r="B994" s="4" t="str">
        <x:f>IFERROR(INDEX('Material routes'!$F$6:$F$2205,MATCH(U994,'Material routes'!$A$6:$A$2205,0)),"MISSING ID")</x:f>
        <x:v>T2</x:v>
      </x:c>
      <x:c r="C994" s="4" t="str">
        <x:f>IFERROR(INDEX('Material routes'!$H$6:$H$2205,MATCH(U994,'Material routes'!$A$6:$A$2205,0)),"MISSING ID")</x:f>
        <x:v>Crafting component</x:v>
      </x:c>
      <x:c r="D994" s="4" t="str">
        <x:f>IFERROR(INDEX('Material routes'!$G$6:$G$2205,MATCH(U994,'Material routes'!$A$6:$A$2205,0)),"MISSING ID")</x:f>
        <x:v>Crafting components</x:v>
      </x:c>
      <x:c r="E994" s="4" t="str">
        <x:f>IFERROR(INDEX('Material routes'!$C$6:$C$2205,MATCH(U994,'Material routes'!$A$6:$A$2205,0)),"MISSING ID")</x:f>
        <x:v>Ingredient candidate</x:v>
      </x:c>
      <x:c r="F994" s="4" t="str">
        <x:f>IFERROR(INDEX('Material routes'!$E$6:$E$2205,MATCH(V994,'Material routes'!$A$6:$A$2205,0)),"MISSING ID")</x:f>
        <x:v>Sealed sample ampoule</x:v>
      </x:c>
      <x:c r="G994" s="4" t="str">
        <x:f>IFERROR(INDEX('Material routes'!$F$6:$F$2205,MATCH(V994,'Material routes'!$A$6:$A$2205,0)),"MISSING ID")</x:f>
        <x:v>Not applicable</x:v>
      </x:c>
      <x:c r="H994" s="4" t="str">
        <x:f>IFERROR(INDEX('Material routes'!$H$6:$H$2205,MATCH(V994,'Material routes'!$A$6:$A$2205,0)),"MISSING ID")</x:f>
        <x:v>Container</x:v>
      </x:c>
      <x:c r="I994" s="4" t="str">
        <x:f>IFERROR(INDEX('Material routes'!$G$6:$G$2205,MATCH(V994,'Material routes'!$A$6:$A$2205,0)),"MISSING ID")</x:f>
        <x:v>Containers</x:v>
      </x:c>
      <x:c r="J994" s="4" t="str">
        <x:f>IFERROR(INDEX('Material routes'!$B$6:$B$2205,MATCH(U994,'Material routes'!$A$6:$A$2205,0)),"MISSING ID")</x:f>
        <x:v>design.audit.proposal_container_ampoule</x:v>
      </x:c>
      <x:c r="K994" s="4" t="str">
        <x:f>IFERROR(INDEX('Crafting recipes'!$C$6:$C$1005,MATCH(J994,'Crafting recipes'!$A$6:$A$1005,0)),"MISSING ID")</x:f>
        <x:v>Finished-item crafting</x:v>
      </x:c>
      <x:c r="L994" s="4" t="str">
        <x:f>IFERROR(INDEX('Material routes'!$K$6:$K$2205,MATCH(U994,'Material routes'!$A$6:$A$2205,0)),"MISSING ID")</x:f>
        <x:v>Proposal</x:v>
      </x:c>
      <x:c r="M994" s="4" t="str">
        <x:f>IFERROR(INDEX('Material routes'!$M$6:$M$2205,MATCH(U994,'Material routes'!$A$6:$A$2205,0)),"MISSING ID")</x:f>
        <x:v>Partial proposal</x:v>
      </x:c>
      <x:c r="N994" s="4"/>
      <x:c r="O994" s="4" t="str">
        <x:f>IFERROR(INDEX('Material routes'!$J$6:$J$2205,MATCH(U994,'Material routes'!$A$6:$A$2205,0)),"MISSING ID")</x:f>
        <x:v>Unspecified</x:v>
      </x:c>
      <x:c r="P994" s="4"/>
      <x:c r="Q994" s="4" t="str">
        <x:f>IFERROR(INDEX('Material routes'!$J$6:$J$2205,MATCH(V994,'Material routes'!$A$6:$A$2205,0)),"MISSING ID")</x:f>
        <x:v>Unspecified</x:v>
      </x:c>
      <x:c r="R994" s="4" t="str">
        <x:f>IF(L994="Withheld","Withheld premise",IF(E994="Tool candidate","Reusable prerequisite",IF(K994="Raw entry preparation","Entry-resource preparation",IF(G994="Not applicable",IF(IFERROR(INDEX('Items'!$AI$6:$AI$1005,MATCH(T994,'Items'!$A$6:$A$1005,0)),"MISSING ID")="Finished item","Finished endpoint",IF(IFERROR(INDEX('Items'!$AI$6:$AI$1005,MATCH(T994,'Items'!$A$6:$A$1005,0)),"MISSING ID")="Currency","Currency / no refinement tier","Recovered output / tier not applicable")),IF(OR(IFERROR(INDEX('Crafting recipes'!$H$6:$H$1005,MATCH(J994,'Crafting recipes'!$A$6:$A$1005,0)),"MISSING ID")="Unassigned",G994="Unassigned"),"Tier unresolved",IF(IFERROR(VALUE(RIGHT(G994,1))-VALUE(RIGHT(IFERROR(INDEX('Crafting recipes'!$H$6:$H$1005,MATCH(J994,'Crafting recipes'!$A$6:$A$1005,0)),"MISSING ID"),1)),0)=1,IF(B994=IFERROR(INDEX('Crafting recipes'!$H$6:$H$1005,MATCH(J994,'Crafting recipes'!$A$6:$A$1005,0)),"MISSING ID"),"Advances one material tier","Lower-tier ingredient; route advances one tier"),"Needs tier review"))))))</x:f>
        <x:v>Finished endpoint</x:v>
      </x:c>
      <x:c r="S994" s="4" t="str">
        <x:f>IFERROR(INDEX('Material routes'!$D$6:$D$2205,MATCH(U994,'Material routes'!$A$6:$A$2205,0)),"MISSING ID")</x:f>
        <x:v>proposal.audit.blown_glass_vessel_blank</x:v>
      </x:c>
      <x:c r="T994" s="4" t="str">
        <x:f>IFERROR(INDEX('Material routes'!$D$6:$D$2205,MATCH(V994,'Material routes'!$A$6:$A$2205,0)),"MISSING ID")</x:f>
        <x:v>proposal.container.ampoule</x:v>
      </x:c>
      <x:c r="U994" s="4" t="str">
        <x:v>design.audit.proposal_container_ampoule.audit.in.1</x:v>
      </x:c>
      <x:c r="V994" s="4" t="str">
        <x:v>design.audit.proposal_container_ampoule.audit.out</x:v>
      </x:c>
    </x:row>
    <x:row r="995" ht="64" customHeight="1">
      <x:c r="A995" s="4" t="str">
        <x:f>IFERROR(INDEX('Material routes'!$E$6:$E$2205,MATCH(U995,'Material routes'!$A$6:$A$2205,0)),"MISSING ID")</x:f>
        <x:v>Blown glass vessel blank</x:v>
      </x:c>
      <x:c r="B995" s="4" t="str">
        <x:f>IFERROR(INDEX('Material routes'!$F$6:$F$2205,MATCH(U995,'Material routes'!$A$6:$A$2205,0)),"MISSING ID")</x:f>
        <x:v>T2</x:v>
      </x:c>
      <x:c r="C995" s="4" t="str">
        <x:f>IFERROR(INDEX('Material routes'!$H$6:$H$2205,MATCH(U995,'Material routes'!$A$6:$A$2205,0)),"MISSING ID")</x:f>
        <x:v>Crafting component</x:v>
      </x:c>
      <x:c r="D995" s="4" t="str">
        <x:f>IFERROR(INDEX('Material routes'!$G$6:$G$2205,MATCH(U995,'Material routes'!$A$6:$A$2205,0)),"MISSING ID")</x:f>
        <x:v>Crafting components</x:v>
      </x:c>
      <x:c r="E995" s="4" t="str">
        <x:f>IFERROR(INDEX('Material routes'!$C$6:$C$2205,MATCH(U995,'Material routes'!$A$6:$A$2205,0)),"MISSING ID")</x:f>
        <x:v>Ingredient candidate</x:v>
      </x:c>
      <x:c r="F995" s="4" t="str">
        <x:f>IFERROR(INDEX('Material routes'!$E$6:$E$2205,MATCH(V995,'Material routes'!$A$6:$A$2205,0)),"MISSING ID")</x:f>
        <x:v>Marked glass flask</x:v>
      </x:c>
      <x:c r="G995" s="4" t="str">
        <x:f>IFERROR(INDEX('Material routes'!$F$6:$F$2205,MATCH(V995,'Material routes'!$A$6:$A$2205,0)),"MISSING ID")</x:f>
        <x:v>Not applicable</x:v>
      </x:c>
      <x:c r="H995" s="4" t="str">
        <x:f>IFERROR(INDEX('Material routes'!$H$6:$H$2205,MATCH(V995,'Material routes'!$A$6:$A$2205,0)),"MISSING ID")</x:f>
        <x:v>Container</x:v>
      </x:c>
      <x:c r="I995" s="4" t="str">
        <x:f>IFERROR(INDEX('Material routes'!$G$6:$G$2205,MATCH(V995,'Material routes'!$A$6:$A$2205,0)),"MISSING ID")</x:f>
        <x:v>Containers</x:v>
      </x:c>
      <x:c r="J995" s="4" t="str">
        <x:f>IFERROR(INDEX('Material routes'!$B$6:$B$2205,MATCH(U995,'Material routes'!$A$6:$A$2205,0)),"MISSING ID")</x:f>
        <x:v>design.audit.proposal_container_marked_flask</x:v>
      </x:c>
      <x:c r="K995" s="4" t="str">
        <x:f>IFERROR(INDEX('Crafting recipes'!$C$6:$C$1005,MATCH(J995,'Crafting recipes'!$A$6:$A$1005,0)),"MISSING ID")</x:f>
        <x:v>Finished-item crafting</x:v>
      </x:c>
      <x:c r="L995" s="4" t="str">
        <x:f>IFERROR(INDEX('Material routes'!$K$6:$K$2205,MATCH(U995,'Material routes'!$A$6:$A$2205,0)),"MISSING ID")</x:f>
        <x:v>Proposal</x:v>
      </x:c>
      <x:c r="M995" s="4" t="str">
        <x:f>IFERROR(INDEX('Material routes'!$M$6:$M$2205,MATCH(U995,'Material routes'!$A$6:$A$2205,0)),"MISSING ID")</x:f>
        <x:v>Partial proposal</x:v>
      </x:c>
      <x:c r="N995" s="4"/>
      <x:c r="O995" s="4" t="str">
        <x:f>IFERROR(INDEX('Material routes'!$J$6:$J$2205,MATCH(U995,'Material routes'!$A$6:$A$2205,0)),"MISSING ID")</x:f>
        <x:v>Unspecified</x:v>
      </x:c>
      <x:c r="P995" s="4"/>
      <x:c r="Q995" s="4" t="str">
        <x:f>IFERROR(INDEX('Material routes'!$J$6:$J$2205,MATCH(V995,'Material routes'!$A$6:$A$2205,0)),"MISSING ID")</x:f>
        <x:v>Unspecified</x:v>
      </x:c>
      <x:c r="R995" s="4" t="str">
        <x:f>IF(L995="Withheld","Withheld premise",IF(E995="Tool candidate","Reusable prerequisite",IF(K995="Raw entry preparation","Entry-resource preparation",IF(G995="Not applicable",IF(IFERROR(INDEX('Items'!$AI$6:$AI$1005,MATCH(T995,'Items'!$A$6:$A$1005,0)),"MISSING ID")="Finished item","Finished endpoint",IF(IFERROR(INDEX('Items'!$AI$6:$AI$1005,MATCH(T995,'Items'!$A$6:$A$1005,0)),"MISSING ID")="Currency","Currency / no refinement tier","Recovered output / tier not applicable")),IF(OR(IFERROR(INDEX('Crafting recipes'!$H$6:$H$1005,MATCH(J995,'Crafting recipes'!$A$6:$A$1005,0)),"MISSING ID")="Unassigned",G995="Unassigned"),"Tier unresolved",IF(IFERROR(VALUE(RIGHT(G995,1))-VALUE(RIGHT(IFERROR(INDEX('Crafting recipes'!$H$6:$H$1005,MATCH(J995,'Crafting recipes'!$A$6:$A$1005,0)),"MISSING ID"),1)),0)=1,IF(B995=IFERROR(INDEX('Crafting recipes'!$H$6:$H$1005,MATCH(J995,'Crafting recipes'!$A$6:$A$1005,0)),"MISSING ID"),"Advances one material tier","Lower-tier ingredient; route advances one tier"),"Needs tier review"))))))</x:f>
        <x:v>Finished endpoint</x:v>
      </x:c>
      <x:c r="S995" s="4" t="str">
        <x:f>IFERROR(INDEX('Material routes'!$D$6:$D$2205,MATCH(U995,'Material routes'!$A$6:$A$2205,0)),"MISSING ID")</x:f>
        <x:v>proposal.audit.blown_glass_vessel_blank</x:v>
      </x:c>
      <x:c r="T995" s="4" t="str">
        <x:f>IFERROR(INDEX('Material routes'!$D$6:$D$2205,MATCH(V995,'Material routes'!$A$6:$A$2205,0)),"MISSING ID")</x:f>
        <x:v>proposal.container.marked_flask</x:v>
      </x:c>
      <x:c r="U995" s="4" t="str">
        <x:v>design.audit.proposal_container_marked_flask.audit.in.1</x:v>
      </x:c>
      <x:c r="V995" s="4" t="str">
        <x:v>design.audit.proposal_container_marked_flask.audit.out</x:v>
      </x:c>
    </x:row>
    <x:row r="996" ht="64" customHeight="1">
      <x:c r="A996" s="4" t="str">
        <x:f>IFERROR(INDEX('Material routes'!$E$6:$E$2205,MATCH(U996,'Material routes'!$A$6:$A$2205,0)),"MISSING ID")</x:f>
        <x:v>Husk-paper writing pigment</x:v>
      </x:c>
      <x:c r="B996" s="4" t="str">
        <x:f>IFERROR(INDEX('Material routes'!$F$6:$F$2205,MATCH(U996,'Material routes'!$A$6:$A$2205,0)),"MISSING ID")</x:f>
        <x:v>T2</x:v>
      </x:c>
      <x:c r="C996" s="4" t="str">
        <x:f>IFERROR(INDEX('Material routes'!$H$6:$H$2205,MATCH(U996,'Material routes'!$A$6:$A$2205,0)),"MISSING ID")</x:f>
        <x:v>Chemical material</x:v>
      </x:c>
      <x:c r="D996" s="4" t="str">
        <x:f>IFERROR(INDEX('Material routes'!$G$6:$G$2205,MATCH(U996,'Material routes'!$A$6:$A$2205,0)),"MISSING ID")</x:f>
        <x:v>Processing agents</x:v>
      </x:c>
      <x:c r="E996" s="4" t="str">
        <x:f>IFERROR(INDEX('Material routes'!$C$6:$C$2205,MATCH(U996,'Material routes'!$A$6:$A$2205,0)),"MISSING ID")</x:f>
        <x:v>Ingredient candidate</x:v>
      </x:c>
      <x:c r="F996" s="4" t="str">
        <x:f>IFERROR(INDEX('Material routes'!$E$6:$E$2205,MATCH(V996,'Material routes'!$A$6:$A$2205,0)),"MISSING ID")</x:f>
        <x:v>Marked glass flask</x:v>
      </x:c>
      <x:c r="G996" s="4" t="str">
        <x:f>IFERROR(INDEX('Material routes'!$F$6:$F$2205,MATCH(V996,'Material routes'!$A$6:$A$2205,0)),"MISSING ID")</x:f>
        <x:v>Not applicable</x:v>
      </x:c>
      <x:c r="H996" s="4" t="str">
        <x:f>IFERROR(INDEX('Material routes'!$H$6:$H$2205,MATCH(V996,'Material routes'!$A$6:$A$2205,0)),"MISSING ID")</x:f>
        <x:v>Container</x:v>
      </x:c>
      <x:c r="I996" s="4" t="str">
        <x:f>IFERROR(INDEX('Material routes'!$G$6:$G$2205,MATCH(V996,'Material routes'!$A$6:$A$2205,0)),"MISSING ID")</x:f>
        <x:v>Containers</x:v>
      </x:c>
      <x:c r="J996" s="4" t="str">
        <x:f>IFERROR(INDEX('Material routes'!$B$6:$B$2205,MATCH(U996,'Material routes'!$A$6:$A$2205,0)),"MISSING ID")</x:f>
        <x:v>design.audit.proposal_container_marked_flask</x:v>
      </x:c>
      <x:c r="K996" s="4" t="str">
        <x:f>IFERROR(INDEX('Crafting recipes'!$C$6:$C$1005,MATCH(J996,'Crafting recipes'!$A$6:$A$1005,0)),"MISSING ID")</x:f>
        <x:v>Finished-item crafting</x:v>
      </x:c>
      <x:c r="L996" s="4" t="str">
        <x:f>IFERROR(INDEX('Material routes'!$K$6:$K$2205,MATCH(U996,'Material routes'!$A$6:$A$2205,0)),"MISSING ID")</x:f>
        <x:v>Proposal</x:v>
      </x:c>
      <x:c r="M996" s="4" t="str">
        <x:f>IFERROR(INDEX('Material routes'!$M$6:$M$2205,MATCH(U996,'Material routes'!$A$6:$A$2205,0)),"MISSING ID")</x:f>
        <x:v>Partial proposal</x:v>
      </x:c>
      <x:c r="N996" s="4"/>
      <x:c r="O996" s="4" t="str">
        <x:f>IFERROR(INDEX('Material routes'!$J$6:$J$2205,MATCH(U996,'Material routes'!$A$6:$A$2205,0)),"MISSING ID")</x:f>
        <x:v>Unspecified</x:v>
      </x:c>
      <x:c r="P996" s="4"/>
      <x:c r="Q996" s="4" t="str">
        <x:f>IFERROR(INDEX('Material routes'!$J$6:$J$2205,MATCH(V996,'Material routes'!$A$6:$A$2205,0)),"MISSING ID")</x:f>
        <x:v>Unspecified</x:v>
      </x:c>
      <x:c r="R996" s="4" t="str">
        <x:f>IF(L996="Withheld","Withheld premise",IF(E996="Tool candidate","Reusable prerequisite",IF(K996="Raw entry preparation","Entry-resource preparation",IF(G996="Not applicable",IF(IFERROR(INDEX('Items'!$AI$6:$AI$1005,MATCH(T996,'Items'!$A$6:$A$1005,0)),"MISSING ID")="Finished item","Finished endpoint",IF(IFERROR(INDEX('Items'!$AI$6:$AI$1005,MATCH(T996,'Items'!$A$6:$A$1005,0)),"MISSING ID")="Currency","Currency / no refinement tier","Recovered output / tier not applicable")),IF(OR(IFERROR(INDEX('Crafting recipes'!$H$6:$H$1005,MATCH(J996,'Crafting recipes'!$A$6:$A$1005,0)),"MISSING ID")="Unassigned",G996="Unassigned"),"Tier unresolved",IF(IFERROR(VALUE(RIGHT(G996,1))-VALUE(RIGHT(IFERROR(INDEX('Crafting recipes'!$H$6:$H$1005,MATCH(J996,'Crafting recipes'!$A$6:$A$1005,0)),"MISSING ID"),1)),0)=1,IF(B996=IFERROR(INDEX('Crafting recipes'!$H$6:$H$1005,MATCH(J996,'Crafting recipes'!$A$6:$A$1005,0)),"MISSING ID"),"Advances one material tier","Lower-tier ingredient; route advances one tier"),"Needs tier review"))))))</x:f>
        <x:v>Finished endpoint</x:v>
      </x:c>
      <x:c r="S996" s="4" t="str">
        <x:f>IFERROR(INDEX('Material routes'!$D$6:$D$2205,MATCH(U996,'Material routes'!$A$6:$A$2205,0)),"MISSING ID")</x:f>
        <x:v>proposal.audit.husk_paper_writing_pigment</x:v>
      </x:c>
      <x:c r="T996" s="4" t="str">
        <x:f>IFERROR(INDEX('Material routes'!$D$6:$D$2205,MATCH(V996,'Material routes'!$A$6:$A$2205,0)),"MISSING ID")</x:f>
        <x:v>proposal.container.marked_flask</x:v>
      </x:c>
      <x:c r="U996" s="4" t="str">
        <x:v>design.audit.proposal_container_marked_flask.audit.in.2</x:v>
      </x:c>
      <x:c r="V996" s="4" t="str">
        <x:v>design.audit.proposal_container_marked_flask.audit.out</x:v>
      </x:c>
    </x:row>
    <x:row r="997" ht="64" customHeight="1">
      <x:c r="A997" s="4" t="str">
        <x:f>IFERROR(INDEX('Material routes'!$E$6:$E$2205,MATCH(U997,'Material routes'!$A$6:$A$2205,0)),"MISSING ID")</x:f>
        <x:v>Matched glass stopper</x:v>
      </x:c>
      <x:c r="B997" s="4" t="str">
        <x:f>IFERROR(INDEX('Material routes'!$F$6:$F$2205,MATCH(U997,'Material routes'!$A$6:$A$2205,0)),"MISSING ID")</x:f>
        <x:v>T2</x:v>
      </x:c>
      <x:c r="C997" s="4" t="str">
        <x:f>IFERROR(INDEX('Material routes'!$H$6:$H$2205,MATCH(U997,'Material routes'!$A$6:$A$2205,0)),"MISSING ID")</x:f>
        <x:v>Container part</x:v>
      </x:c>
      <x:c r="D997" s="4" t="str">
        <x:f>IFERROR(INDEX('Material routes'!$G$6:$G$2205,MATCH(U997,'Material routes'!$A$6:$A$2205,0)),"MISSING ID")</x:f>
        <x:v>Containers</x:v>
      </x:c>
      <x:c r="E997" s="4" t="str">
        <x:f>IFERROR(INDEX('Material routes'!$C$6:$C$2205,MATCH(U997,'Material routes'!$A$6:$A$2205,0)),"MISSING ID")</x:f>
        <x:v>Ingredient candidate</x:v>
      </x:c>
      <x:c r="F997" s="4" t="str">
        <x:f>IFERROR(INDEX('Material routes'!$E$6:$E$2205,MATCH(V997,'Material routes'!$A$6:$A$2205,0)),"MISSING ID")</x:f>
        <x:v>Marked glass flask</x:v>
      </x:c>
      <x:c r="G997" s="4" t="str">
        <x:f>IFERROR(INDEX('Material routes'!$F$6:$F$2205,MATCH(V997,'Material routes'!$A$6:$A$2205,0)),"MISSING ID")</x:f>
        <x:v>Not applicable</x:v>
      </x:c>
      <x:c r="H997" s="4" t="str">
        <x:f>IFERROR(INDEX('Material routes'!$H$6:$H$2205,MATCH(V997,'Material routes'!$A$6:$A$2205,0)),"MISSING ID")</x:f>
        <x:v>Container</x:v>
      </x:c>
      <x:c r="I997" s="4" t="str">
        <x:f>IFERROR(INDEX('Material routes'!$G$6:$G$2205,MATCH(V997,'Material routes'!$A$6:$A$2205,0)),"MISSING ID")</x:f>
        <x:v>Containers</x:v>
      </x:c>
      <x:c r="J997" s="4" t="str">
        <x:f>IFERROR(INDEX('Material routes'!$B$6:$B$2205,MATCH(U997,'Material routes'!$A$6:$A$2205,0)),"MISSING ID")</x:f>
        <x:v>design.audit.proposal_container_marked_flask</x:v>
      </x:c>
      <x:c r="K997" s="4" t="str">
        <x:f>IFERROR(INDEX('Crafting recipes'!$C$6:$C$1005,MATCH(J997,'Crafting recipes'!$A$6:$A$1005,0)),"MISSING ID")</x:f>
        <x:v>Finished-item crafting</x:v>
      </x:c>
      <x:c r="L997" s="4" t="str">
        <x:f>IFERROR(INDEX('Material routes'!$K$6:$K$2205,MATCH(U997,'Material routes'!$A$6:$A$2205,0)),"MISSING ID")</x:f>
        <x:v>Proposal</x:v>
      </x:c>
      <x:c r="M997" s="4" t="str">
        <x:f>IFERROR(INDEX('Material routes'!$M$6:$M$2205,MATCH(U997,'Material routes'!$A$6:$A$2205,0)),"MISSING ID")</x:f>
        <x:v>Partial proposal</x:v>
      </x:c>
      <x:c r="N997" s="4"/>
      <x:c r="O997" s="4" t="str">
        <x:f>IFERROR(INDEX('Material routes'!$J$6:$J$2205,MATCH(U997,'Material routes'!$A$6:$A$2205,0)),"MISSING ID")</x:f>
        <x:v>Unspecified</x:v>
      </x:c>
      <x:c r="P997" s="4"/>
      <x:c r="Q997" s="4" t="str">
        <x:f>IFERROR(INDEX('Material routes'!$J$6:$J$2205,MATCH(V997,'Material routes'!$A$6:$A$2205,0)),"MISSING ID")</x:f>
        <x:v>Unspecified</x:v>
      </x:c>
      <x:c r="R997" s="4" t="str">
        <x:f>IF(L997="Withheld","Withheld premise",IF(E997="Tool candidate","Reusable prerequisite",IF(K997="Raw entry preparation","Entry-resource preparation",IF(G997="Not applicable",IF(IFERROR(INDEX('Items'!$AI$6:$AI$1005,MATCH(T997,'Items'!$A$6:$A$1005,0)),"MISSING ID")="Finished item","Finished endpoint",IF(IFERROR(INDEX('Items'!$AI$6:$AI$1005,MATCH(T997,'Items'!$A$6:$A$1005,0)),"MISSING ID")="Currency","Currency / no refinement tier","Recovered output / tier not applicable")),IF(OR(IFERROR(INDEX('Crafting recipes'!$H$6:$H$1005,MATCH(J997,'Crafting recipes'!$A$6:$A$1005,0)),"MISSING ID")="Unassigned",G997="Unassigned"),"Tier unresolved",IF(IFERROR(VALUE(RIGHT(G997,1))-VALUE(RIGHT(IFERROR(INDEX('Crafting recipes'!$H$6:$H$1005,MATCH(J997,'Crafting recipes'!$A$6:$A$1005,0)),"MISSING ID"),1)),0)=1,IF(B997=IFERROR(INDEX('Crafting recipes'!$H$6:$H$1005,MATCH(J997,'Crafting recipes'!$A$6:$A$1005,0)),"MISSING ID"),"Advances one material tier","Lower-tier ingredient; route advances one tier"),"Needs tier review"))))))</x:f>
        <x:v>Finished endpoint</x:v>
      </x:c>
      <x:c r="S997" s="4" t="str">
        <x:f>IFERROR(INDEX('Material routes'!$D$6:$D$2205,MATCH(U997,'Material routes'!$A$6:$A$2205,0)),"MISSING ID")</x:f>
        <x:v>proposal.container.glass_stopper</x:v>
      </x:c>
      <x:c r="T997" s="4" t="str">
        <x:f>IFERROR(INDEX('Material routes'!$D$6:$D$2205,MATCH(V997,'Material routes'!$A$6:$A$2205,0)),"MISSING ID")</x:f>
        <x:v>proposal.container.marked_flask</x:v>
      </x:c>
      <x:c r="U997" s="4" t="str">
        <x:v>design.audit.proposal_container_marked_flask.audit.in.3</x:v>
      </x:c>
      <x:c r="V997" s="4" t="str">
        <x:v>design.audit.proposal_container_marked_flask.audit.out</x:v>
      </x:c>
    </x:row>
    <x:row r="998" ht="64" customHeight="1">
      <x:c r="A998" s="4" t="str">
        <x:f>IFERROR(INDEX('Material routes'!$E$6:$E$2205,MATCH(U998,'Material routes'!$A$6:$A$2205,0)),"MISSING ID")</x:f>
        <x:v>Blown glass vessel blank</x:v>
      </x:c>
      <x:c r="B998" s="4" t="str">
        <x:f>IFERROR(INDEX('Material routes'!$F$6:$F$2205,MATCH(U998,'Material routes'!$A$6:$A$2205,0)),"MISSING ID")</x:f>
        <x:v>T2</x:v>
      </x:c>
      <x:c r="C998" s="4" t="str">
        <x:f>IFERROR(INDEX('Material routes'!$H$6:$H$2205,MATCH(U998,'Material routes'!$A$6:$A$2205,0)),"MISSING ID")</x:f>
        <x:v>Crafting component</x:v>
      </x:c>
      <x:c r="D998" s="4" t="str">
        <x:f>IFERROR(INDEX('Material routes'!$G$6:$G$2205,MATCH(U998,'Material routes'!$A$6:$A$2205,0)),"MISSING ID")</x:f>
        <x:v>Crafting components</x:v>
      </x:c>
      <x:c r="E998" s="4" t="str">
        <x:f>IFERROR(INDEX('Material routes'!$C$6:$C$2205,MATCH(U998,'Material routes'!$A$6:$A$2205,0)),"MISSING ID")</x:f>
        <x:v>Ingredient candidate</x:v>
      </x:c>
      <x:c r="F998" s="4" t="str">
        <x:f>IFERROR(INDEX('Material routes'!$E$6:$E$2205,MATCH(V998,'Material routes'!$A$6:$A$2205,0)),"MISSING ID")</x:f>
        <x:v>Shell-caged glass flask</x:v>
      </x:c>
      <x:c r="G998" s="4" t="str">
        <x:f>IFERROR(INDEX('Material routes'!$F$6:$F$2205,MATCH(V998,'Material routes'!$A$6:$A$2205,0)),"MISSING ID")</x:f>
        <x:v>Not applicable</x:v>
      </x:c>
      <x:c r="H998" s="4" t="str">
        <x:f>IFERROR(INDEX('Material routes'!$H$6:$H$2205,MATCH(V998,'Material routes'!$A$6:$A$2205,0)),"MISSING ID")</x:f>
        <x:v>Container</x:v>
      </x:c>
      <x:c r="I998" s="4" t="str">
        <x:f>IFERROR(INDEX('Material routes'!$G$6:$G$2205,MATCH(V998,'Material routes'!$A$6:$A$2205,0)),"MISSING ID")</x:f>
        <x:v>Containers</x:v>
      </x:c>
      <x:c r="J998" s="4" t="str">
        <x:f>IFERROR(INDEX('Material routes'!$B$6:$B$2205,MATCH(U998,'Material routes'!$A$6:$A$2205,0)),"MISSING ID")</x:f>
        <x:v>design.audit.proposal_container_shell_cage</x:v>
      </x:c>
      <x:c r="K998" s="4" t="str">
        <x:f>IFERROR(INDEX('Crafting recipes'!$C$6:$C$1005,MATCH(J998,'Crafting recipes'!$A$6:$A$1005,0)),"MISSING ID")</x:f>
        <x:v>Finished-item crafting</x:v>
      </x:c>
      <x:c r="L998" s="4" t="str">
        <x:f>IFERROR(INDEX('Material routes'!$K$6:$K$2205,MATCH(U998,'Material routes'!$A$6:$A$2205,0)),"MISSING ID")</x:f>
        <x:v>Proposal</x:v>
      </x:c>
      <x:c r="M998" s="4" t="str">
        <x:f>IFERROR(INDEX('Material routes'!$M$6:$M$2205,MATCH(U998,'Material routes'!$A$6:$A$2205,0)),"MISSING ID")</x:f>
        <x:v>Partial proposal</x:v>
      </x:c>
      <x:c r="N998" s="4"/>
      <x:c r="O998" s="4" t="str">
        <x:f>IFERROR(INDEX('Material routes'!$J$6:$J$2205,MATCH(U998,'Material routes'!$A$6:$A$2205,0)),"MISSING ID")</x:f>
        <x:v>Unspecified</x:v>
      </x:c>
      <x:c r="P998" s="4"/>
      <x:c r="Q998" s="4" t="str">
        <x:f>IFERROR(INDEX('Material routes'!$J$6:$J$2205,MATCH(V998,'Material routes'!$A$6:$A$2205,0)),"MISSING ID")</x:f>
        <x:v>Unspecified</x:v>
      </x:c>
      <x:c r="R998" s="4" t="str">
        <x:f>IF(L998="Withheld","Withheld premise",IF(E998="Tool candidate","Reusable prerequisite",IF(K998="Raw entry preparation","Entry-resource preparation",IF(G998="Not applicable",IF(IFERROR(INDEX('Items'!$AI$6:$AI$1005,MATCH(T998,'Items'!$A$6:$A$1005,0)),"MISSING ID")="Finished item","Finished endpoint",IF(IFERROR(INDEX('Items'!$AI$6:$AI$1005,MATCH(T998,'Items'!$A$6:$A$1005,0)),"MISSING ID")="Currency","Currency / no refinement tier","Recovered output / tier not applicable")),IF(OR(IFERROR(INDEX('Crafting recipes'!$H$6:$H$1005,MATCH(J998,'Crafting recipes'!$A$6:$A$1005,0)),"MISSING ID")="Unassigned",G998="Unassigned"),"Tier unresolved",IF(IFERROR(VALUE(RIGHT(G998,1))-VALUE(RIGHT(IFERROR(INDEX('Crafting recipes'!$H$6:$H$1005,MATCH(J998,'Crafting recipes'!$A$6:$A$1005,0)),"MISSING ID"),1)),0)=1,IF(B998=IFERROR(INDEX('Crafting recipes'!$H$6:$H$1005,MATCH(J998,'Crafting recipes'!$A$6:$A$1005,0)),"MISSING ID"),"Advances one material tier","Lower-tier ingredient; route advances one tier"),"Needs tier review"))))))</x:f>
        <x:v>Finished endpoint</x:v>
      </x:c>
      <x:c r="S998" s="4" t="str">
        <x:f>IFERROR(INDEX('Material routes'!$D$6:$D$2205,MATCH(U998,'Material routes'!$A$6:$A$2205,0)),"MISSING ID")</x:f>
        <x:v>proposal.audit.blown_glass_vessel_blank</x:v>
      </x:c>
      <x:c r="T998" s="4" t="str">
        <x:f>IFERROR(INDEX('Material routes'!$D$6:$D$2205,MATCH(V998,'Material routes'!$A$6:$A$2205,0)),"MISSING ID")</x:f>
        <x:v>proposal.container.shell_cage</x:v>
      </x:c>
      <x:c r="U998" s="4" t="str">
        <x:v>design.audit.proposal_container_shell_cage.audit.in.1</x:v>
      </x:c>
      <x:c r="V998" s="4" t="str">
        <x:v>design.audit.proposal_container_shell_cage.audit.out</x:v>
      </x:c>
    </x:row>
    <x:row r="999" ht="64" customHeight="1">
      <x:c r="A999" s="4" t="str">
        <x:f>IFERROR(INDEX('Material routes'!$E$6:$E$2205,MATCH(U999,'Material routes'!$A$6:$A$2205,0)),"MISSING ID")</x:f>
        <x:v>Bottle retaining cage</x:v>
      </x:c>
      <x:c r="B999" s="4" t="str">
        <x:f>IFERROR(INDEX('Material routes'!$F$6:$F$2205,MATCH(U999,'Material routes'!$A$6:$A$2205,0)),"MISSING ID")</x:f>
        <x:v>T4</x:v>
      </x:c>
      <x:c r="C999" s="4" t="str">
        <x:f>IFERROR(INDEX('Material routes'!$H$6:$H$2205,MATCH(U999,'Material routes'!$A$6:$A$2205,0)),"MISSING ID")</x:f>
        <x:v>Container part</x:v>
      </x:c>
      <x:c r="D999" s="4" t="str">
        <x:f>IFERROR(INDEX('Material routes'!$G$6:$G$2205,MATCH(U999,'Material routes'!$A$6:$A$2205,0)),"MISSING ID")</x:f>
        <x:v>Crafting components</x:v>
      </x:c>
      <x:c r="E999" s="4" t="str">
        <x:f>IFERROR(INDEX('Material routes'!$C$6:$C$2205,MATCH(U999,'Material routes'!$A$6:$A$2205,0)),"MISSING ID")</x:f>
        <x:v>Ingredient candidate</x:v>
      </x:c>
      <x:c r="F999" s="4" t="str">
        <x:f>IFERROR(INDEX('Material routes'!$E$6:$E$2205,MATCH(V999,'Material routes'!$A$6:$A$2205,0)),"MISSING ID")</x:f>
        <x:v>Shell-caged glass flask</x:v>
      </x:c>
      <x:c r="G999" s="4" t="str">
        <x:f>IFERROR(INDEX('Material routes'!$F$6:$F$2205,MATCH(V999,'Material routes'!$A$6:$A$2205,0)),"MISSING ID")</x:f>
        <x:v>Not applicable</x:v>
      </x:c>
      <x:c r="H999" s="4" t="str">
        <x:f>IFERROR(INDEX('Material routes'!$H$6:$H$2205,MATCH(V999,'Material routes'!$A$6:$A$2205,0)),"MISSING ID")</x:f>
        <x:v>Container</x:v>
      </x:c>
      <x:c r="I999" s="4" t="str">
        <x:f>IFERROR(INDEX('Material routes'!$G$6:$G$2205,MATCH(V999,'Material routes'!$A$6:$A$2205,0)),"MISSING ID")</x:f>
        <x:v>Containers</x:v>
      </x:c>
      <x:c r="J999" s="4" t="str">
        <x:f>IFERROR(INDEX('Material routes'!$B$6:$B$2205,MATCH(U999,'Material routes'!$A$6:$A$2205,0)),"MISSING ID")</x:f>
        <x:v>design.audit.proposal_container_shell_cage</x:v>
      </x:c>
      <x:c r="K999" s="4" t="str">
        <x:f>IFERROR(INDEX('Crafting recipes'!$C$6:$C$1005,MATCH(J999,'Crafting recipes'!$A$6:$A$1005,0)),"MISSING ID")</x:f>
        <x:v>Finished-item crafting</x:v>
      </x:c>
      <x:c r="L999" s="4" t="str">
        <x:f>IFERROR(INDEX('Material routes'!$K$6:$K$2205,MATCH(U999,'Material routes'!$A$6:$A$2205,0)),"MISSING ID")</x:f>
        <x:v>Proposal</x:v>
      </x:c>
      <x:c r="M999" s="4" t="str">
        <x:f>IFERROR(INDEX('Material routes'!$M$6:$M$2205,MATCH(U999,'Material routes'!$A$6:$A$2205,0)),"MISSING ID")</x:f>
        <x:v>Partial proposal</x:v>
      </x:c>
      <x:c r="N999" s="4"/>
      <x:c r="O999" s="4" t="str">
        <x:f>IFERROR(INDEX('Material routes'!$J$6:$J$2205,MATCH(U999,'Material routes'!$A$6:$A$2205,0)),"MISSING ID")</x:f>
        <x:v>Unspecified</x:v>
      </x:c>
      <x:c r="P999" s="4"/>
      <x:c r="Q999" s="4" t="str">
        <x:f>IFERROR(INDEX('Material routes'!$J$6:$J$2205,MATCH(V999,'Material routes'!$A$6:$A$2205,0)),"MISSING ID")</x:f>
        <x:v>Unspecified</x:v>
      </x:c>
      <x:c r="R999" s="4" t="str">
        <x:f>IF(L999="Withheld","Withheld premise",IF(E999="Tool candidate","Reusable prerequisite",IF(K999="Raw entry preparation","Entry-resource preparation",IF(G999="Not applicable",IF(IFERROR(INDEX('Items'!$AI$6:$AI$1005,MATCH(T999,'Items'!$A$6:$A$1005,0)),"MISSING ID")="Finished item","Finished endpoint",IF(IFERROR(INDEX('Items'!$AI$6:$AI$1005,MATCH(T999,'Items'!$A$6:$A$1005,0)),"MISSING ID")="Currency","Currency / no refinement tier","Recovered output / tier not applicable")),IF(OR(IFERROR(INDEX('Crafting recipes'!$H$6:$H$1005,MATCH(J999,'Crafting recipes'!$A$6:$A$1005,0)),"MISSING ID")="Unassigned",G999="Unassigned"),"Tier unresolved",IF(IFERROR(VALUE(RIGHT(G999,1))-VALUE(RIGHT(IFERROR(INDEX('Crafting recipes'!$H$6:$H$1005,MATCH(J999,'Crafting recipes'!$A$6:$A$1005,0)),"MISSING ID"),1)),0)=1,IF(B999=IFERROR(INDEX('Crafting recipes'!$H$6:$H$1005,MATCH(J999,'Crafting recipes'!$A$6:$A$1005,0)),"MISSING ID"),"Advances one material tier","Lower-tier ingredient; route advances one tier"),"Needs tier review"))))))</x:f>
        <x:v>Finished endpoint</x:v>
      </x:c>
      <x:c r="S999" s="4" t="str">
        <x:f>IFERROR(INDEX('Material routes'!$D$6:$D$2205,MATCH(U999,'Material routes'!$A$6:$A$2205,0)),"MISSING ID")</x:f>
        <x:v>proposal.collection.bottle_retaining_cage</x:v>
      </x:c>
      <x:c r="T999" s="4" t="str">
        <x:f>IFERROR(INDEX('Material routes'!$D$6:$D$2205,MATCH(V999,'Material routes'!$A$6:$A$2205,0)),"MISSING ID")</x:f>
        <x:v>proposal.container.shell_cage</x:v>
      </x:c>
      <x:c r="U999" s="4" t="str">
        <x:v>design.audit.proposal_container_shell_cage.audit.in.2</x:v>
      </x:c>
      <x:c r="V999" s="4" t="str">
        <x:v>design.audit.proposal_container_shell_cage.audit.out</x:v>
      </x:c>
    </x:row>
    <x:row r="1000" ht="64" customHeight="1">
      <x:c r="A1000" s="4" t="str">
        <x:f>IFERROR(INDEX('Material routes'!$E$6:$E$2205,MATCH(U1000,'Material routes'!$A$6:$A$2205,0)),"MISSING ID")</x:f>
        <x:v>Matched glass stopper</x:v>
      </x:c>
      <x:c r="B1000" s="4" t="str">
        <x:f>IFERROR(INDEX('Material routes'!$F$6:$F$2205,MATCH(U1000,'Material routes'!$A$6:$A$2205,0)),"MISSING ID")</x:f>
        <x:v>T2</x:v>
      </x:c>
      <x:c r="C1000" s="4" t="str">
        <x:f>IFERROR(INDEX('Material routes'!$H$6:$H$2205,MATCH(U1000,'Material routes'!$A$6:$A$2205,0)),"MISSING ID")</x:f>
        <x:v>Container part</x:v>
      </x:c>
      <x:c r="D1000" s="4" t="str">
        <x:f>IFERROR(INDEX('Material routes'!$G$6:$G$2205,MATCH(U1000,'Material routes'!$A$6:$A$2205,0)),"MISSING ID")</x:f>
        <x:v>Containers</x:v>
      </x:c>
      <x:c r="E1000" s="4" t="str">
        <x:f>IFERROR(INDEX('Material routes'!$C$6:$C$2205,MATCH(U1000,'Material routes'!$A$6:$A$2205,0)),"MISSING ID")</x:f>
        <x:v>Ingredient candidate</x:v>
      </x:c>
      <x:c r="F1000" s="4" t="str">
        <x:f>IFERROR(INDEX('Material routes'!$E$6:$E$2205,MATCH(V1000,'Material routes'!$A$6:$A$2205,0)),"MISSING ID")</x:f>
        <x:v>Shell-caged glass flask</x:v>
      </x:c>
      <x:c r="G1000" s="4" t="str">
        <x:f>IFERROR(INDEX('Material routes'!$F$6:$F$2205,MATCH(V1000,'Material routes'!$A$6:$A$2205,0)),"MISSING ID")</x:f>
        <x:v>Not applicable</x:v>
      </x:c>
      <x:c r="H1000" s="4" t="str">
        <x:f>IFERROR(INDEX('Material routes'!$H$6:$H$2205,MATCH(V1000,'Material routes'!$A$6:$A$2205,0)),"MISSING ID")</x:f>
        <x:v>Container</x:v>
      </x:c>
      <x:c r="I1000" s="4" t="str">
        <x:f>IFERROR(INDEX('Material routes'!$G$6:$G$2205,MATCH(V1000,'Material routes'!$A$6:$A$2205,0)),"MISSING ID")</x:f>
        <x:v>Containers</x:v>
      </x:c>
      <x:c r="J1000" s="4" t="str">
        <x:f>IFERROR(INDEX('Material routes'!$B$6:$B$2205,MATCH(U1000,'Material routes'!$A$6:$A$2205,0)),"MISSING ID")</x:f>
        <x:v>design.audit.proposal_container_shell_cage</x:v>
      </x:c>
      <x:c r="K1000" s="4" t="str">
        <x:f>IFERROR(INDEX('Crafting recipes'!$C$6:$C$1005,MATCH(J1000,'Crafting recipes'!$A$6:$A$1005,0)),"MISSING ID")</x:f>
        <x:v>Finished-item crafting</x:v>
      </x:c>
      <x:c r="L1000" s="4" t="str">
        <x:f>IFERROR(INDEX('Material routes'!$K$6:$K$2205,MATCH(U1000,'Material routes'!$A$6:$A$2205,0)),"MISSING ID")</x:f>
        <x:v>Proposal</x:v>
      </x:c>
      <x:c r="M1000" s="4" t="str">
        <x:f>IFERROR(INDEX('Material routes'!$M$6:$M$2205,MATCH(U1000,'Material routes'!$A$6:$A$2205,0)),"MISSING ID")</x:f>
        <x:v>Partial proposal</x:v>
      </x:c>
      <x:c r="N1000" s="4"/>
      <x:c r="O1000" s="4" t="str">
        <x:f>IFERROR(INDEX('Material routes'!$J$6:$J$2205,MATCH(U1000,'Material routes'!$A$6:$A$2205,0)),"MISSING ID")</x:f>
        <x:v>Unspecified</x:v>
      </x:c>
      <x:c r="P1000" s="4"/>
      <x:c r="Q1000" s="4" t="str">
        <x:f>IFERROR(INDEX('Material routes'!$J$6:$J$2205,MATCH(V1000,'Material routes'!$A$6:$A$2205,0)),"MISSING ID")</x:f>
        <x:v>Unspecified</x:v>
      </x:c>
      <x:c r="R1000" s="4" t="str">
        <x:f>IF(L1000="Withheld","Withheld premise",IF(E1000="Tool candidate","Reusable prerequisite",IF(K1000="Raw entry preparation","Entry-resource preparation",IF(G1000="Not applicable",IF(IFERROR(INDEX('Items'!$AI$6:$AI$1005,MATCH(T1000,'Items'!$A$6:$A$1005,0)),"MISSING ID")="Finished item","Finished endpoint",IF(IFERROR(INDEX('Items'!$AI$6:$AI$1005,MATCH(T1000,'Items'!$A$6:$A$1005,0)),"MISSING ID")="Currency","Currency / no refinement tier","Recovered output / tier not applicable")),IF(OR(IFERROR(INDEX('Crafting recipes'!$H$6:$H$1005,MATCH(J1000,'Crafting recipes'!$A$6:$A$1005,0)),"MISSING ID")="Unassigned",G1000="Unassigned"),"Tier unresolved",IF(IFERROR(VALUE(RIGHT(G1000,1))-VALUE(RIGHT(IFERROR(INDEX('Crafting recipes'!$H$6:$H$1005,MATCH(J1000,'Crafting recipes'!$A$6:$A$1005,0)),"MISSING ID"),1)),0)=1,IF(B1000=IFERROR(INDEX('Crafting recipes'!$H$6:$H$1005,MATCH(J1000,'Crafting recipes'!$A$6:$A$1005,0)),"MISSING ID"),"Advances one material tier","Lower-tier ingredient; route advances one tier"),"Needs tier review"))))))</x:f>
        <x:v>Finished endpoint</x:v>
      </x:c>
      <x:c r="S1000" s="4" t="str">
        <x:f>IFERROR(INDEX('Material routes'!$D$6:$D$2205,MATCH(U1000,'Material routes'!$A$6:$A$2205,0)),"MISSING ID")</x:f>
        <x:v>proposal.container.glass_stopper</x:v>
      </x:c>
      <x:c r="T1000" s="4" t="str">
        <x:f>IFERROR(INDEX('Material routes'!$D$6:$D$2205,MATCH(V1000,'Material routes'!$A$6:$A$2205,0)),"MISSING ID")</x:f>
        <x:v>proposal.container.shell_cage</x:v>
      </x:c>
      <x:c r="U1000" s="4" t="str">
        <x:v>design.audit.proposal_container_shell_cage.audit.in.3</x:v>
      </x:c>
      <x:c r="V1000" s="4" t="str">
        <x:v>design.audit.proposal_container_shell_cage.audit.out</x:v>
      </x:c>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Containers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Containers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Containers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Containers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t="str">
        <x:f>IFERROR(INDEX('Material routes'!$E$6:$E$2205,MATCH(U1012,'Material routes'!$A$6:$A$2205,0)),"MISSING ID")</x:f>
        <x:v>Layered husk composite stock</x:v>
      </x:c>
      <x:c r="B1012" s="4" t="str">
        <x:f>IFERROR(INDEX('Material routes'!$F$6:$F$2205,MATCH(U1012,'Material routes'!$A$6:$A$2205,0)),"MISSING ID")</x:f>
        <x:v>T3</x:v>
      </x:c>
      <x:c r="C1012" s="4" t="str">
        <x:f>IFERROR(INDEX('Material routes'!$H$6:$H$2205,MATCH(U1012,'Material routes'!$A$6:$A$2205,0)),"MISSING ID")</x:f>
        <x:v>Processed material</x:v>
      </x:c>
      <x:c r="D1012" s="4" t="str">
        <x:f>IFERROR(INDEX('Material routes'!$G$6:$G$2205,MATCH(U1012,'Material routes'!$A$6:$A$2205,0)),"MISSING ID")</x:f>
        <x:v>Manufactured stock</x:v>
      </x:c>
      <x:c r="E1012" s="4" t="str">
        <x:f>IFERROR(INDEX('Material routes'!$C$6:$C$2205,MATCH(U1012,'Material routes'!$A$6:$A$2205,0)),"MISSING ID")</x:f>
        <x:v>Ingredient candidate</x:v>
      </x:c>
      <x:c r="F1012" s="4" t="str">
        <x:f>IFERROR(INDEX('Material routes'!$E$6:$E$2205,MATCH(V1012,'Material routes'!$A$6:$A$2205,0)),"MISSING ID")</x:f>
        <x:v>Divided vial case</x:v>
      </x:c>
      <x:c r="G1012" s="4" t="str">
        <x:f>IFERROR(INDEX('Material routes'!$F$6:$F$2205,MATCH(V1012,'Material routes'!$A$6:$A$2205,0)),"MISSING ID")</x:f>
        <x:v>Not applicable</x:v>
      </x:c>
      <x:c r="H1012" s="4" t="str">
        <x:f>IFERROR(INDEX('Material routes'!$H$6:$H$2205,MATCH(V1012,'Material routes'!$A$6:$A$2205,0)),"MISSING ID")</x:f>
        <x:v>Carrier</x:v>
      </x:c>
      <x:c r="I1012" s="4" t="str">
        <x:f>IFERROR(INDEX('Material routes'!$G$6:$G$2205,MATCH(V1012,'Material routes'!$A$6:$A$2205,0)),"MISSING ID")</x:f>
        <x:v>Containers</x:v>
      </x:c>
      <x:c r="J1012" s="4" t="str">
        <x:f>IFERROR(INDEX('Material routes'!$B$6:$B$2205,MATCH(U1012,'Material routes'!$A$6:$A$2205,0)),"MISSING ID")</x:f>
        <x:v>design.audit.proposal_container_vial_case</x:v>
      </x:c>
      <x:c r="K1012" s="4" t="str">
        <x:f>IFERROR(INDEX('Crafting recipes'!$C$6:$C$1005,MATCH(J1012,'Crafting recipes'!$A$6:$A$1005,0)),"MISSING ID")</x:f>
        <x:v>Finished-item crafting</x:v>
      </x:c>
      <x:c r="L1012" s="4" t="str">
        <x:f>IFERROR(INDEX('Material routes'!$K$6:$K$2205,MATCH(U1012,'Material routes'!$A$6:$A$2205,0)),"MISSING ID")</x:f>
        <x:v>Proposal</x:v>
      </x:c>
      <x:c r="M1012" s="4" t="str">
        <x:f>IFERROR(INDEX('Material routes'!$M$6:$M$2205,MATCH(U1012,'Material routes'!$A$6:$A$2205,0)),"MISSING ID")</x:f>
        <x:v>Partial proposal</x:v>
      </x:c>
      <x:c r="N1012" s="4"/>
      <x:c r="O1012" s="4" t="str">
        <x:f>IFERROR(INDEX('Material routes'!$J$6:$J$2205,MATCH(U1012,'Material routes'!$A$6:$A$2205,0)),"MISSING ID")</x:f>
        <x:v>Unspecified</x:v>
      </x:c>
      <x:c r="P1012" s="4"/>
      <x:c r="Q1012" s="4" t="str">
        <x:f>IFERROR(INDEX('Material routes'!$J$6:$J$2205,MATCH(V1012,'Material routes'!$A$6:$A$2205,0)),"MISSING ID")</x:f>
        <x:v>Unspecified</x:v>
      </x:c>
      <x:c r="R1012" s="4" t="str">
        <x:f>IF(L1012="Withheld","Withheld premise",IF(E1012="Tool candidate","Reusable prerequisite",IF(K1012="Raw entry preparation","Entry-resource preparation",IF(G1012="Not applicable",IF(IFERROR(INDEX('Items'!$AI$6:$AI$1005,MATCH(T1012,'Items'!$A$6:$A$1005,0)),"MISSING ID")="Finished item","Finished endpoint",IF(IFERROR(INDEX('Items'!$AI$6:$AI$1005,MATCH(T1012,'Items'!$A$6:$A$1005,0)),"MISSING ID")="Currency","Currency / no refinement tier","Recovered output / tier not applicable")),IF(OR(IFERROR(INDEX('Crafting recipes'!$H$6:$H$1005,MATCH(J1012,'Crafting recipes'!$A$6:$A$1005,0)),"MISSING ID")="Unassigned",G1012="Unassigned"),"Tier unresolved",IF(IFERROR(VALUE(RIGHT(G1012,1))-VALUE(RIGHT(IFERROR(INDEX('Crafting recipes'!$H$6:$H$1005,MATCH(J1012,'Crafting recipes'!$A$6:$A$1005,0)),"MISSING ID"),1)),0)=1,IF(B1012=IFERROR(INDEX('Crafting recipes'!$H$6:$H$1005,MATCH(J1012,'Crafting recipes'!$A$6:$A$1005,0)),"MISSING ID"),"Advances one material tier","Lower-tier ingredient; route advances one tier"),"Needs tier review"))))))</x:f>
        <x:v>Finished endpoint</x:v>
      </x:c>
      <x:c r="S1012" s="4" t="str">
        <x:f>IFERROR(INDEX('Material routes'!$D$6:$D$2205,MATCH(U1012,'Material routes'!$A$6:$A$2205,0)),"MISSING ID")</x:f>
        <x:v>proposal.branch.husk_composite</x:v>
      </x:c>
      <x:c r="T1012" s="4" t="str">
        <x:f>IFERROR(INDEX('Material routes'!$D$6:$D$2205,MATCH(V1012,'Material routes'!$A$6:$A$2205,0)),"MISSING ID")</x:f>
        <x:v>proposal.container.vial_case</x:v>
      </x:c>
      <x:c r="U1012" s="4" t="str">
        <x:v>design.audit.proposal_container_vial_case.audit.in.1</x:v>
      </x:c>
      <x:c r="V1012" s="4" t="str">
        <x:v>design.audit.proposal_container_vial_case.audit.out</x:v>
      </x:c>
    </x:row>
    <x:row r="1013" ht="64" customHeight="1">
      <x:c r="A1013" s="4" t="str">
        <x:f>IFERROR(INDEX('Material routes'!$E$6:$E$2205,MATCH(U1013,'Material routes'!$A$6:$A$2205,0)),"MISSING ID")</x:f>
        <x:v>Husk-reinforced packing stock</x:v>
      </x:c>
      <x:c r="B1013" s="4" t="str">
        <x:f>IFERROR(INDEX('Material routes'!$F$6:$F$2205,MATCH(U1013,'Material routes'!$A$6:$A$2205,0)),"MISSING ID")</x:f>
        <x:v>T3</x:v>
      </x:c>
      <x:c r="C1013" s="4" t="str">
        <x:f>IFERROR(INDEX('Material routes'!$H$6:$H$2205,MATCH(U1013,'Material routes'!$A$6:$A$2205,0)),"MISSING ID")</x:f>
        <x:v>Processed material</x:v>
      </x:c>
      <x:c r="D1013" s="4" t="str">
        <x:f>IFERROR(INDEX('Material routes'!$G$6:$G$2205,MATCH(U1013,'Material routes'!$A$6:$A$2205,0)),"MISSING ID")</x:f>
        <x:v>Manufactured stock</x:v>
      </x:c>
      <x:c r="E1013" s="4" t="str">
        <x:f>IFERROR(INDEX('Material routes'!$C$6:$C$2205,MATCH(U1013,'Material routes'!$A$6:$A$2205,0)),"MISSING ID")</x:f>
        <x:v>Ingredient candidate</x:v>
      </x:c>
      <x:c r="F1013" s="4" t="str">
        <x:f>IFERROR(INDEX('Material routes'!$E$6:$E$2205,MATCH(V1013,'Material routes'!$A$6:$A$2205,0)),"MISSING ID")</x:f>
        <x:v>Divided vial case</x:v>
      </x:c>
      <x:c r="G1013" s="4" t="str">
        <x:f>IFERROR(INDEX('Material routes'!$F$6:$F$2205,MATCH(V1013,'Material routes'!$A$6:$A$2205,0)),"MISSING ID")</x:f>
        <x:v>Not applicable</x:v>
      </x:c>
      <x:c r="H1013" s="4" t="str">
        <x:f>IFERROR(INDEX('Material routes'!$H$6:$H$2205,MATCH(V1013,'Material routes'!$A$6:$A$2205,0)),"MISSING ID")</x:f>
        <x:v>Carrier</x:v>
      </x:c>
      <x:c r="I1013" s="4" t="str">
        <x:f>IFERROR(INDEX('Material routes'!$G$6:$G$2205,MATCH(V1013,'Material routes'!$A$6:$A$2205,0)),"MISSING ID")</x:f>
        <x:v>Containers</x:v>
      </x:c>
      <x:c r="J1013" s="4" t="str">
        <x:f>IFERROR(INDEX('Material routes'!$B$6:$B$2205,MATCH(U1013,'Material routes'!$A$6:$A$2205,0)),"MISSING ID")</x:f>
        <x:v>design.audit.proposal_container_vial_case</x:v>
      </x:c>
      <x:c r="K1013" s="4" t="str">
        <x:f>IFERROR(INDEX('Crafting recipes'!$C$6:$C$1005,MATCH(J1013,'Crafting recipes'!$A$6:$A$1005,0)),"MISSING ID")</x:f>
        <x:v>Finished-item crafting</x:v>
      </x:c>
      <x:c r="L1013" s="4" t="str">
        <x:f>IFERROR(INDEX('Material routes'!$K$6:$K$2205,MATCH(U1013,'Material routes'!$A$6:$A$2205,0)),"MISSING ID")</x:f>
        <x:v>Proposal</x:v>
      </x:c>
      <x:c r="M1013" s="4" t="str">
        <x:f>IFERROR(INDEX('Material routes'!$M$6:$M$2205,MATCH(U1013,'Material routes'!$A$6:$A$2205,0)),"MISSING ID")</x:f>
        <x:v>Partial proposal</x:v>
      </x:c>
      <x:c r="N1013" s="4"/>
      <x:c r="O1013" s="4" t="str">
        <x:f>IFERROR(INDEX('Material routes'!$J$6:$J$2205,MATCH(U1013,'Material routes'!$A$6:$A$2205,0)),"MISSING ID")</x:f>
        <x:v>Unspecified</x:v>
      </x:c>
      <x:c r="P1013" s="4"/>
      <x:c r="Q1013" s="4" t="str">
        <x:f>IFERROR(INDEX('Material routes'!$J$6:$J$2205,MATCH(V1013,'Material routes'!$A$6:$A$2205,0)),"MISSING ID")</x:f>
        <x:v>Unspecified</x:v>
      </x:c>
      <x:c r="R1013" s="4" t="str">
        <x:f>IF(L1013="Withheld","Withheld premise",IF(E1013="Tool candidate","Reusable prerequisite",IF(K1013="Raw entry preparation","Entry-resource preparation",IF(G1013="Not applicable",IF(IFERROR(INDEX('Items'!$AI$6:$AI$1005,MATCH(T1013,'Items'!$A$6:$A$1005,0)),"MISSING ID")="Finished item","Finished endpoint",IF(IFERROR(INDEX('Items'!$AI$6:$AI$1005,MATCH(T1013,'Items'!$A$6:$A$1005,0)),"MISSING ID")="Currency","Currency / no refinement tier","Recovered output / tier not applicable")),IF(OR(IFERROR(INDEX('Crafting recipes'!$H$6:$H$1005,MATCH(J1013,'Crafting recipes'!$A$6:$A$1005,0)),"MISSING ID")="Unassigned",G1013="Unassigned"),"Tier unresolved",IF(IFERROR(VALUE(RIGHT(G1013,1))-VALUE(RIGHT(IFERROR(INDEX('Crafting recipes'!$H$6:$H$1005,MATCH(J1013,'Crafting recipes'!$A$6:$A$1005,0)),"MISSING ID"),1)),0)=1,IF(B1013=IFERROR(INDEX('Crafting recipes'!$H$6:$H$1005,MATCH(J1013,'Crafting recipes'!$A$6:$A$1005,0)),"MISSING ID"),"Advances one material tier","Lower-tier ingredient; route advances one tier"),"Needs tier review"))))))</x:f>
        <x:v>Finished endpoint</x:v>
      </x:c>
      <x:c r="S1013" s="4" t="str">
        <x:f>IFERROR(INDEX('Material routes'!$D$6:$D$2205,MATCH(U1013,'Material routes'!$A$6:$A$2205,0)),"MISSING ID")</x:f>
        <x:v>proposal.t3.packing_stock</x:v>
      </x:c>
      <x:c r="T1013" s="4" t="str">
        <x:f>IFERROR(INDEX('Material routes'!$D$6:$D$2205,MATCH(V1013,'Material routes'!$A$6:$A$2205,0)),"MISSING ID")</x:f>
        <x:v>proposal.container.vial_case</x:v>
      </x:c>
      <x:c r="U1013" s="4" t="str">
        <x:v>design.audit.proposal_container_vial_case.audit.in.2</x:v>
      </x:c>
      <x:c r="V1013" s="4" t="str">
        <x:v>design.audit.proposal_container_vial_case.audit.out</x:v>
      </x:c>
    </x:row>
    <x:row r="1014" ht="64" customHeight="1">
      <x:c r="A1014" s="4" t="str">
        <x:f>IFERROR(INDEX('Material routes'!$E$6:$E$2205,MATCH(U1014,'Material routes'!$A$6:$A$2205,0)),"MISSING ID")</x:f>
        <x:v>Cargo quick-release latch</x:v>
      </x:c>
      <x:c r="B1014" s="4" t="str">
        <x:f>IFERROR(INDEX('Material routes'!$F$6:$F$2205,MATCH(U1014,'Material routes'!$A$6:$A$2205,0)),"MISSING ID")</x:f>
        <x:v>T4</x:v>
      </x:c>
      <x:c r="C1014" s="4" t="str">
        <x:f>IFERROR(INDEX('Material routes'!$H$6:$H$2205,MATCH(U1014,'Material routes'!$A$6:$A$2205,0)),"MISSING ID")</x:f>
        <x:v>Crafting component</x:v>
      </x:c>
      <x:c r="D1014" s="4" t="str">
        <x:f>IFERROR(INDEX('Material routes'!$G$6:$G$2205,MATCH(U1014,'Material routes'!$A$6:$A$2205,0)),"MISSING ID")</x:f>
        <x:v>Crafting components</x:v>
      </x:c>
      <x:c r="E1014" s="4" t="str">
        <x:f>IFERROR(INDEX('Material routes'!$C$6:$C$2205,MATCH(U1014,'Material routes'!$A$6:$A$2205,0)),"MISSING ID")</x:f>
        <x:v>Ingredient candidate</x:v>
      </x:c>
      <x:c r="F1014" s="4" t="str">
        <x:f>IFERROR(INDEX('Material routes'!$E$6:$E$2205,MATCH(V1014,'Material routes'!$A$6:$A$2205,0)),"MISSING ID")</x:f>
        <x:v>Divided vial case</x:v>
      </x:c>
      <x:c r="G1014" s="4" t="str">
        <x:f>IFERROR(INDEX('Material routes'!$F$6:$F$2205,MATCH(V1014,'Material routes'!$A$6:$A$2205,0)),"MISSING ID")</x:f>
        <x:v>Not applicable</x:v>
      </x:c>
      <x:c r="H1014" s="4" t="str">
        <x:f>IFERROR(INDEX('Material routes'!$H$6:$H$2205,MATCH(V1014,'Material routes'!$A$6:$A$2205,0)),"MISSING ID")</x:f>
        <x:v>Carrier</x:v>
      </x:c>
      <x:c r="I1014" s="4" t="str">
        <x:f>IFERROR(INDEX('Material routes'!$G$6:$G$2205,MATCH(V1014,'Material routes'!$A$6:$A$2205,0)),"MISSING ID")</x:f>
        <x:v>Containers</x:v>
      </x:c>
      <x:c r="J1014" s="4" t="str">
        <x:f>IFERROR(INDEX('Material routes'!$B$6:$B$2205,MATCH(U1014,'Material routes'!$A$6:$A$2205,0)),"MISSING ID")</x:f>
        <x:v>design.audit.proposal_container_vial_case</x:v>
      </x:c>
      <x:c r="K1014" s="4" t="str">
        <x:f>IFERROR(INDEX('Crafting recipes'!$C$6:$C$1005,MATCH(J1014,'Crafting recipes'!$A$6:$A$1005,0)),"MISSING ID")</x:f>
        <x:v>Finished-item crafting</x:v>
      </x:c>
      <x:c r="L1014" s="4" t="str">
        <x:f>IFERROR(INDEX('Material routes'!$K$6:$K$2205,MATCH(U1014,'Material routes'!$A$6:$A$2205,0)),"MISSING ID")</x:f>
        <x:v>Proposal</x:v>
      </x:c>
      <x:c r="M1014" s="4" t="str">
        <x:f>IFERROR(INDEX('Material routes'!$M$6:$M$2205,MATCH(U1014,'Material routes'!$A$6:$A$2205,0)),"MISSING ID")</x:f>
        <x:v>Partial proposal</x:v>
      </x:c>
      <x:c r="N1014" s="4"/>
      <x:c r="O1014" s="4" t="str">
        <x:f>IFERROR(INDEX('Material routes'!$J$6:$J$2205,MATCH(U1014,'Material routes'!$A$6:$A$2205,0)),"MISSING ID")</x:f>
        <x:v>Unspecified</x:v>
      </x:c>
      <x:c r="P1014" s="4"/>
      <x:c r="Q1014" s="4" t="str">
        <x:f>IFERROR(INDEX('Material routes'!$J$6:$J$2205,MATCH(V1014,'Material routes'!$A$6:$A$2205,0)),"MISSING ID")</x:f>
        <x:v>Unspecified</x:v>
      </x:c>
      <x:c r="R1014" s="4" t="str">
        <x:f>IF(L1014="Withheld","Withheld premise",IF(E1014="Tool candidate","Reusable prerequisite",IF(K1014="Raw entry preparation","Entry-resource preparation",IF(G1014="Not applicable",IF(IFERROR(INDEX('Items'!$AI$6:$AI$1005,MATCH(T1014,'Items'!$A$6:$A$1005,0)),"MISSING ID")="Finished item","Finished endpoint",IF(IFERROR(INDEX('Items'!$AI$6:$AI$1005,MATCH(T1014,'Items'!$A$6:$A$1005,0)),"MISSING ID")="Currency","Currency / no refinement tier","Recovered output / tier not applicable")),IF(OR(IFERROR(INDEX('Crafting recipes'!$H$6:$H$1005,MATCH(J1014,'Crafting recipes'!$A$6:$A$1005,0)),"MISSING ID")="Unassigned",G1014="Unassigned"),"Tier unresolved",IF(IFERROR(VALUE(RIGHT(G1014,1))-VALUE(RIGHT(IFERROR(INDEX('Crafting recipes'!$H$6:$H$1005,MATCH(J1014,'Crafting recipes'!$A$6:$A$1005,0)),"MISSING ID"),1)),0)=1,IF(B1014=IFERROR(INDEX('Crafting recipes'!$H$6:$H$1005,MATCH(J1014,'Crafting recipes'!$A$6:$A$1005,0)),"MISSING ID"),"Advances one material tier","Lower-tier ingredient; route advances one tier"),"Needs tier review"))))))</x:f>
        <x:v>Finished endpoint</x:v>
      </x:c>
      <x:c r="S1014" s="4" t="str">
        <x:f>IFERROR(INDEX('Material routes'!$D$6:$D$2205,MATCH(U1014,'Material routes'!$A$6:$A$2205,0)),"MISSING ID")</x:f>
        <x:v>proposal.legger.release_latch</x:v>
      </x:c>
      <x:c r="T1014" s="4" t="str">
        <x:f>IFERROR(INDEX('Material routes'!$D$6:$D$2205,MATCH(V1014,'Material routes'!$A$6:$A$2205,0)),"MISSING ID")</x:f>
        <x:v>proposal.container.vial_case</x:v>
      </x:c>
      <x:c r="U1014" s="4" t="str">
        <x:v>design.audit.proposal_container_vial_case.audit.in.3</x:v>
      </x:c>
      <x:c r="V1014" s="4" t="str">
        <x:v>design.audit.proposal_container_vial_case.audit.out</x:v>
      </x:c>
    </x:row>
    <x:row r="1015" ht="64" customHeight="1">
      <x:c r="A1015" s="4" t="str">
        <x:f>IFERROR(INDEX('Material routes'!$E$6:$E$2205,MATCH(U1015,'Material routes'!$A$6:$A$2205,0)),"MISSING ID")</x:f>
        <x:v>Annealed iron sheet stock</x:v>
      </x:c>
      <x:c r="B1015" s="4" t="str">
        <x:f>IFERROR(INDEX('Material routes'!$F$6:$F$2205,MATCH(U1015,'Material routes'!$A$6:$A$2205,0)),"MISSING ID")</x:f>
        <x:v>T3</x:v>
      </x:c>
      <x:c r="C1015" s="4" t="str">
        <x:f>IFERROR(INDEX('Material routes'!$H$6:$H$2205,MATCH(U1015,'Material routes'!$A$6:$A$2205,0)),"MISSING ID")</x:f>
        <x:v>Processed material</x:v>
      </x:c>
      <x:c r="D1015" s="4" t="str">
        <x:f>IFERROR(INDEX('Material routes'!$G$6:$G$2205,MATCH(U1015,'Material routes'!$A$6:$A$2205,0)),"MISSING ID")</x:f>
        <x:v>Manufactured stock</x:v>
      </x:c>
      <x:c r="E1015" s="4" t="str">
        <x:f>IFERROR(INDEX('Material routes'!$C$6:$C$2205,MATCH(U1015,'Material routes'!$A$6:$A$2205,0)),"MISSING ID")</x:f>
        <x:v>Ingredient candidate</x:v>
      </x:c>
      <x:c r="F1015" s="4" t="str">
        <x:f>IFERROR(INDEX('Material routes'!$E$6:$E$2205,MATCH(V1015,'Material routes'!$A$6:$A$2205,0)),"MISSING ID")</x:f>
        <x:v>Sealed cargo box</x:v>
      </x:c>
      <x:c r="G1015" s="4" t="str">
        <x:f>IFERROR(INDEX('Material routes'!$F$6:$F$2205,MATCH(V1015,'Material routes'!$A$6:$A$2205,0)),"MISSING ID")</x:f>
        <x:v>Not applicable</x:v>
      </x:c>
      <x:c r="H1015" s="4" t="str">
        <x:f>IFERROR(INDEX('Material routes'!$H$6:$H$2205,MATCH(V1015,'Material routes'!$A$6:$A$2205,0)),"MISSING ID")</x:f>
        <x:v>Carrier</x:v>
      </x:c>
      <x:c r="I1015" s="4" t="str">
        <x:f>IFERROR(INDEX('Material routes'!$G$6:$G$2205,MATCH(V1015,'Material routes'!$A$6:$A$2205,0)),"MISSING ID")</x:f>
        <x:v>Containers</x:v>
      </x:c>
      <x:c r="J1015" s="4" t="str">
        <x:f>IFERROR(INDEX('Material routes'!$B$6:$B$2205,MATCH(U1015,'Material routes'!$A$6:$A$2205,0)),"MISSING ID")</x:f>
        <x:v>design.audit.proposal_container_sealed_box</x:v>
      </x:c>
      <x:c r="K1015" s="4" t="str">
        <x:f>IFERROR(INDEX('Crafting recipes'!$C$6:$C$1005,MATCH(J1015,'Crafting recipes'!$A$6:$A$1005,0)),"MISSING ID")</x:f>
        <x:v>Finished-item crafting</x:v>
      </x:c>
      <x:c r="L1015" s="4" t="str">
        <x:f>IFERROR(INDEX('Material routes'!$K$6:$K$2205,MATCH(U1015,'Material routes'!$A$6:$A$2205,0)),"MISSING ID")</x:f>
        <x:v>Proposal</x:v>
      </x:c>
      <x:c r="M1015" s="4" t="str">
        <x:f>IFERROR(INDEX('Material routes'!$M$6:$M$2205,MATCH(U1015,'Material routes'!$A$6:$A$2205,0)),"MISSING ID")</x:f>
        <x:v>Partial proposal</x:v>
      </x:c>
      <x:c r="N1015" s="4"/>
      <x:c r="O1015" s="4" t="str">
        <x:f>IFERROR(INDEX('Material routes'!$J$6:$J$2205,MATCH(U1015,'Material routes'!$A$6:$A$2205,0)),"MISSING ID")</x:f>
        <x:v>Unspecified</x:v>
      </x:c>
      <x:c r="P1015" s="4"/>
      <x:c r="Q1015" s="4" t="str">
        <x:f>IFERROR(INDEX('Material routes'!$J$6:$J$2205,MATCH(V1015,'Material routes'!$A$6:$A$2205,0)),"MISSING ID")</x:f>
        <x:v>Unspecified</x:v>
      </x:c>
      <x:c r="R1015" s="4" t="str">
        <x:f>IF(L1015="Withheld","Withheld premise",IF(E1015="Tool candidate","Reusable prerequisite",IF(K1015="Raw entry preparation","Entry-resource preparation",IF(G1015="Not applicable",IF(IFERROR(INDEX('Items'!$AI$6:$AI$1005,MATCH(T1015,'Items'!$A$6:$A$1005,0)),"MISSING ID")="Finished item","Finished endpoint",IF(IFERROR(INDEX('Items'!$AI$6:$AI$1005,MATCH(T1015,'Items'!$A$6:$A$1005,0)),"MISSING ID")="Currency","Currency / no refinement tier","Recovered output / tier not applicable")),IF(OR(IFERROR(INDEX('Crafting recipes'!$H$6:$H$1005,MATCH(J1015,'Crafting recipes'!$A$6:$A$1005,0)),"MISSING ID")="Unassigned",G1015="Unassigned"),"Tier unresolved",IF(IFERROR(VALUE(RIGHT(G1015,1))-VALUE(RIGHT(IFERROR(INDEX('Crafting recipes'!$H$6:$H$1005,MATCH(J1015,'Crafting recipes'!$A$6:$A$1005,0)),"MISSING ID"),1)),0)=1,IF(B1015=IFERROR(INDEX('Crafting recipes'!$H$6:$H$1005,MATCH(J1015,'Crafting recipes'!$A$6:$A$1005,0)),"MISSING ID"),"Advances one material tier","Lower-tier ingredient; route advances one tier"),"Needs tier review"))))))</x:f>
        <x:v>Finished endpoint</x:v>
      </x:c>
      <x:c r="S1015" s="4" t="str">
        <x:f>IFERROR(INDEX('Material routes'!$D$6:$D$2205,MATCH(U1015,'Material routes'!$A$6:$A$2205,0)),"MISSING ID")</x:f>
        <x:v>proposal.collection.annealed_iron_sheet_stock</x:v>
      </x:c>
      <x:c r="T1015" s="4" t="str">
        <x:f>IFERROR(INDEX('Material routes'!$D$6:$D$2205,MATCH(V1015,'Material routes'!$A$6:$A$2205,0)),"MISSING ID")</x:f>
        <x:v>proposal.container.sealed_box</x:v>
      </x:c>
      <x:c r="U1015" s="4" t="str">
        <x:v>design.audit.proposal_container_sealed_box.audit.in.1</x:v>
      </x:c>
      <x:c r="V1015" s="4" t="str">
        <x:v>design.audit.proposal_container_sealed_box.audit.out</x:v>
      </x:c>
    </x:row>
    <x:row r="1016" ht="64" customHeight="1">
      <x:c r="A1016" s="4" t="str">
        <x:f>IFERROR(INDEX('Material routes'!$E$6:$E$2205,MATCH(U1016,'Material routes'!$A$6:$A$2205,0)),"MISSING ID")</x:f>
        <x:v>Small metal hinge pair</x:v>
      </x:c>
      <x:c r="B1016" s="4" t="str">
        <x:f>IFERROR(INDEX('Material routes'!$F$6:$F$2205,MATCH(U1016,'Material routes'!$A$6:$A$2205,0)),"MISSING ID")</x:f>
        <x:v>T3</x:v>
      </x:c>
      <x:c r="C1016" s="4" t="str">
        <x:f>IFERROR(INDEX('Material routes'!$H$6:$H$2205,MATCH(U1016,'Material routes'!$A$6:$A$2205,0)),"MISSING ID")</x:f>
        <x:v>Crafting component</x:v>
      </x:c>
      <x:c r="D1016" s="4" t="str">
        <x:f>IFERROR(INDEX('Material routes'!$G$6:$G$2205,MATCH(U1016,'Material routes'!$A$6:$A$2205,0)),"MISSING ID")</x:f>
        <x:v>Crafting components</x:v>
      </x:c>
      <x:c r="E1016" s="4" t="str">
        <x:f>IFERROR(INDEX('Material routes'!$C$6:$C$2205,MATCH(U1016,'Material routes'!$A$6:$A$2205,0)),"MISSING ID")</x:f>
        <x:v>Ingredient candidate</x:v>
      </x:c>
      <x:c r="F1016" s="4" t="str">
        <x:f>IFERROR(INDEX('Material routes'!$E$6:$E$2205,MATCH(V1016,'Material routes'!$A$6:$A$2205,0)),"MISSING ID")</x:f>
        <x:v>Sealed cargo box</x:v>
      </x:c>
      <x:c r="G1016" s="4" t="str">
        <x:f>IFERROR(INDEX('Material routes'!$F$6:$F$2205,MATCH(V1016,'Material routes'!$A$6:$A$2205,0)),"MISSING ID")</x:f>
        <x:v>Not applicable</x:v>
      </x:c>
      <x:c r="H1016" s="4" t="str">
        <x:f>IFERROR(INDEX('Material routes'!$H$6:$H$2205,MATCH(V1016,'Material routes'!$A$6:$A$2205,0)),"MISSING ID")</x:f>
        <x:v>Carrier</x:v>
      </x:c>
      <x:c r="I1016" s="4" t="str">
        <x:f>IFERROR(INDEX('Material routes'!$G$6:$G$2205,MATCH(V1016,'Material routes'!$A$6:$A$2205,0)),"MISSING ID")</x:f>
        <x:v>Containers</x:v>
      </x:c>
      <x:c r="J1016" s="4" t="str">
        <x:f>IFERROR(INDEX('Material routes'!$B$6:$B$2205,MATCH(U1016,'Material routes'!$A$6:$A$2205,0)),"MISSING ID")</x:f>
        <x:v>design.audit.proposal_container_sealed_box</x:v>
      </x:c>
      <x:c r="K1016" s="4" t="str">
        <x:f>IFERROR(INDEX('Crafting recipes'!$C$6:$C$1005,MATCH(J1016,'Crafting recipes'!$A$6:$A$1005,0)),"MISSING ID")</x:f>
        <x:v>Finished-item crafting</x:v>
      </x:c>
      <x:c r="L1016" s="4" t="str">
        <x:f>IFERROR(INDEX('Material routes'!$K$6:$K$2205,MATCH(U1016,'Material routes'!$A$6:$A$2205,0)),"MISSING ID")</x:f>
        <x:v>Proposal</x:v>
      </x:c>
      <x:c r="M1016" s="4" t="str">
        <x:f>IFERROR(INDEX('Material routes'!$M$6:$M$2205,MATCH(U1016,'Material routes'!$A$6:$A$2205,0)),"MISSING ID")</x:f>
        <x:v>Partial proposal</x:v>
      </x:c>
      <x:c r="N1016" s="4"/>
      <x:c r="O1016" s="4" t="str">
        <x:f>IFERROR(INDEX('Material routes'!$J$6:$J$2205,MATCH(U1016,'Material routes'!$A$6:$A$2205,0)),"MISSING ID")</x:f>
        <x:v>Unspecified</x:v>
      </x:c>
      <x:c r="P1016" s="4"/>
      <x:c r="Q1016" s="4" t="str">
        <x:f>IFERROR(INDEX('Material routes'!$J$6:$J$2205,MATCH(V1016,'Material routes'!$A$6:$A$2205,0)),"MISSING ID")</x:f>
        <x:v>Unspecified</x:v>
      </x:c>
      <x:c r="R1016" s="4" t="str">
        <x:f>IF(L1016="Withheld","Withheld premise",IF(E1016="Tool candidate","Reusable prerequisite",IF(K1016="Raw entry preparation","Entry-resource preparation",IF(G1016="Not applicable",IF(IFERROR(INDEX('Items'!$AI$6:$AI$1005,MATCH(T1016,'Items'!$A$6:$A$1005,0)),"MISSING ID")="Finished item","Finished endpoint",IF(IFERROR(INDEX('Items'!$AI$6:$AI$1005,MATCH(T1016,'Items'!$A$6:$A$1005,0)),"MISSING ID")="Currency","Currency / no refinement tier","Recovered output / tier not applicable")),IF(OR(IFERROR(INDEX('Crafting recipes'!$H$6:$H$1005,MATCH(J1016,'Crafting recipes'!$A$6:$A$1005,0)),"MISSING ID")="Unassigned",G1016="Unassigned"),"Tier unresolved",IF(IFERROR(VALUE(RIGHT(G1016,1))-VALUE(RIGHT(IFERROR(INDEX('Crafting recipes'!$H$6:$H$1005,MATCH(J1016,'Crafting recipes'!$A$6:$A$1005,0)),"MISSING ID"),1)),0)=1,IF(B1016=IFERROR(INDEX('Crafting recipes'!$H$6:$H$1005,MATCH(J1016,'Crafting recipes'!$A$6:$A$1005,0)),"MISSING ID"),"Advances one material tier","Lower-tier ingredient; route advances one tier"),"Needs tier review"))))))</x:f>
        <x:v>Finished endpoint</x:v>
      </x:c>
      <x:c r="S1016" s="4" t="str">
        <x:f>IFERROR(INDEX('Material routes'!$D$6:$D$2205,MATCH(U1016,'Material routes'!$A$6:$A$2205,0)),"MISSING ID")</x:f>
        <x:v>proposal.audit.small_metal_hinge_pair</x:v>
      </x:c>
      <x:c r="T1016" s="4" t="str">
        <x:f>IFERROR(INDEX('Material routes'!$D$6:$D$2205,MATCH(V1016,'Material routes'!$A$6:$A$2205,0)),"MISSING ID")</x:f>
        <x:v>proposal.container.sealed_box</x:v>
      </x:c>
      <x:c r="U1016" s="4" t="str">
        <x:v>design.audit.proposal_container_sealed_box.audit.in.2</x:v>
      </x:c>
      <x:c r="V1016" s="4" t="str">
        <x:v>design.audit.proposal_container_sealed_box.audit.out</x:v>
      </x:c>
    </x:row>
    <x:row r="1017" ht="64" customHeight="1">
      <x:c r="A1017" s="4" t="str">
        <x:f>IFERROR(INDEX('Material routes'!$E$6:$E$2205,MATCH(U1017,'Material routes'!$A$6:$A$2205,0)),"MISSING ID")</x:f>
        <x:v>Reinforced sealing sheet</x:v>
      </x:c>
      <x:c r="B1017" s="4" t="str">
        <x:f>IFERROR(INDEX('Material routes'!$F$6:$F$2205,MATCH(U1017,'Material routes'!$A$6:$A$2205,0)),"MISSING ID")</x:f>
        <x:v>T3</x:v>
      </x:c>
      <x:c r="C1017" s="4" t="str">
        <x:f>IFERROR(INDEX('Material routes'!$H$6:$H$2205,MATCH(U1017,'Material routes'!$A$6:$A$2205,0)),"MISSING ID")</x:f>
        <x:v>Processed material</x:v>
      </x:c>
      <x:c r="D1017" s="4" t="str">
        <x:f>IFERROR(INDEX('Material routes'!$G$6:$G$2205,MATCH(U1017,'Material routes'!$A$6:$A$2205,0)),"MISSING ID")</x:f>
        <x:v>Manufactured stock</x:v>
      </x:c>
      <x:c r="E1017" s="4" t="str">
        <x:f>IFERROR(INDEX('Material routes'!$C$6:$C$2205,MATCH(U1017,'Material routes'!$A$6:$A$2205,0)),"MISSING ID")</x:f>
        <x:v>Ingredient candidate</x:v>
      </x:c>
      <x:c r="F1017" s="4" t="str">
        <x:f>IFERROR(INDEX('Material routes'!$E$6:$E$2205,MATCH(V1017,'Material routes'!$A$6:$A$2205,0)),"MISSING ID")</x:f>
        <x:v>Sealed cargo box</x:v>
      </x:c>
      <x:c r="G1017" s="4" t="str">
        <x:f>IFERROR(INDEX('Material routes'!$F$6:$F$2205,MATCH(V1017,'Material routes'!$A$6:$A$2205,0)),"MISSING ID")</x:f>
        <x:v>Not applicable</x:v>
      </x:c>
      <x:c r="H1017" s="4" t="str">
        <x:f>IFERROR(INDEX('Material routes'!$H$6:$H$2205,MATCH(V1017,'Material routes'!$A$6:$A$2205,0)),"MISSING ID")</x:f>
        <x:v>Carrier</x:v>
      </x:c>
      <x:c r="I1017" s="4" t="str">
        <x:f>IFERROR(INDEX('Material routes'!$G$6:$G$2205,MATCH(V1017,'Material routes'!$A$6:$A$2205,0)),"MISSING ID")</x:f>
        <x:v>Containers</x:v>
      </x:c>
      <x:c r="J1017" s="4" t="str">
        <x:f>IFERROR(INDEX('Material routes'!$B$6:$B$2205,MATCH(U1017,'Material routes'!$A$6:$A$2205,0)),"MISSING ID")</x:f>
        <x:v>design.audit.proposal_container_sealed_box</x:v>
      </x:c>
      <x:c r="K1017" s="4" t="str">
        <x:f>IFERROR(INDEX('Crafting recipes'!$C$6:$C$1005,MATCH(J1017,'Crafting recipes'!$A$6:$A$1005,0)),"MISSING ID")</x:f>
        <x:v>Finished-item crafting</x:v>
      </x:c>
      <x:c r="L1017" s="4" t="str">
        <x:f>IFERROR(INDEX('Material routes'!$K$6:$K$2205,MATCH(U1017,'Material routes'!$A$6:$A$2205,0)),"MISSING ID")</x:f>
        <x:v>Proposal</x:v>
      </x:c>
      <x:c r="M1017" s="4" t="str">
        <x:f>IFERROR(INDEX('Material routes'!$M$6:$M$2205,MATCH(U1017,'Material routes'!$A$6:$A$2205,0)),"MISSING ID")</x:f>
        <x:v>Partial proposal</x:v>
      </x:c>
      <x:c r="N1017" s="4"/>
      <x:c r="O1017" s="4" t="str">
        <x:f>IFERROR(INDEX('Material routes'!$J$6:$J$2205,MATCH(U1017,'Material routes'!$A$6:$A$2205,0)),"MISSING ID")</x:f>
        <x:v>Unspecified</x:v>
      </x:c>
      <x:c r="P1017" s="4"/>
      <x:c r="Q1017" s="4" t="str">
        <x:f>IFERROR(INDEX('Material routes'!$J$6:$J$2205,MATCH(V1017,'Material routes'!$A$6:$A$2205,0)),"MISSING ID")</x:f>
        <x:v>Unspecified</x:v>
      </x:c>
      <x:c r="R1017" s="4" t="str">
        <x:f>IF(L1017="Withheld","Withheld premise",IF(E1017="Tool candidate","Reusable prerequisite",IF(K1017="Raw entry preparation","Entry-resource preparation",IF(G1017="Not applicable",IF(IFERROR(INDEX('Items'!$AI$6:$AI$1005,MATCH(T1017,'Items'!$A$6:$A$1005,0)),"MISSING ID")="Finished item","Finished endpoint",IF(IFERROR(INDEX('Items'!$AI$6:$AI$1005,MATCH(T1017,'Items'!$A$6:$A$1005,0)),"MISSING ID")="Currency","Currency / no refinement tier","Recovered output / tier not applicable")),IF(OR(IFERROR(INDEX('Crafting recipes'!$H$6:$H$1005,MATCH(J1017,'Crafting recipes'!$A$6:$A$1005,0)),"MISSING ID")="Unassigned",G1017="Unassigned"),"Tier unresolved",IF(IFERROR(VALUE(RIGHT(G1017,1))-VALUE(RIGHT(IFERROR(INDEX('Crafting recipes'!$H$6:$H$1005,MATCH(J1017,'Crafting recipes'!$A$6:$A$1005,0)),"MISSING ID"),1)),0)=1,IF(B1017=IFERROR(INDEX('Crafting recipes'!$H$6:$H$1005,MATCH(J1017,'Crafting recipes'!$A$6:$A$1005,0)),"MISSING ID"),"Advances one material tier","Lower-tier ingredient; route advances one tier"),"Needs tier review"))))))</x:f>
        <x:v>Finished endpoint</x:v>
      </x:c>
      <x:c r="S1017" s="4" t="str">
        <x:f>IFERROR(INDEX('Material routes'!$D$6:$D$2205,MATCH(U1017,'Material routes'!$A$6:$A$2205,0)),"MISSING ID")</x:f>
        <x:v>proposal.branch.sealing_sheet</x:v>
      </x:c>
      <x:c r="T1017" s="4" t="str">
        <x:f>IFERROR(INDEX('Material routes'!$D$6:$D$2205,MATCH(V1017,'Material routes'!$A$6:$A$2205,0)),"MISSING ID")</x:f>
        <x:v>proposal.container.sealed_box</x:v>
      </x:c>
      <x:c r="U1017" s="4" t="str">
        <x:v>design.audit.proposal_container_sealed_box.audit.in.3</x:v>
      </x:c>
      <x:c r="V1017" s="4" t="str">
        <x:v>design.audit.proposal_container_sealed_box.audit.out</x:v>
      </x:c>
    </x:row>
    <x:row r="1018" ht="64" customHeight="1">
      <x:c r="A1018" s="4" t="str">
        <x:f>IFERROR(INDEX('Material routes'!$E$6:$E$2205,MATCH(U1018,'Material routes'!$A$6:$A$2205,0)),"MISSING ID")</x:f>
        <x:v>Cargo quick-release latch</x:v>
      </x:c>
      <x:c r="B1018" s="4" t="str">
        <x:f>IFERROR(INDEX('Material routes'!$F$6:$F$2205,MATCH(U1018,'Material routes'!$A$6:$A$2205,0)),"MISSING ID")</x:f>
        <x:v>T4</x:v>
      </x:c>
      <x:c r="C1018" s="4" t="str">
        <x:f>IFERROR(INDEX('Material routes'!$H$6:$H$2205,MATCH(U1018,'Material routes'!$A$6:$A$2205,0)),"MISSING ID")</x:f>
        <x:v>Crafting component</x:v>
      </x:c>
      <x:c r="D1018" s="4" t="str">
        <x:f>IFERROR(INDEX('Material routes'!$G$6:$G$2205,MATCH(U1018,'Material routes'!$A$6:$A$2205,0)),"MISSING ID")</x:f>
        <x:v>Crafting components</x:v>
      </x:c>
      <x:c r="E1018" s="4" t="str">
        <x:f>IFERROR(INDEX('Material routes'!$C$6:$C$2205,MATCH(U1018,'Material routes'!$A$6:$A$2205,0)),"MISSING ID")</x:f>
        <x:v>Ingredient candidate</x:v>
      </x:c>
      <x:c r="F1018" s="4" t="str">
        <x:f>IFERROR(INDEX('Material routes'!$E$6:$E$2205,MATCH(V1018,'Material routes'!$A$6:$A$2205,0)),"MISSING ID")</x:f>
        <x:v>Sealed cargo box</x:v>
      </x:c>
      <x:c r="G1018" s="4" t="str">
        <x:f>IFERROR(INDEX('Material routes'!$F$6:$F$2205,MATCH(V1018,'Material routes'!$A$6:$A$2205,0)),"MISSING ID")</x:f>
        <x:v>Not applicable</x:v>
      </x:c>
      <x:c r="H1018" s="4" t="str">
        <x:f>IFERROR(INDEX('Material routes'!$H$6:$H$2205,MATCH(V1018,'Material routes'!$A$6:$A$2205,0)),"MISSING ID")</x:f>
        <x:v>Carrier</x:v>
      </x:c>
      <x:c r="I1018" s="4" t="str">
        <x:f>IFERROR(INDEX('Material routes'!$G$6:$G$2205,MATCH(V1018,'Material routes'!$A$6:$A$2205,0)),"MISSING ID")</x:f>
        <x:v>Containers</x:v>
      </x:c>
      <x:c r="J1018" s="4" t="str">
        <x:f>IFERROR(INDEX('Material routes'!$B$6:$B$2205,MATCH(U1018,'Material routes'!$A$6:$A$2205,0)),"MISSING ID")</x:f>
        <x:v>design.audit.proposal_container_sealed_box</x:v>
      </x:c>
      <x:c r="K1018" s="4" t="str">
        <x:f>IFERROR(INDEX('Crafting recipes'!$C$6:$C$1005,MATCH(J1018,'Crafting recipes'!$A$6:$A$1005,0)),"MISSING ID")</x:f>
        <x:v>Finished-item crafting</x:v>
      </x:c>
      <x:c r="L1018" s="4" t="str">
        <x:f>IFERROR(INDEX('Material routes'!$K$6:$K$2205,MATCH(U1018,'Material routes'!$A$6:$A$2205,0)),"MISSING ID")</x:f>
        <x:v>Proposal</x:v>
      </x:c>
      <x:c r="M1018" s="4" t="str">
        <x:f>IFERROR(INDEX('Material routes'!$M$6:$M$2205,MATCH(U1018,'Material routes'!$A$6:$A$2205,0)),"MISSING ID")</x:f>
        <x:v>Partial proposal</x:v>
      </x:c>
      <x:c r="N1018" s="4"/>
      <x:c r="O1018" s="4" t="str">
        <x:f>IFERROR(INDEX('Material routes'!$J$6:$J$2205,MATCH(U1018,'Material routes'!$A$6:$A$2205,0)),"MISSING ID")</x:f>
        <x:v>Unspecified</x:v>
      </x:c>
      <x:c r="P1018" s="4"/>
      <x:c r="Q1018" s="4" t="str">
        <x:f>IFERROR(INDEX('Material routes'!$J$6:$J$2205,MATCH(V1018,'Material routes'!$A$6:$A$2205,0)),"MISSING ID")</x:f>
        <x:v>Unspecified</x:v>
      </x:c>
      <x:c r="R1018" s="4" t="str">
        <x:f>IF(L1018="Withheld","Withheld premise",IF(E1018="Tool candidate","Reusable prerequisite",IF(K1018="Raw entry preparation","Entry-resource preparation",IF(G1018="Not applicable",IF(IFERROR(INDEX('Items'!$AI$6:$AI$1005,MATCH(T1018,'Items'!$A$6:$A$1005,0)),"MISSING ID")="Finished item","Finished endpoint",IF(IFERROR(INDEX('Items'!$AI$6:$AI$1005,MATCH(T1018,'Items'!$A$6:$A$1005,0)),"MISSING ID")="Currency","Currency / no refinement tier","Recovered output / tier not applicable")),IF(OR(IFERROR(INDEX('Crafting recipes'!$H$6:$H$1005,MATCH(J1018,'Crafting recipes'!$A$6:$A$1005,0)),"MISSING ID")="Unassigned",G1018="Unassigned"),"Tier unresolved",IF(IFERROR(VALUE(RIGHT(G1018,1))-VALUE(RIGHT(IFERROR(INDEX('Crafting recipes'!$H$6:$H$1005,MATCH(J1018,'Crafting recipes'!$A$6:$A$1005,0)),"MISSING ID"),1)),0)=1,IF(B1018=IFERROR(INDEX('Crafting recipes'!$H$6:$H$1005,MATCH(J1018,'Crafting recipes'!$A$6:$A$1005,0)),"MISSING ID"),"Advances one material tier","Lower-tier ingredient; route advances one tier"),"Needs tier review"))))))</x:f>
        <x:v>Finished endpoint</x:v>
      </x:c>
      <x:c r="S1018" s="4" t="str">
        <x:f>IFERROR(INDEX('Material routes'!$D$6:$D$2205,MATCH(U1018,'Material routes'!$A$6:$A$2205,0)),"MISSING ID")</x:f>
        <x:v>proposal.legger.release_latch</x:v>
      </x:c>
      <x:c r="T1018" s="4" t="str">
        <x:f>IFERROR(INDEX('Material routes'!$D$6:$D$2205,MATCH(V1018,'Material routes'!$A$6:$A$2205,0)),"MISSING ID")</x:f>
        <x:v>proposal.container.sealed_box</x:v>
      </x:c>
      <x:c r="U1018" s="4" t="str">
        <x:v>design.audit.proposal_container_sealed_box.audit.in.4</x:v>
      </x:c>
      <x:c r="V1018" s="4" t="str">
        <x:v>design.audit.proposal_container_sealed_box.audit.out</x:v>
      </x:c>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t="str">
        <x:f>IFERROR(INDEX('Material routes'!$E$6:$E$2205,MATCH(U1022,'Material routes'!$A$6:$A$2205,0)),"MISSING ID")</x:f>
        <x:v>Rough clear-glass blank</x:v>
      </x:c>
      <x:c r="B1022" s="4" t="str">
        <x:f>IFERROR(INDEX('Material routes'!$F$6:$F$2205,MATCH(U1022,'Material routes'!$A$6:$A$2205,0)),"MISSING ID")</x:f>
        <x:v>T1</x:v>
      </x:c>
      <x:c r="C1022" s="4" t="str">
        <x:f>IFERROR(INDEX('Material routes'!$H$6:$H$2205,MATCH(U1022,'Material routes'!$A$6:$A$2205,0)),"MISSING ID")</x:f>
        <x:v>Processed material</x:v>
      </x:c>
      <x:c r="D1022" s="4" t="str">
        <x:f>IFERROR(INDEX('Material routes'!$G$6:$G$2205,MATCH(U1022,'Material routes'!$A$6:$A$2205,0)),"MISSING ID")</x:f>
        <x:v>Manufactured stock</x:v>
      </x:c>
      <x:c r="E1022" s="4" t="str">
        <x:f>IFERROR(INDEX('Material routes'!$C$6:$C$2205,MATCH(U1022,'Material routes'!$A$6:$A$2205,0)),"MISSING ID")</x:f>
        <x:v>Ingredient candidate</x:v>
      </x:c>
      <x:c r="F1022" s="4" t="str">
        <x:f>IFERROR(INDEX('Material routes'!$E$6:$E$2205,MATCH(V1022,'Material routes'!$A$6:$A$2205,0)),"MISSING ID")</x:f>
        <x:v>Glass transfer funnel</x:v>
      </x:c>
      <x:c r="G1022" s="4" t="str">
        <x:f>IFERROR(INDEX('Material routes'!$F$6:$F$2205,MATCH(V1022,'Material routes'!$A$6:$A$2205,0)),"MISSING ID")</x:f>
        <x:v>Not applicable</x:v>
      </x:c>
      <x:c r="H1022" s="4" t="str">
        <x:f>IFERROR(INDEX('Material routes'!$H$6:$H$2205,MATCH(V1022,'Material routes'!$A$6:$A$2205,0)),"MISSING ID")</x:f>
        <x:v>Tool</x:v>
      </x:c>
      <x:c r="I1022" s="4" t="str">
        <x:f>IFERROR(INDEX('Material routes'!$G$6:$G$2205,MATCH(V1022,'Material routes'!$A$6:$A$2205,0)),"MISSING ID")</x:f>
        <x:v>Containers</x:v>
      </x:c>
      <x:c r="J1022" s="4" t="str">
        <x:f>IFERROR(INDEX('Material routes'!$B$6:$B$2205,MATCH(U1022,'Material routes'!$A$6:$A$2205,0)),"MISSING ID")</x:f>
        <x:v>design.audit.proposal_container_funnel</x:v>
      </x:c>
      <x:c r="K1022" s="4" t="str">
        <x:f>IFERROR(INDEX('Crafting recipes'!$C$6:$C$1005,MATCH(J1022,'Crafting recipes'!$A$6:$A$1005,0)),"MISSING ID")</x:f>
        <x:v>Finished-item crafting</x:v>
      </x:c>
      <x:c r="L1022" s="4" t="str">
        <x:f>IFERROR(INDEX('Material routes'!$K$6:$K$2205,MATCH(U1022,'Material routes'!$A$6:$A$2205,0)),"MISSING ID")</x:f>
        <x:v>Proposal</x:v>
      </x:c>
      <x:c r="M1022" s="4" t="str">
        <x:f>IFERROR(INDEX('Material routes'!$M$6:$M$2205,MATCH(U1022,'Material routes'!$A$6:$A$2205,0)),"MISSING ID")</x:f>
        <x:v>Partial proposal</x:v>
      </x:c>
      <x:c r="N1022" s="4"/>
      <x:c r="O1022" s="4" t="str">
        <x:f>IFERROR(INDEX('Material routes'!$J$6:$J$2205,MATCH(U1022,'Material routes'!$A$6:$A$2205,0)),"MISSING ID")</x:f>
        <x:v>Unspecified</x:v>
      </x:c>
      <x:c r="P1022" s="4"/>
      <x:c r="Q1022" s="4" t="str">
        <x:f>IFERROR(INDEX('Material routes'!$J$6:$J$2205,MATCH(V1022,'Material routes'!$A$6:$A$2205,0)),"MISSING ID")</x:f>
        <x:v>Unspecified</x:v>
      </x:c>
      <x:c r="R1022" s="4" t="str">
        <x:f>IF(L1022="Withheld","Withheld premise",IF(E1022="Tool candidate","Reusable prerequisite",IF(K1022="Raw entry preparation","Entry-resource preparation",IF(G1022="Not applicable",IF(IFERROR(INDEX('Items'!$AI$6:$AI$1005,MATCH(T1022,'Items'!$A$6:$A$1005,0)),"MISSING ID")="Finished item","Finished endpoint",IF(IFERROR(INDEX('Items'!$AI$6:$AI$1005,MATCH(T1022,'Items'!$A$6:$A$1005,0)),"MISSING ID")="Currency","Currency / no refinement tier","Recovered output / tier not applicable")),IF(OR(IFERROR(INDEX('Crafting recipes'!$H$6:$H$1005,MATCH(J1022,'Crafting recipes'!$A$6:$A$1005,0)),"MISSING ID")="Unassigned",G1022="Unassigned"),"Tier unresolved",IF(IFERROR(VALUE(RIGHT(G1022,1))-VALUE(RIGHT(IFERROR(INDEX('Crafting recipes'!$H$6:$H$1005,MATCH(J1022,'Crafting recipes'!$A$6:$A$1005,0)),"MISSING ID"),1)),0)=1,IF(B1022=IFERROR(INDEX('Crafting recipes'!$H$6:$H$1005,MATCH(J1022,'Crafting recipes'!$A$6:$A$1005,0)),"MISSING ID"),"Advances one material tier","Lower-tier ingredient; route advances one tier"),"Needs tier review"))))))</x:f>
        <x:v>Finished endpoint</x:v>
      </x:c>
      <x:c r="S1022" s="4" t="str">
        <x:f>IFERROR(INDEX('Material routes'!$D$6:$D$2205,MATCH(U1022,'Material routes'!$A$6:$A$2205,0)),"MISSING ID")</x:f>
        <x:v>proposal.t1.clear_glass_blank</x:v>
      </x:c>
      <x:c r="T1022" s="4" t="str">
        <x:f>IFERROR(INDEX('Material routes'!$D$6:$D$2205,MATCH(V1022,'Material routes'!$A$6:$A$2205,0)),"MISSING ID")</x:f>
        <x:v>proposal.container.funnel</x:v>
      </x:c>
      <x:c r="U1022" s="4" t="str">
        <x:v>design.audit.proposal_container_funnel.audit.in.1</x:v>
      </x:c>
      <x:c r="V1022" s="4" t="str">
        <x:v>design.audit.proposal_container_funnel.audit.out</x:v>
      </x:c>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t="str">
        <x:f>IFERROR(INDEX('Material routes'!$E$6:$E$2205,MATCH(U1024,'Material routes'!$A$6:$A$2205,0)),"MISSING ID")</x:f>
        <x:v>Linked steel mail rings</x:v>
      </x:c>
      <x:c r="B1024" s="4" t="str">
        <x:f>IFERROR(INDEX('Material routes'!$F$6:$F$2205,MATCH(U1024,'Material routes'!$A$6:$A$2205,0)),"MISSING ID")</x:f>
        <x:v>T4</x:v>
      </x:c>
      <x:c r="C1024" s="4" t="str">
        <x:f>IFERROR(INDEX('Material routes'!$H$6:$H$2205,MATCH(U1024,'Material routes'!$A$6:$A$2205,0)),"MISSING ID")</x:f>
        <x:v>Crafting component</x:v>
      </x:c>
      <x:c r="D1024" s="4" t="str">
        <x:f>IFERROR(INDEX('Material routes'!$G$6:$G$2205,MATCH(U1024,'Material routes'!$A$6:$A$2205,0)),"MISSING ID")</x:f>
        <x:v>Crafting components</x:v>
      </x:c>
      <x:c r="E1024" s="4" t="str">
        <x:f>IFERROR(INDEX('Material routes'!$C$6:$C$2205,MATCH(U1024,'Material routes'!$A$6:$A$2205,0)),"MISSING ID")</x:f>
        <x:v>Ingredient candidate</x:v>
      </x:c>
      <x:c r="F1024" s="4" t="str">
        <x:f>IFERROR(INDEX('Material routes'!$E$6:$E$2205,MATCH(V1024,'Material routes'!$A$6:$A$2205,0)),"MISSING ID")</x:f>
        <x:v>Chainmail shirt</x:v>
      </x:c>
      <x:c r="G1024" s="4" t="str">
        <x:f>IFERROR(INDEX('Material routes'!$F$6:$F$2205,MATCH(V1024,'Material routes'!$A$6:$A$2205,0)),"MISSING ID")</x:f>
        <x:v>Not applicable</x:v>
      </x:c>
      <x:c r="H1024" s="4" t="str">
        <x:f>IFERROR(INDEX('Material routes'!$H$6:$H$2205,MATCH(V1024,'Material routes'!$A$6:$A$2205,0)),"MISSING ID")</x:f>
        <x:v>Armor</x:v>
      </x:c>
      <x:c r="I1024" s="4" t="str">
        <x:f>IFERROR(INDEX('Material routes'!$G$6:$G$2205,MATCH(V1024,'Material routes'!$A$6:$A$2205,0)),"MISSING ID")</x:f>
        <x:v>Armor</x:v>
      </x:c>
      <x:c r="J1024" s="4" t="str">
        <x:f>IFERROR(INDEX('Material routes'!$B$6:$B$2205,MATCH(U1024,'Material routes'!$A$6:$A$2205,0)),"MISSING ID")</x:f>
        <x:v>design.audit.proposal_gear_mail_shirt</x:v>
      </x:c>
      <x:c r="K1024" s="4" t="str">
        <x:f>IFERROR(INDEX('Crafting recipes'!$C$6:$C$1005,MATCH(J1024,'Crafting recipes'!$A$6:$A$1005,0)),"MISSING ID")</x:f>
        <x:v>Finished-item crafting</x:v>
      </x:c>
      <x:c r="L1024" s="4" t="str">
        <x:f>IFERROR(INDEX('Material routes'!$K$6:$K$2205,MATCH(U1024,'Material routes'!$A$6:$A$2205,0)),"MISSING ID")</x:f>
        <x:v>Proposal</x:v>
      </x:c>
      <x:c r="M1024" s="4" t="str">
        <x:f>IFERROR(INDEX('Material routes'!$M$6:$M$2205,MATCH(U1024,'Material routes'!$A$6:$A$2205,0)),"MISSING ID")</x:f>
        <x:v>Partial proposal</x:v>
      </x:c>
      <x:c r="N1024" s="4"/>
      <x:c r="O1024" s="4" t="str">
        <x:f>IFERROR(INDEX('Material routes'!$J$6:$J$2205,MATCH(U1024,'Material routes'!$A$6:$A$2205,0)),"MISSING ID")</x:f>
        <x:v>Unspecified</x:v>
      </x:c>
      <x:c r="P1024" s="4"/>
      <x:c r="Q1024" s="4" t="str">
        <x:f>IFERROR(INDEX('Material routes'!$J$6:$J$2205,MATCH(V1024,'Material routes'!$A$6:$A$2205,0)),"MISSING ID")</x:f>
        <x:v>Unspecified</x:v>
      </x:c>
      <x:c r="R1024" s="4" t="str">
        <x:f>IF(L1024="Withheld","Withheld premise",IF(E1024="Tool candidate","Reusable prerequisite",IF(K1024="Raw entry preparation","Entry-resource preparation",IF(G1024="Not applicable",IF(IFERROR(INDEX('Items'!$AI$6:$AI$1005,MATCH(T1024,'Items'!$A$6:$A$1005,0)),"MISSING ID")="Finished item","Finished endpoint",IF(IFERROR(INDEX('Items'!$AI$6:$AI$1005,MATCH(T1024,'Items'!$A$6:$A$1005,0)),"MISSING ID")="Currency","Currency / no refinement tier","Recovered output / tier not applicable")),IF(OR(IFERROR(INDEX('Crafting recipes'!$H$6:$H$1005,MATCH(J1024,'Crafting recipes'!$A$6:$A$1005,0)),"MISSING ID")="Unassigned",G1024="Unassigned"),"Tier unresolved",IF(IFERROR(VALUE(RIGHT(G1024,1))-VALUE(RIGHT(IFERROR(INDEX('Crafting recipes'!$H$6:$H$1005,MATCH(J1024,'Crafting recipes'!$A$6:$A$1005,0)),"MISSING ID"),1)),0)=1,IF(B1024=IFERROR(INDEX('Crafting recipes'!$H$6:$H$1005,MATCH(J1024,'Crafting recipes'!$A$6:$A$1005,0)),"MISSING ID"),"Advances one material tier","Lower-tier ingredient; route advances one tier"),"Needs tier review"))))))</x:f>
        <x:v>Finished endpoint</x:v>
      </x:c>
      <x:c r="S1024" s="4" t="str">
        <x:f>IFERROR(INDEX('Material routes'!$D$6:$D$2205,MATCH(U1024,'Material routes'!$A$6:$A$2205,0)),"MISSING ID")</x:f>
        <x:v>proposal.audit.linked_steel_mail_rings</x:v>
      </x:c>
      <x:c r="T1024" s="4" t="str">
        <x:f>IFERROR(INDEX('Material routes'!$D$6:$D$2205,MATCH(V1024,'Material routes'!$A$6:$A$2205,0)),"MISSING ID")</x:f>
        <x:v>proposal.gear.mail_shirt</x:v>
      </x:c>
      <x:c r="U1024" s="4" t="str">
        <x:v>design.audit.proposal_gear_mail_shirt.audit.in.1</x:v>
      </x:c>
      <x:c r="V1024" s="4" t="str">
        <x:v>design.audit.proposal_gear_mail_shirt.audit.out</x:v>
      </x:c>
    </x:row>
    <x:row r="1025" ht="64" customHeight="1">
      <x:c r="A1025" s="4" t="str">
        <x:f>IFERROR(INDEX('Material routes'!$E$6:$E$2205,MATCH(U1025,'Material routes'!$A$6:$A$2205,0)),"MISSING ID")</x:f>
        <x:v>Pressed hide fastening strips</x:v>
      </x:c>
      <x:c r="B1025" s="4" t="str">
        <x:f>IFERROR(INDEX('Material routes'!$F$6:$F$2205,MATCH(U1025,'Material routes'!$A$6:$A$2205,0)),"MISSING ID")</x:f>
        <x:v>T2</x:v>
      </x:c>
      <x:c r="C1025" s="4" t="str">
        <x:f>IFERROR(INDEX('Material routes'!$H$6:$H$2205,MATCH(U1025,'Material routes'!$A$6:$A$2205,0)),"MISSING ID")</x:f>
        <x:v>Processed material</x:v>
      </x:c>
      <x:c r="D1025" s="4" t="str">
        <x:f>IFERROR(INDEX('Material routes'!$G$6:$G$2205,MATCH(U1025,'Material routes'!$A$6:$A$2205,0)),"MISSING ID")</x:f>
        <x:v>Manufactured stock</x:v>
      </x:c>
      <x:c r="E1025" s="4" t="str">
        <x:f>IFERROR(INDEX('Material routes'!$C$6:$C$2205,MATCH(U1025,'Material routes'!$A$6:$A$2205,0)),"MISSING ID")</x:f>
        <x:v>Ingredient candidate</x:v>
      </x:c>
      <x:c r="F1025" s="4" t="str">
        <x:f>IFERROR(INDEX('Material routes'!$E$6:$E$2205,MATCH(V1025,'Material routes'!$A$6:$A$2205,0)),"MISSING ID")</x:f>
        <x:v>Chainmail shirt</x:v>
      </x:c>
      <x:c r="G1025" s="4" t="str">
        <x:f>IFERROR(INDEX('Material routes'!$F$6:$F$2205,MATCH(V1025,'Material routes'!$A$6:$A$2205,0)),"MISSING ID")</x:f>
        <x:v>Not applicable</x:v>
      </x:c>
      <x:c r="H1025" s="4" t="str">
        <x:f>IFERROR(INDEX('Material routes'!$H$6:$H$2205,MATCH(V1025,'Material routes'!$A$6:$A$2205,0)),"MISSING ID")</x:f>
        <x:v>Armor</x:v>
      </x:c>
      <x:c r="I1025" s="4" t="str">
        <x:f>IFERROR(INDEX('Material routes'!$G$6:$G$2205,MATCH(V1025,'Material routes'!$A$6:$A$2205,0)),"MISSING ID")</x:f>
        <x:v>Armor</x:v>
      </x:c>
      <x:c r="J1025" s="4" t="str">
        <x:f>IFERROR(INDEX('Material routes'!$B$6:$B$2205,MATCH(U1025,'Material routes'!$A$6:$A$2205,0)),"MISSING ID")</x:f>
        <x:v>design.audit.proposal_gear_mail_shirt</x:v>
      </x:c>
      <x:c r="K1025" s="4" t="str">
        <x:f>IFERROR(INDEX('Crafting recipes'!$C$6:$C$1005,MATCH(J1025,'Crafting recipes'!$A$6:$A$1005,0)),"MISSING ID")</x:f>
        <x:v>Finished-item crafting</x:v>
      </x:c>
      <x:c r="L1025" s="4" t="str">
        <x:f>IFERROR(INDEX('Material routes'!$K$6:$K$2205,MATCH(U1025,'Material routes'!$A$6:$A$2205,0)),"MISSING ID")</x:f>
        <x:v>Proposal</x:v>
      </x:c>
      <x:c r="M1025" s="4" t="str">
        <x:f>IFERROR(INDEX('Material routes'!$M$6:$M$2205,MATCH(U1025,'Material routes'!$A$6:$A$2205,0)),"MISSING ID")</x:f>
        <x:v>Partial proposal</x:v>
      </x:c>
      <x:c r="N1025" s="4"/>
      <x:c r="O1025" s="4" t="str">
        <x:f>IFERROR(INDEX('Material routes'!$J$6:$J$2205,MATCH(U1025,'Material routes'!$A$6:$A$2205,0)),"MISSING ID")</x:f>
        <x:v>Unspecified</x:v>
      </x:c>
      <x:c r="P1025" s="4"/>
      <x:c r="Q1025" s="4" t="str">
        <x:f>IFERROR(INDEX('Material routes'!$J$6:$J$2205,MATCH(V1025,'Material routes'!$A$6:$A$2205,0)),"MISSING ID")</x:f>
        <x:v>Unspecified</x:v>
      </x:c>
      <x:c r="R1025" s="4" t="str">
        <x:f>IF(L1025="Withheld","Withheld premise",IF(E1025="Tool candidate","Reusable prerequisite",IF(K1025="Raw entry preparation","Entry-resource preparation",IF(G1025="Not applicable",IF(IFERROR(INDEX('Items'!$AI$6:$AI$1005,MATCH(T1025,'Items'!$A$6:$A$1005,0)),"MISSING ID")="Finished item","Finished endpoint",IF(IFERROR(INDEX('Items'!$AI$6:$AI$1005,MATCH(T1025,'Items'!$A$6:$A$1005,0)),"MISSING ID")="Currency","Currency / no refinement tier","Recovered output / tier not applicable")),IF(OR(IFERROR(INDEX('Crafting recipes'!$H$6:$H$1005,MATCH(J1025,'Crafting recipes'!$A$6:$A$1005,0)),"MISSING ID")="Unassigned",G1025="Unassigned"),"Tier unresolved",IF(IFERROR(VALUE(RIGHT(G1025,1))-VALUE(RIGHT(IFERROR(INDEX('Crafting recipes'!$H$6:$H$1005,MATCH(J1025,'Crafting recipes'!$A$6:$A$1005,0)),"MISSING ID"),1)),0)=1,IF(B1025=IFERROR(INDEX('Crafting recipes'!$H$6:$H$1005,MATCH(J1025,'Crafting recipes'!$A$6:$A$1005,0)),"MISSING ID"),"Advances one material tier","Lower-tier ingredient; route advances one tier"),"Needs tier review"))))))</x:f>
        <x:v>Finished endpoint</x:v>
      </x:c>
      <x:c r="S1025" s="4" t="str">
        <x:f>IFERROR(INDEX('Material routes'!$D$6:$D$2205,MATCH(U1025,'Material routes'!$A$6:$A$2205,0)),"MISSING ID")</x:f>
        <x:v>proposal.audit.pressed_hide_fastening_strips</x:v>
      </x:c>
      <x:c r="T1025" s="4" t="str">
        <x:f>IFERROR(INDEX('Material routes'!$D$6:$D$2205,MATCH(V1025,'Material routes'!$A$6:$A$2205,0)),"MISSING ID")</x:f>
        <x:v>proposal.gear.mail_shirt</x:v>
      </x:c>
      <x:c r="U1025" s="4" t="str">
        <x:v>design.audit.proposal_gear_mail_shirt.audit.in.2</x:v>
      </x:c>
      <x:c r="V1025" s="4" t="str">
        <x:v>design.audit.proposal_gear_mail_shirt.audit.out</x:v>
      </x:c>
    </x:row>
    <x:row r="1026" ht="64" customHeight="1">
      <x:c r="A1026" s="4" t="str">
        <x:f>IFERROR(INDEX('Material routes'!$E$6:$E$2205,MATCH(U1026,'Material routes'!$A$6:$A$2205,0)),"MISSING ID")</x:f>
        <x:v>Chest armor</x:v>
      </x:c>
      <x:c r="B1026" s="4" t="str">
        <x:f>IFERROR(INDEX('Material routes'!$F$6:$F$2205,MATCH(U1026,'Material routes'!$A$6:$A$2205,0)),"MISSING ID")</x:f>
        <x:v>Not applicable</x:v>
      </x:c>
      <x:c r="C1026" s="4" t="str">
        <x:f>IFERROR(INDEX('Material routes'!$H$6:$H$2205,MATCH(U1026,'Material routes'!$A$6:$A$2205,0)),"MISSING ID")</x:f>
        <x:v>Armor</x:v>
      </x:c>
      <x:c r="D1026" s="4" t="str">
        <x:f>IFERROR(INDEX('Material routes'!$G$6:$G$2205,MATCH(U1026,'Material routes'!$A$6:$A$2205,0)),"MISSING ID")</x:f>
        <x:v>Armor</x:v>
      </x:c>
      <x:c r="E1026" s="4" t="str">
        <x:f>IFERROR(INDEX('Material routes'!$C$6:$C$2205,MATCH(U1026,'Material routes'!$A$6:$A$2205,0)),"MISSING ID")</x:f>
        <x:v>Ingredient candidate</x:v>
      </x:c>
      <x:c r="F1026" s="4" t="str">
        <x:f>IFERROR(INDEX('Material routes'!$E$6:$E$2205,MATCH(V1026,'Material routes'!$A$6:$A$2205,0)),"MISSING ID")</x:f>
        <x:v>Assembled metal armor</x:v>
      </x:c>
      <x:c r="G1026" s="4" t="str">
        <x:f>IFERROR(INDEX('Material routes'!$F$6:$F$2205,MATCH(V1026,'Material routes'!$A$6:$A$2205,0)),"MISSING ID")</x:f>
        <x:v>Not applicable</x:v>
      </x:c>
      <x:c r="H1026" s="4" t="str">
        <x:f>IFERROR(INDEX('Material routes'!$H$6:$H$2205,MATCH(V1026,'Material routes'!$A$6:$A$2205,0)),"MISSING ID")</x:f>
        <x:v>Armor</x:v>
      </x:c>
      <x:c r="I1026" s="4" t="str">
        <x:f>IFERROR(INDEX('Material routes'!$G$6:$G$2205,MATCH(V1026,'Material routes'!$A$6:$A$2205,0)),"MISSING ID")</x:f>
        <x:v>Armor</x:v>
      </x:c>
      <x:c r="J1026" s="4" t="str">
        <x:f>IFERROR(INDEX('Material routes'!$B$6:$B$2205,MATCH(U1026,'Material routes'!$A$6:$A$2205,0)),"MISSING ID")</x:f>
        <x:v>design.audit.proposal_gear_metal_armor_set</x:v>
      </x:c>
      <x:c r="K1026" s="4" t="str">
        <x:f>IFERROR(INDEX('Crafting recipes'!$C$6:$C$1005,MATCH(J1026,'Crafting recipes'!$A$6:$A$1005,0)),"MISSING ID")</x:f>
        <x:v>Finished-item crafting</x:v>
      </x:c>
      <x:c r="L1026" s="4" t="str">
        <x:f>IFERROR(INDEX('Material routes'!$K$6:$K$2205,MATCH(U1026,'Material routes'!$A$6:$A$2205,0)),"MISSING ID")</x:f>
        <x:v>Proposal</x:v>
      </x:c>
      <x:c r="M1026" s="4" t="str">
        <x:f>IFERROR(INDEX('Material routes'!$M$6:$M$2205,MATCH(U1026,'Material routes'!$A$6:$A$2205,0)),"MISSING ID")</x:f>
        <x:v>Partial proposal</x:v>
      </x:c>
      <x:c r="N1026" s="4"/>
      <x:c r="O1026" s="4" t="str">
        <x:f>IFERROR(INDEX('Material routes'!$J$6:$J$2205,MATCH(U1026,'Material routes'!$A$6:$A$2205,0)),"MISSING ID")</x:f>
        <x:v>Unspecified</x:v>
      </x:c>
      <x:c r="P1026" s="4"/>
      <x:c r="Q1026" s="4" t="str">
        <x:f>IFERROR(INDEX('Material routes'!$J$6:$J$2205,MATCH(V1026,'Material routes'!$A$6:$A$2205,0)),"MISSING ID")</x:f>
        <x:v>Unspecified</x:v>
      </x:c>
      <x:c r="R1026" s="4" t="str">
        <x:f>IF(L1026="Withheld","Withheld premise",IF(E1026="Tool candidate","Reusable prerequisite",IF(K1026="Raw entry preparation","Entry-resource preparation",IF(G1026="Not applicable",IF(IFERROR(INDEX('Items'!$AI$6:$AI$1005,MATCH(T1026,'Items'!$A$6:$A$1005,0)),"MISSING ID")="Finished item","Finished endpoint",IF(IFERROR(INDEX('Items'!$AI$6:$AI$1005,MATCH(T1026,'Items'!$A$6:$A$1005,0)),"MISSING ID")="Currency","Currency / no refinement tier","Recovered output / tier not applicable")),IF(OR(IFERROR(INDEX('Crafting recipes'!$H$6:$H$1005,MATCH(J1026,'Crafting recipes'!$A$6:$A$1005,0)),"MISSING ID")="Unassigned",G1026="Unassigned"),"Tier unresolved",IF(IFERROR(VALUE(RIGHT(G1026,1))-VALUE(RIGHT(IFERROR(INDEX('Crafting recipes'!$H$6:$H$1005,MATCH(J1026,'Crafting recipes'!$A$6:$A$1005,0)),"MISSING ID"),1)),0)=1,IF(B1026=IFERROR(INDEX('Crafting recipes'!$H$6:$H$1005,MATCH(J1026,'Crafting recipes'!$A$6:$A$1005,0)),"MISSING ID"),"Advances one material tier","Lower-tier ingredient; route advances one tier"),"Needs tier review"))))))</x:f>
        <x:v>Finished endpoint</x:v>
      </x:c>
      <x:c r="S1026" s="4" t="str">
        <x:f>IFERROR(INDEX('Material routes'!$D$6:$D$2205,MATCH(U1026,'Material routes'!$A$6:$A$2205,0)),"MISSING ID")</x:f>
        <x:v>proposal.gear.chest_armor</x:v>
      </x:c>
      <x:c r="T1026" s="4" t="str">
        <x:f>IFERROR(INDEX('Material routes'!$D$6:$D$2205,MATCH(V1026,'Material routes'!$A$6:$A$2205,0)),"MISSING ID")</x:f>
        <x:v>proposal.gear.metal_armor_set</x:v>
      </x:c>
      <x:c r="U1026" s="4" t="str">
        <x:v>design.audit.proposal_gear_metal_armor_set.audit.in.1</x:v>
      </x:c>
      <x:c r="V1026" s="4" t="str">
        <x:v>design.audit.proposal_gear_metal_armor_set.audit.out</x:v>
      </x:c>
    </x:row>
    <x:row r="1027" ht="64" customHeight="1">
      <x:c r="A1027" s="4" t="str">
        <x:f>IFERROR(INDEX('Material routes'!$E$6:$E$2205,MATCH(U1027,'Material routes'!$A$6:$A$2205,0)),"MISSING ID")</x:f>
        <x:v>Helmet</x:v>
      </x:c>
      <x:c r="B1027" s="4" t="str">
        <x:f>IFERROR(INDEX('Material routes'!$F$6:$F$2205,MATCH(U1027,'Material routes'!$A$6:$A$2205,0)),"MISSING ID")</x:f>
        <x:v>Not applicable</x:v>
      </x:c>
      <x:c r="C1027" s="4" t="str">
        <x:f>IFERROR(INDEX('Material routes'!$H$6:$H$2205,MATCH(U1027,'Material routes'!$A$6:$A$2205,0)),"MISSING ID")</x:f>
        <x:v>Armor</x:v>
      </x:c>
      <x:c r="D1027" s="4" t="str">
        <x:f>IFERROR(INDEX('Material routes'!$G$6:$G$2205,MATCH(U1027,'Material routes'!$A$6:$A$2205,0)),"MISSING ID")</x:f>
        <x:v>Armor</x:v>
      </x:c>
      <x:c r="E1027" s="4" t="str">
        <x:f>IFERROR(INDEX('Material routes'!$C$6:$C$2205,MATCH(U1027,'Material routes'!$A$6:$A$2205,0)),"MISSING ID")</x:f>
        <x:v>Ingredient candidate</x:v>
      </x:c>
      <x:c r="F1027" s="4" t="str">
        <x:f>IFERROR(INDEX('Material routes'!$E$6:$E$2205,MATCH(V1027,'Material routes'!$A$6:$A$2205,0)),"MISSING ID")</x:f>
        <x:v>Assembled metal armor</x:v>
      </x:c>
      <x:c r="G1027" s="4" t="str">
        <x:f>IFERROR(INDEX('Material routes'!$F$6:$F$2205,MATCH(V1027,'Material routes'!$A$6:$A$2205,0)),"MISSING ID")</x:f>
        <x:v>Not applicable</x:v>
      </x:c>
      <x:c r="H1027" s="4" t="str">
        <x:f>IFERROR(INDEX('Material routes'!$H$6:$H$2205,MATCH(V1027,'Material routes'!$A$6:$A$2205,0)),"MISSING ID")</x:f>
        <x:v>Armor</x:v>
      </x:c>
      <x:c r="I1027" s="4" t="str">
        <x:f>IFERROR(INDEX('Material routes'!$G$6:$G$2205,MATCH(V1027,'Material routes'!$A$6:$A$2205,0)),"MISSING ID")</x:f>
        <x:v>Armor</x:v>
      </x:c>
      <x:c r="J1027" s="4" t="str">
        <x:f>IFERROR(INDEX('Material routes'!$B$6:$B$2205,MATCH(U1027,'Material routes'!$A$6:$A$2205,0)),"MISSING ID")</x:f>
        <x:v>design.audit.proposal_gear_metal_armor_set</x:v>
      </x:c>
      <x:c r="K1027" s="4" t="str">
        <x:f>IFERROR(INDEX('Crafting recipes'!$C$6:$C$1005,MATCH(J1027,'Crafting recipes'!$A$6:$A$1005,0)),"MISSING ID")</x:f>
        <x:v>Finished-item crafting</x:v>
      </x:c>
      <x:c r="L1027" s="4" t="str">
        <x:f>IFERROR(INDEX('Material routes'!$K$6:$K$2205,MATCH(U1027,'Material routes'!$A$6:$A$2205,0)),"MISSING ID")</x:f>
        <x:v>Proposal</x:v>
      </x:c>
      <x:c r="M1027" s="4" t="str">
        <x:f>IFERROR(INDEX('Material routes'!$M$6:$M$2205,MATCH(U1027,'Material routes'!$A$6:$A$2205,0)),"MISSING ID")</x:f>
        <x:v>Partial proposal</x:v>
      </x:c>
      <x:c r="N1027" s="4"/>
      <x:c r="O1027" s="4" t="str">
        <x:f>IFERROR(INDEX('Material routes'!$J$6:$J$2205,MATCH(U1027,'Material routes'!$A$6:$A$2205,0)),"MISSING ID")</x:f>
        <x:v>Unspecified</x:v>
      </x:c>
      <x:c r="P1027" s="4"/>
      <x:c r="Q1027" s="4" t="str">
        <x:f>IFERROR(INDEX('Material routes'!$J$6:$J$2205,MATCH(V1027,'Material routes'!$A$6:$A$2205,0)),"MISSING ID")</x:f>
        <x:v>Unspecified</x:v>
      </x:c>
      <x:c r="R1027" s="4" t="str">
        <x:f>IF(L1027="Withheld","Withheld premise",IF(E1027="Tool candidate","Reusable prerequisite",IF(K1027="Raw entry preparation","Entry-resource preparation",IF(G1027="Not applicable",IF(IFERROR(INDEX('Items'!$AI$6:$AI$1005,MATCH(T1027,'Items'!$A$6:$A$1005,0)),"MISSING ID")="Finished item","Finished endpoint",IF(IFERROR(INDEX('Items'!$AI$6:$AI$1005,MATCH(T1027,'Items'!$A$6:$A$1005,0)),"MISSING ID")="Currency","Currency / no refinement tier","Recovered output / tier not applicable")),IF(OR(IFERROR(INDEX('Crafting recipes'!$H$6:$H$1005,MATCH(J1027,'Crafting recipes'!$A$6:$A$1005,0)),"MISSING ID")="Unassigned",G1027="Unassigned"),"Tier unresolved",IF(IFERROR(VALUE(RIGHT(G1027,1))-VALUE(RIGHT(IFERROR(INDEX('Crafting recipes'!$H$6:$H$1005,MATCH(J1027,'Crafting recipes'!$A$6:$A$1005,0)),"MISSING ID"),1)),0)=1,IF(B1027=IFERROR(INDEX('Crafting recipes'!$H$6:$H$1005,MATCH(J1027,'Crafting recipes'!$A$6:$A$1005,0)),"MISSING ID"),"Advances one material tier","Lower-tier ingredient; route advances one tier"),"Needs tier review"))))))</x:f>
        <x:v>Finished endpoint</x:v>
      </x:c>
      <x:c r="S1027" s="4" t="str">
        <x:f>IFERROR(INDEX('Material routes'!$D$6:$D$2205,MATCH(U1027,'Material routes'!$A$6:$A$2205,0)),"MISSING ID")</x:f>
        <x:v>proposal.gear.helmet</x:v>
      </x:c>
      <x:c r="T1027" s="4" t="str">
        <x:f>IFERROR(INDEX('Material routes'!$D$6:$D$2205,MATCH(V1027,'Material routes'!$A$6:$A$2205,0)),"MISSING ID")</x:f>
        <x:v>proposal.gear.metal_armor_set</x:v>
      </x:c>
      <x:c r="U1027" s="4" t="str">
        <x:v>design.audit.proposal_gear_metal_armor_set.audit.in.2</x:v>
      </x:c>
      <x:c r="V1027" s="4" t="str">
        <x:v>design.audit.proposal_gear_metal_armor_set.audit.out</x:v>
      </x:c>
    </x:row>
    <x:row r="1028" ht="64" customHeight="1">
      <x:c r="A1028" s="4" t="str">
        <x:f>IFERROR(INDEX('Material routes'!$E$6:$E$2205,MATCH(U1028,'Material routes'!$A$6:$A$2205,0)),"MISSING ID")</x:f>
        <x:v>Leg armor</x:v>
      </x:c>
      <x:c r="B1028" s="4" t="str">
        <x:f>IFERROR(INDEX('Material routes'!$F$6:$F$2205,MATCH(U1028,'Material routes'!$A$6:$A$2205,0)),"MISSING ID")</x:f>
        <x:v>Not applicable</x:v>
      </x:c>
      <x:c r="C1028" s="4" t="str">
        <x:f>IFERROR(INDEX('Material routes'!$H$6:$H$2205,MATCH(U1028,'Material routes'!$A$6:$A$2205,0)),"MISSING ID")</x:f>
        <x:v>Armor</x:v>
      </x:c>
      <x:c r="D1028" s="4" t="str">
        <x:f>IFERROR(INDEX('Material routes'!$G$6:$G$2205,MATCH(U1028,'Material routes'!$A$6:$A$2205,0)),"MISSING ID")</x:f>
        <x:v>Armor</x:v>
      </x:c>
      <x:c r="E1028" s="4" t="str">
        <x:f>IFERROR(INDEX('Material routes'!$C$6:$C$2205,MATCH(U1028,'Material routes'!$A$6:$A$2205,0)),"MISSING ID")</x:f>
        <x:v>Ingredient candidate</x:v>
      </x:c>
      <x:c r="F1028" s="4" t="str">
        <x:f>IFERROR(INDEX('Material routes'!$E$6:$E$2205,MATCH(V1028,'Material routes'!$A$6:$A$2205,0)),"MISSING ID")</x:f>
        <x:v>Assembled metal armor</x:v>
      </x:c>
      <x:c r="G1028" s="4" t="str">
        <x:f>IFERROR(INDEX('Material routes'!$F$6:$F$2205,MATCH(V1028,'Material routes'!$A$6:$A$2205,0)),"MISSING ID")</x:f>
        <x:v>Not applicable</x:v>
      </x:c>
      <x:c r="H1028" s="4" t="str">
        <x:f>IFERROR(INDEX('Material routes'!$H$6:$H$2205,MATCH(V1028,'Material routes'!$A$6:$A$2205,0)),"MISSING ID")</x:f>
        <x:v>Armor</x:v>
      </x:c>
      <x:c r="I1028" s="4" t="str">
        <x:f>IFERROR(INDEX('Material routes'!$G$6:$G$2205,MATCH(V1028,'Material routes'!$A$6:$A$2205,0)),"MISSING ID")</x:f>
        <x:v>Armor</x:v>
      </x:c>
      <x:c r="J1028" s="4" t="str">
        <x:f>IFERROR(INDEX('Material routes'!$B$6:$B$2205,MATCH(U1028,'Material routes'!$A$6:$A$2205,0)),"MISSING ID")</x:f>
        <x:v>design.audit.proposal_gear_metal_armor_set</x:v>
      </x:c>
      <x:c r="K1028" s="4" t="str">
        <x:f>IFERROR(INDEX('Crafting recipes'!$C$6:$C$1005,MATCH(J1028,'Crafting recipes'!$A$6:$A$1005,0)),"MISSING ID")</x:f>
        <x:v>Finished-item crafting</x:v>
      </x:c>
      <x:c r="L1028" s="4" t="str">
        <x:f>IFERROR(INDEX('Material routes'!$K$6:$K$2205,MATCH(U1028,'Material routes'!$A$6:$A$2205,0)),"MISSING ID")</x:f>
        <x:v>Proposal</x:v>
      </x:c>
      <x:c r="M1028" s="4" t="str">
        <x:f>IFERROR(INDEX('Material routes'!$M$6:$M$2205,MATCH(U1028,'Material routes'!$A$6:$A$2205,0)),"MISSING ID")</x:f>
        <x:v>Partial proposal</x:v>
      </x:c>
      <x:c r="N1028" s="4"/>
      <x:c r="O1028" s="4" t="str">
        <x:f>IFERROR(INDEX('Material routes'!$J$6:$J$2205,MATCH(U1028,'Material routes'!$A$6:$A$2205,0)),"MISSING ID")</x:f>
        <x:v>Unspecified</x:v>
      </x:c>
      <x:c r="P1028" s="4"/>
      <x:c r="Q1028" s="4" t="str">
        <x:f>IFERROR(INDEX('Material routes'!$J$6:$J$2205,MATCH(V1028,'Material routes'!$A$6:$A$2205,0)),"MISSING ID")</x:f>
        <x:v>Unspecified</x:v>
      </x:c>
      <x:c r="R1028" s="4" t="str">
        <x:f>IF(L1028="Withheld","Withheld premise",IF(E1028="Tool candidate","Reusable prerequisite",IF(K1028="Raw entry preparation","Entry-resource preparation",IF(G1028="Not applicable",IF(IFERROR(INDEX('Items'!$AI$6:$AI$1005,MATCH(T1028,'Items'!$A$6:$A$1005,0)),"MISSING ID")="Finished item","Finished endpoint",IF(IFERROR(INDEX('Items'!$AI$6:$AI$1005,MATCH(T1028,'Items'!$A$6:$A$1005,0)),"MISSING ID")="Currency","Currency / no refinement tier","Recovered output / tier not applicable")),IF(OR(IFERROR(INDEX('Crafting recipes'!$H$6:$H$1005,MATCH(J1028,'Crafting recipes'!$A$6:$A$1005,0)),"MISSING ID")="Unassigned",G1028="Unassigned"),"Tier unresolved",IF(IFERROR(VALUE(RIGHT(G1028,1))-VALUE(RIGHT(IFERROR(INDEX('Crafting recipes'!$H$6:$H$1005,MATCH(J1028,'Crafting recipes'!$A$6:$A$1005,0)),"MISSING ID"),1)),0)=1,IF(B1028=IFERROR(INDEX('Crafting recipes'!$H$6:$H$1005,MATCH(J1028,'Crafting recipes'!$A$6:$A$1005,0)),"MISSING ID"),"Advances one material tier","Lower-tier ingredient; route advances one tier"),"Needs tier review"))))))</x:f>
        <x:v>Finished endpoint</x:v>
      </x:c>
      <x:c r="S1028" s="4" t="str">
        <x:f>IFERROR(INDEX('Material routes'!$D$6:$D$2205,MATCH(U1028,'Material routes'!$A$6:$A$2205,0)),"MISSING ID")</x:f>
        <x:v>proposal.gear.leg_armor</x:v>
      </x:c>
      <x:c r="T1028" s="4" t="str">
        <x:f>IFERROR(INDEX('Material routes'!$D$6:$D$2205,MATCH(V1028,'Material routes'!$A$6:$A$2205,0)),"MISSING ID")</x:f>
        <x:v>proposal.gear.metal_armor_set</x:v>
      </x:c>
      <x:c r="U1028" s="4" t="str">
        <x:v>design.audit.proposal_gear_metal_armor_set.audit.in.3</x:v>
      </x:c>
      <x:c r="V1028" s="4" t="str">
        <x:v>design.audit.proposal_gear_metal_armor_set.audit.out</x:v>
      </x:c>
    </x:row>
    <x:row r="1029" ht="64" customHeight="1">
      <x:c r="A1029" s="4" t="str">
        <x:f>IFERROR(INDEX('Material routes'!$E$6:$E$2205,MATCH(U1029,'Material routes'!$A$6:$A$2205,0)),"MISSING ID")</x:f>
        <x:v>Pressed hide fastening strips</x:v>
      </x:c>
      <x:c r="B1029" s="4" t="str">
        <x:f>IFERROR(INDEX('Material routes'!$F$6:$F$2205,MATCH(U1029,'Material routes'!$A$6:$A$2205,0)),"MISSING ID")</x:f>
        <x:v>T2</x:v>
      </x:c>
      <x:c r="C1029" s="4" t="str">
        <x:f>IFERROR(INDEX('Material routes'!$H$6:$H$2205,MATCH(U1029,'Material routes'!$A$6:$A$2205,0)),"MISSING ID")</x:f>
        <x:v>Processed material</x:v>
      </x:c>
      <x:c r="D1029" s="4" t="str">
        <x:f>IFERROR(INDEX('Material routes'!$G$6:$G$2205,MATCH(U1029,'Material routes'!$A$6:$A$2205,0)),"MISSING ID")</x:f>
        <x:v>Manufactured stock</x:v>
      </x:c>
      <x:c r="E1029" s="4" t="str">
        <x:f>IFERROR(INDEX('Material routes'!$C$6:$C$2205,MATCH(U1029,'Material routes'!$A$6:$A$2205,0)),"MISSING ID")</x:f>
        <x:v>Ingredient candidate</x:v>
      </x:c>
      <x:c r="F1029" s="4" t="str">
        <x:f>IFERROR(INDEX('Material routes'!$E$6:$E$2205,MATCH(V1029,'Material routes'!$A$6:$A$2205,0)),"MISSING ID")</x:f>
        <x:v>Assembled metal armor</x:v>
      </x:c>
      <x:c r="G1029" s="4" t="str">
        <x:f>IFERROR(INDEX('Material routes'!$F$6:$F$2205,MATCH(V1029,'Material routes'!$A$6:$A$2205,0)),"MISSING ID")</x:f>
        <x:v>Not applicable</x:v>
      </x:c>
      <x:c r="H1029" s="4" t="str">
        <x:f>IFERROR(INDEX('Material routes'!$H$6:$H$2205,MATCH(V1029,'Material routes'!$A$6:$A$2205,0)),"MISSING ID")</x:f>
        <x:v>Armor</x:v>
      </x:c>
      <x:c r="I1029" s="4" t="str">
        <x:f>IFERROR(INDEX('Material routes'!$G$6:$G$2205,MATCH(V1029,'Material routes'!$A$6:$A$2205,0)),"MISSING ID")</x:f>
        <x:v>Armor</x:v>
      </x:c>
      <x:c r="J1029" s="4" t="str">
        <x:f>IFERROR(INDEX('Material routes'!$B$6:$B$2205,MATCH(U1029,'Material routes'!$A$6:$A$2205,0)),"MISSING ID")</x:f>
        <x:v>design.audit.proposal_gear_metal_armor_set</x:v>
      </x:c>
      <x:c r="K1029" s="4" t="str">
        <x:f>IFERROR(INDEX('Crafting recipes'!$C$6:$C$1005,MATCH(J1029,'Crafting recipes'!$A$6:$A$1005,0)),"MISSING ID")</x:f>
        <x:v>Finished-item crafting</x:v>
      </x:c>
      <x:c r="L1029" s="4" t="str">
        <x:f>IFERROR(INDEX('Material routes'!$K$6:$K$2205,MATCH(U1029,'Material routes'!$A$6:$A$2205,0)),"MISSING ID")</x:f>
        <x:v>Proposal</x:v>
      </x:c>
      <x:c r="M1029" s="4" t="str">
        <x:f>IFERROR(INDEX('Material routes'!$M$6:$M$2205,MATCH(U1029,'Material routes'!$A$6:$A$2205,0)),"MISSING ID")</x:f>
        <x:v>Partial proposal</x:v>
      </x:c>
      <x:c r="N1029" s="4"/>
      <x:c r="O1029" s="4" t="str">
        <x:f>IFERROR(INDEX('Material routes'!$J$6:$J$2205,MATCH(U1029,'Material routes'!$A$6:$A$2205,0)),"MISSING ID")</x:f>
        <x:v>Unspecified</x:v>
      </x:c>
      <x:c r="P1029" s="4"/>
      <x:c r="Q1029" s="4" t="str">
        <x:f>IFERROR(INDEX('Material routes'!$J$6:$J$2205,MATCH(V1029,'Material routes'!$A$6:$A$2205,0)),"MISSING ID")</x:f>
        <x:v>Unspecified</x:v>
      </x:c>
      <x:c r="R1029" s="4" t="str">
        <x:f>IF(L1029="Withheld","Withheld premise",IF(E1029="Tool candidate","Reusable prerequisite",IF(K1029="Raw entry preparation","Entry-resource preparation",IF(G1029="Not applicable",IF(IFERROR(INDEX('Items'!$AI$6:$AI$1005,MATCH(T1029,'Items'!$A$6:$A$1005,0)),"MISSING ID")="Finished item","Finished endpoint",IF(IFERROR(INDEX('Items'!$AI$6:$AI$1005,MATCH(T1029,'Items'!$A$6:$A$1005,0)),"MISSING ID")="Currency","Currency / no refinement tier","Recovered output / tier not applicable")),IF(OR(IFERROR(INDEX('Crafting recipes'!$H$6:$H$1005,MATCH(J1029,'Crafting recipes'!$A$6:$A$1005,0)),"MISSING ID")="Unassigned",G1029="Unassigned"),"Tier unresolved",IF(IFERROR(VALUE(RIGHT(G1029,1))-VALUE(RIGHT(IFERROR(INDEX('Crafting recipes'!$H$6:$H$1005,MATCH(J1029,'Crafting recipes'!$A$6:$A$1005,0)),"MISSING ID"),1)),0)=1,IF(B1029=IFERROR(INDEX('Crafting recipes'!$H$6:$H$1005,MATCH(J1029,'Crafting recipes'!$A$6:$A$1005,0)),"MISSING ID"),"Advances one material tier","Lower-tier ingredient; route advances one tier"),"Needs tier review"))))))</x:f>
        <x:v>Finished endpoint</x:v>
      </x:c>
      <x:c r="S1029" s="4" t="str">
        <x:f>IFERROR(INDEX('Material routes'!$D$6:$D$2205,MATCH(U1029,'Material routes'!$A$6:$A$2205,0)),"MISSING ID")</x:f>
        <x:v>proposal.audit.pressed_hide_fastening_strips</x:v>
      </x:c>
      <x:c r="T1029" s="4" t="str">
        <x:f>IFERROR(INDEX('Material routes'!$D$6:$D$2205,MATCH(V1029,'Material routes'!$A$6:$A$2205,0)),"MISSING ID")</x:f>
        <x:v>proposal.gear.metal_armor_set</x:v>
      </x:c>
      <x:c r="U1029" s="4" t="str">
        <x:v>design.audit.proposal_gear_metal_armor_set.audit.in.4</x:v>
      </x:c>
      <x:c r="V1029" s="4" t="str">
        <x:v>design.audit.proposal_gear_metal_armor_set.audit.out</x:v>
      </x:c>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Armor</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Armor</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Armor</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Armor</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Armor</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t="str">
        <x:f>IFERROR(INDEX('Material routes'!$E$6:$E$2205,MATCH(U1045,'Material routes'!$A$6:$A$2205,0)),"MISSING ID")</x:f>
        <x:v>Steel-rimmed shell shield</x:v>
      </x:c>
      <x:c r="B1045" s="4" t="str">
        <x:f>IFERROR(INDEX('Material routes'!$F$6:$F$2205,MATCH(U1045,'Material routes'!$A$6:$A$2205,0)),"MISSING ID")</x:f>
        <x:v>Not applicable</x:v>
      </x:c>
      <x:c r="C1045" s="4" t="str">
        <x:f>IFERROR(INDEX('Material routes'!$H$6:$H$2205,MATCH(U1045,'Material routes'!$A$6:$A$2205,0)),"MISSING ID")</x:f>
        <x:v>Shield</x:v>
      </x:c>
      <x:c r="D1045" s="4" t="str">
        <x:f>IFERROR(INDEX('Material routes'!$G$6:$G$2205,MATCH(U1045,'Material routes'!$A$6:$A$2205,0)),"MISSING ID")</x:f>
        <x:v>Armor</x:v>
      </x:c>
      <x:c r="E1045" s="4" t="str">
        <x:f>IFERROR(INDEX('Material routes'!$C$6:$C$2205,MATCH(U1045,'Material routes'!$A$6:$A$2205,0)),"MISSING ID")</x:f>
        <x:v>Ingredient candidate</x:v>
      </x:c>
      <x:c r="F1045" s="4" t="str">
        <x:f>IFERROR(INDEX('Material routes'!$E$6:$E$2205,MATCH(V1045,'Material routes'!$A$6:$A$2205,0)),"MISSING ID")</x:f>
        <x:v>Shield</x:v>
      </x:c>
      <x:c r="G1045" s="4" t="str">
        <x:f>IFERROR(INDEX('Material routes'!$F$6:$F$2205,MATCH(V1045,'Material routes'!$A$6:$A$2205,0)),"MISSING ID")</x:f>
        <x:v>Not applicable</x:v>
      </x:c>
      <x:c r="H1045" s="4" t="str">
        <x:f>IFERROR(INDEX('Material routes'!$H$6:$H$2205,MATCH(V1045,'Material routes'!$A$6:$A$2205,0)),"MISSING ID")</x:f>
        <x:v>Shield</x:v>
      </x:c>
      <x:c r="I1045" s="4" t="str">
        <x:f>IFERROR(INDEX('Material routes'!$G$6:$G$2205,MATCH(V1045,'Material routes'!$A$6:$A$2205,0)),"MISSING ID")</x:f>
        <x:v>Armor</x:v>
      </x:c>
      <x:c r="J1045" s="4" t="str">
        <x:f>IFERROR(INDEX('Material routes'!$B$6:$B$2205,MATCH(U1045,'Material routes'!$A$6:$A$2205,0)),"MISSING ID")</x:f>
        <x:v>design.audit.proposal_gear_shield</x:v>
      </x:c>
      <x:c r="K1045" s="4" t="str">
        <x:f>IFERROR(INDEX('Crafting recipes'!$C$6:$C$1005,MATCH(J1045,'Crafting recipes'!$A$6:$A$1005,0)),"MISSING ID")</x:f>
        <x:v>Finished-item crafting</x:v>
      </x:c>
      <x:c r="L1045" s="4" t="str">
        <x:f>IFERROR(INDEX('Material routes'!$K$6:$K$2205,MATCH(U1045,'Material routes'!$A$6:$A$2205,0)),"MISSING ID")</x:f>
        <x:v>Proposal</x:v>
      </x:c>
      <x:c r="M1045" s="4" t="str">
        <x:f>IFERROR(INDEX('Material routes'!$M$6:$M$2205,MATCH(U1045,'Material routes'!$A$6:$A$2205,0)),"MISSING ID")</x:f>
        <x:v>Partial proposal</x:v>
      </x:c>
      <x:c r="N1045" s="4"/>
      <x:c r="O1045" s="4" t="str">
        <x:f>IFERROR(INDEX('Material routes'!$J$6:$J$2205,MATCH(U1045,'Material routes'!$A$6:$A$2205,0)),"MISSING ID")</x:f>
        <x:v>Unspecified</x:v>
      </x:c>
      <x:c r="P1045" s="4"/>
      <x:c r="Q1045" s="4" t="str">
        <x:f>IFERROR(INDEX('Material routes'!$J$6:$J$2205,MATCH(V1045,'Material routes'!$A$6:$A$2205,0)),"MISSING ID")</x:f>
        <x:v>Unspecified</x:v>
      </x:c>
      <x:c r="R1045" s="4" t="str">
        <x:f>IF(L1045="Withheld","Withheld premise",IF(E1045="Tool candidate","Reusable prerequisite",IF(K1045="Raw entry preparation","Entry-resource preparation",IF(G1045="Not applicable",IF(IFERROR(INDEX('Items'!$AI$6:$AI$1005,MATCH(T1045,'Items'!$A$6:$A$1005,0)),"MISSING ID")="Finished item","Finished endpoint",IF(IFERROR(INDEX('Items'!$AI$6:$AI$1005,MATCH(T1045,'Items'!$A$6:$A$1005,0)),"MISSING ID")="Currency","Currency / no refinement tier","Recovered output / tier not applicable")),IF(OR(IFERROR(INDEX('Crafting recipes'!$H$6:$H$1005,MATCH(J1045,'Crafting recipes'!$A$6:$A$1005,0)),"MISSING ID")="Unassigned",G1045="Unassigned"),"Tier unresolved",IF(IFERROR(VALUE(RIGHT(G1045,1))-VALUE(RIGHT(IFERROR(INDEX('Crafting recipes'!$H$6:$H$1005,MATCH(J1045,'Crafting recipes'!$A$6:$A$1005,0)),"MISSING ID"),1)),0)=1,IF(B1045=IFERROR(INDEX('Crafting recipes'!$H$6:$H$1005,MATCH(J1045,'Crafting recipes'!$A$6:$A$1005,0)),"MISSING ID"),"Advances one material tier","Lower-tier ingredient; route advances one tier"),"Needs tier review"))))))</x:f>
        <x:v>Finished endpoint</x:v>
      </x:c>
      <x:c r="S1045" s="4" t="str">
        <x:f>IFERROR(INDEX('Material routes'!$D$6:$D$2205,MATCH(U1045,'Material routes'!$A$6:$A$2205,0)),"MISSING ID")</x:f>
        <x:v>proposal.collection.steel_rimmed_shell_shield</x:v>
      </x:c>
      <x:c r="T1045" s="4" t="str">
        <x:f>IFERROR(INDEX('Material routes'!$D$6:$D$2205,MATCH(V1045,'Material routes'!$A$6:$A$2205,0)),"MISSING ID")</x:f>
        <x:v>proposal.gear.shield</x:v>
      </x:c>
      <x:c r="U1045" s="4" t="str">
        <x:v>design.audit.proposal_gear_shield.audit.in.1</x:v>
      </x:c>
      <x:c r="V1045" s="4" t="str">
        <x:v>design.audit.proposal_gear_shield.audit.out</x:v>
      </x:c>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Tools</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t="str">
        <x:f>IFERROR(INDEX('Material routes'!$E$6:$E$2205,MATCH(U1081,'Material routes'!$A$6:$A$2205,0)),"MISSING ID")</x:f>
        <x:v>Blown glass vessel blank</x:v>
      </x:c>
      <x:c r="B1081" s="4" t="str">
        <x:f>IFERROR(INDEX('Material routes'!$F$6:$F$2205,MATCH(U1081,'Material routes'!$A$6:$A$2205,0)),"MISSING ID")</x:f>
        <x:v>T2</x:v>
      </x:c>
      <x:c r="C1081" s="4" t="str">
        <x:f>IFERROR(INDEX('Material routes'!$H$6:$H$2205,MATCH(U1081,'Material routes'!$A$6:$A$2205,0)),"MISSING ID")</x:f>
        <x:v>Crafting component</x:v>
      </x:c>
      <x:c r="D1081" s="4" t="str">
        <x:f>IFERROR(INDEX('Material routes'!$G$6:$G$2205,MATCH(U1081,'Material routes'!$A$6:$A$2205,0)),"MISSING ID")</x:f>
        <x:v>Crafting components</x:v>
      </x:c>
      <x:c r="E1081" s="4" t="str">
        <x:f>IFERROR(INDEX('Material routes'!$C$6:$C$2205,MATCH(U1081,'Material routes'!$A$6:$A$2205,0)),"MISSING ID")</x:f>
        <x:v>Ingredient candidate</x:v>
      </x:c>
      <x:c r="F1081" s="4" t="str">
        <x:f>IFERROR(INDEX('Material routes'!$E$6:$E$2205,MATCH(V1081,'Material routes'!$A$6:$A$2205,0)),"MISSING ID")</x:f>
        <x:v>Altar display vial</x:v>
      </x:c>
      <x:c r="G1081" s="4" t="str">
        <x:f>IFERROR(INDEX('Material routes'!$F$6:$F$2205,MATCH(V1081,'Material routes'!$A$6:$A$2205,0)),"MISSING ID")</x:f>
        <x:v>Not applicable</x:v>
      </x:c>
      <x:c r="H1081" s="4" t="str">
        <x:f>IFERROR(INDEX('Material routes'!$H$6:$H$2205,MATCH(V1081,'Material routes'!$A$6:$A$2205,0)),"MISSING ID")</x:f>
        <x:v>Container</x:v>
      </x:c>
      <x:c r="I1081" s="4" t="str">
        <x:f>IFERROR(INDEX('Material routes'!$G$6:$G$2205,MATCH(V1081,'Material routes'!$A$6:$A$2205,0)),"MISSING ID")</x:f>
        <x:v>Cultural objects</x:v>
      </x:c>
      <x:c r="J1081" s="4" t="str">
        <x:f>IFERROR(INDEX('Material routes'!$B$6:$B$2205,MATCH(U1081,'Material routes'!$A$6:$A$2205,0)),"MISSING ID")</x:f>
        <x:v>design.audit.proposal_culture_altar_vial</x:v>
      </x:c>
      <x:c r="K1081" s="4" t="str">
        <x:f>IFERROR(INDEX('Crafting recipes'!$C$6:$C$1005,MATCH(J1081,'Crafting recipes'!$A$6:$A$1005,0)),"MISSING ID")</x:f>
        <x:v>Finished-item crafting</x:v>
      </x:c>
      <x:c r="L1081" s="4" t="str">
        <x:f>IFERROR(INDEX('Material routes'!$K$6:$K$2205,MATCH(U1081,'Material routes'!$A$6:$A$2205,0)),"MISSING ID")</x:f>
        <x:v>Proposal</x:v>
      </x:c>
      <x:c r="M1081" s="4" t="str">
        <x:f>IFERROR(INDEX('Material routes'!$M$6:$M$2205,MATCH(U1081,'Material routes'!$A$6:$A$2205,0)),"MISSING ID")</x:f>
        <x:v>Partial proposal</x:v>
      </x:c>
      <x:c r="N1081" s="4"/>
      <x:c r="O1081" s="4" t="str">
        <x:f>IFERROR(INDEX('Material routes'!$J$6:$J$2205,MATCH(U1081,'Material routes'!$A$6:$A$2205,0)),"MISSING ID")</x:f>
        <x:v>Unspecified</x:v>
      </x:c>
      <x:c r="P1081" s="4"/>
      <x:c r="Q1081" s="4" t="str">
        <x:f>IFERROR(INDEX('Material routes'!$J$6:$J$2205,MATCH(V1081,'Material routes'!$A$6:$A$2205,0)),"MISSING ID")</x:f>
        <x:v>Unspecified</x:v>
      </x:c>
      <x:c r="R1081" s="4" t="str">
        <x:f>IF(L1081="Withheld","Withheld premise",IF(E1081="Tool candidate","Reusable prerequisite",IF(K1081="Raw entry preparation","Entry-resource preparation",IF(G1081="Not applicable",IF(IFERROR(INDEX('Items'!$AI$6:$AI$1005,MATCH(T1081,'Items'!$A$6:$A$1005,0)),"MISSING ID")="Finished item","Finished endpoint",IF(IFERROR(INDEX('Items'!$AI$6:$AI$1005,MATCH(T1081,'Items'!$A$6:$A$1005,0)),"MISSING ID")="Currency","Currency / no refinement tier","Recovered output / tier not applicable")),IF(OR(IFERROR(INDEX('Crafting recipes'!$H$6:$H$1005,MATCH(J1081,'Crafting recipes'!$A$6:$A$1005,0)),"MISSING ID")="Unassigned",G1081="Unassigned"),"Tier unresolved",IF(IFERROR(VALUE(RIGHT(G1081,1))-VALUE(RIGHT(IFERROR(INDEX('Crafting recipes'!$H$6:$H$1005,MATCH(J1081,'Crafting recipes'!$A$6:$A$1005,0)),"MISSING ID"),1)),0)=1,IF(B1081=IFERROR(INDEX('Crafting recipes'!$H$6:$H$1005,MATCH(J1081,'Crafting recipes'!$A$6:$A$1005,0)),"MISSING ID"),"Advances one material tier","Lower-tier ingredient; route advances one tier"),"Needs tier review"))))))</x:f>
        <x:v>Finished endpoint</x:v>
      </x:c>
      <x:c r="S1081" s="4" t="str">
        <x:f>IFERROR(INDEX('Material routes'!$D$6:$D$2205,MATCH(U1081,'Material routes'!$A$6:$A$2205,0)),"MISSING ID")</x:f>
        <x:v>proposal.audit.blown_glass_vessel_blank</x:v>
      </x:c>
      <x:c r="T1081" s="4" t="str">
        <x:f>IFERROR(INDEX('Material routes'!$D$6:$D$2205,MATCH(V1081,'Material routes'!$A$6:$A$2205,0)),"MISSING ID")</x:f>
        <x:v>proposal.culture.altar_vial</x:v>
      </x:c>
      <x:c r="U1081" s="4" t="str">
        <x:v>design.audit.proposal_culture_altar_vial.audit.in.1</x:v>
      </x:c>
      <x:c r="V1081" s="4" t="str">
        <x:v>design.audit.proposal_culture_altar_vial.audit.out</x:v>
      </x:c>
    </x:row>
    <x:row r="1082" ht="64" customHeight="1">
      <x:c r="A1082" s="4" t="str">
        <x:f>IFERROR(INDEX('Material routes'!$E$6:$E$2205,MATCH(U1082,'Material routes'!$A$6:$A$2205,0)),"MISSING ID")</x:f>
        <x:v>Polished gemstone blanks</x:v>
      </x:c>
      <x:c r="B1082" s="4" t="str">
        <x:f>IFERROR(INDEX('Material routes'!$F$6:$F$2205,MATCH(U1082,'Material routes'!$A$6:$A$2205,0)),"MISSING ID")</x:f>
        <x:v>T2</x:v>
      </x:c>
      <x:c r="C1082" s="4" t="str">
        <x:f>IFERROR(INDEX('Material routes'!$H$6:$H$2205,MATCH(U1082,'Material routes'!$A$6:$A$2205,0)),"MISSING ID")</x:f>
        <x:v>Processed material</x:v>
      </x:c>
      <x:c r="D1082" s="4" t="str">
        <x:f>IFERROR(INDEX('Material routes'!$G$6:$G$2205,MATCH(U1082,'Material routes'!$A$6:$A$2205,0)),"MISSING ID")</x:f>
        <x:v>Manufactured stock</x:v>
      </x:c>
      <x:c r="E1082" s="4" t="str">
        <x:f>IFERROR(INDEX('Material routes'!$C$6:$C$2205,MATCH(U1082,'Material routes'!$A$6:$A$2205,0)),"MISSING ID")</x:f>
        <x:v>Ingredient candidate</x:v>
      </x:c>
      <x:c r="F1082" s="4" t="str">
        <x:f>IFERROR(INDEX('Material routes'!$E$6:$E$2205,MATCH(V1082,'Material routes'!$A$6:$A$2205,0)),"MISSING ID")</x:f>
        <x:v>Altar display vial</x:v>
      </x:c>
      <x:c r="G1082" s="4" t="str">
        <x:f>IFERROR(INDEX('Material routes'!$F$6:$F$2205,MATCH(V1082,'Material routes'!$A$6:$A$2205,0)),"MISSING ID")</x:f>
        <x:v>Not applicable</x:v>
      </x:c>
      <x:c r="H1082" s="4" t="str">
        <x:f>IFERROR(INDEX('Material routes'!$H$6:$H$2205,MATCH(V1082,'Material routes'!$A$6:$A$2205,0)),"MISSING ID")</x:f>
        <x:v>Container</x:v>
      </x:c>
      <x:c r="I1082" s="4" t="str">
        <x:f>IFERROR(INDEX('Material routes'!$G$6:$G$2205,MATCH(V1082,'Material routes'!$A$6:$A$2205,0)),"MISSING ID")</x:f>
        <x:v>Cultural objects</x:v>
      </x:c>
      <x:c r="J1082" s="4" t="str">
        <x:f>IFERROR(INDEX('Material routes'!$B$6:$B$2205,MATCH(U1082,'Material routes'!$A$6:$A$2205,0)),"MISSING ID")</x:f>
        <x:v>design.audit.proposal_culture_altar_vial</x:v>
      </x:c>
      <x:c r="K1082" s="4" t="str">
        <x:f>IFERROR(INDEX('Crafting recipes'!$C$6:$C$1005,MATCH(J1082,'Crafting recipes'!$A$6:$A$1005,0)),"MISSING ID")</x:f>
        <x:v>Finished-item crafting</x:v>
      </x:c>
      <x:c r="L1082" s="4" t="str">
        <x:f>IFERROR(INDEX('Material routes'!$K$6:$K$2205,MATCH(U1082,'Material routes'!$A$6:$A$2205,0)),"MISSING ID")</x:f>
        <x:v>Proposal</x:v>
      </x:c>
      <x:c r="M1082" s="4" t="str">
        <x:f>IFERROR(INDEX('Material routes'!$M$6:$M$2205,MATCH(U1082,'Material routes'!$A$6:$A$2205,0)),"MISSING ID")</x:f>
        <x:v>Partial proposal</x:v>
      </x:c>
      <x:c r="N1082" s="4"/>
      <x:c r="O1082" s="4" t="str">
        <x:f>IFERROR(INDEX('Material routes'!$J$6:$J$2205,MATCH(U1082,'Material routes'!$A$6:$A$2205,0)),"MISSING ID")</x:f>
        <x:v>Unspecified</x:v>
      </x:c>
      <x:c r="P1082" s="4"/>
      <x:c r="Q1082" s="4" t="str">
        <x:f>IFERROR(INDEX('Material routes'!$J$6:$J$2205,MATCH(V1082,'Material routes'!$A$6:$A$2205,0)),"MISSING ID")</x:f>
        <x:v>Unspecified</x:v>
      </x:c>
      <x:c r="R1082" s="4" t="str">
        <x:f>IF(L1082="Withheld","Withheld premise",IF(E1082="Tool candidate","Reusable prerequisite",IF(K1082="Raw entry preparation","Entry-resource preparation",IF(G1082="Not applicable",IF(IFERROR(INDEX('Items'!$AI$6:$AI$1005,MATCH(T1082,'Items'!$A$6:$A$1005,0)),"MISSING ID")="Finished item","Finished endpoint",IF(IFERROR(INDEX('Items'!$AI$6:$AI$1005,MATCH(T1082,'Items'!$A$6:$A$1005,0)),"MISSING ID")="Currency","Currency / no refinement tier","Recovered output / tier not applicable")),IF(OR(IFERROR(INDEX('Crafting recipes'!$H$6:$H$1005,MATCH(J1082,'Crafting recipes'!$A$6:$A$1005,0)),"MISSING ID")="Unassigned",G1082="Unassigned"),"Tier unresolved",IF(IFERROR(VALUE(RIGHT(G1082,1))-VALUE(RIGHT(IFERROR(INDEX('Crafting recipes'!$H$6:$H$1005,MATCH(J1082,'Crafting recipes'!$A$6:$A$1005,0)),"MISSING ID"),1)),0)=1,IF(B1082=IFERROR(INDEX('Crafting recipes'!$H$6:$H$1005,MATCH(J1082,'Crafting recipes'!$A$6:$A$1005,0)),"MISSING ID"),"Advances one material tier","Lower-tier ingredient; route advances one tier"),"Needs tier review"))))))</x:f>
        <x:v>Finished endpoint</x:v>
      </x:c>
      <x:c r="S1082" s="4" t="str">
        <x:f>IFERROR(INDEX('Material routes'!$D$6:$D$2205,MATCH(U1082,'Material routes'!$A$6:$A$2205,0)),"MISSING ID")</x:f>
        <x:v>proposal.branch.polished_gem</x:v>
      </x:c>
      <x:c r="T1082" s="4" t="str">
        <x:f>IFERROR(INDEX('Material routes'!$D$6:$D$2205,MATCH(V1082,'Material routes'!$A$6:$A$2205,0)),"MISSING ID")</x:f>
        <x:v>proposal.culture.altar_vial</x:v>
      </x:c>
      <x:c r="U1082" s="4" t="str">
        <x:v>design.audit.proposal_culture_altar_vial.audit.in.2</x:v>
      </x:c>
      <x:c r="V1082" s="4" t="str">
        <x:v>design.audit.proposal_culture_altar_vial.audit.out</x:v>
      </x:c>
    </x:row>
    <x:row r="1083" ht="64" customHeight="1">
      <x:c r="A1083" s="4" t="str">
        <x:f>IFERROR(INDEX('Material routes'!$E$6:$E$2205,MATCH(U1083,'Material routes'!$A$6:$A$2205,0)),"MISSING ID")</x:f>
        <x:v>Matched glass stopper</x:v>
      </x:c>
      <x:c r="B1083" s="4" t="str">
        <x:f>IFERROR(INDEX('Material routes'!$F$6:$F$2205,MATCH(U1083,'Material routes'!$A$6:$A$2205,0)),"MISSING ID")</x:f>
        <x:v>T2</x:v>
      </x:c>
      <x:c r="C1083" s="4" t="str">
        <x:f>IFERROR(INDEX('Material routes'!$H$6:$H$2205,MATCH(U1083,'Material routes'!$A$6:$A$2205,0)),"MISSING ID")</x:f>
        <x:v>Container part</x:v>
      </x:c>
      <x:c r="D1083" s="4" t="str">
        <x:f>IFERROR(INDEX('Material routes'!$G$6:$G$2205,MATCH(U1083,'Material routes'!$A$6:$A$2205,0)),"MISSING ID")</x:f>
        <x:v>Containers</x:v>
      </x:c>
      <x:c r="E1083" s="4" t="str">
        <x:f>IFERROR(INDEX('Material routes'!$C$6:$C$2205,MATCH(U1083,'Material routes'!$A$6:$A$2205,0)),"MISSING ID")</x:f>
        <x:v>Ingredient candidate</x:v>
      </x:c>
      <x:c r="F1083" s="4" t="str">
        <x:f>IFERROR(INDEX('Material routes'!$E$6:$E$2205,MATCH(V1083,'Material routes'!$A$6:$A$2205,0)),"MISSING ID")</x:f>
        <x:v>Altar display vial</x:v>
      </x:c>
      <x:c r="G1083" s="4" t="str">
        <x:f>IFERROR(INDEX('Material routes'!$F$6:$F$2205,MATCH(V1083,'Material routes'!$A$6:$A$2205,0)),"MISSING ID")</x:f>
        <x:v>Not applicable</x:v>
      </x:c>
      <x:c r="H1083" s="4" t="str">
        <x:f>IFERROR(INDEX('Material routes'!$H$6:$H$2205,MATCH(V1083,'Material routes'!$A$6:$A$2205,0)),"MISSING ID")</x:f>
        <x:v>Container</x:v>
      </x:c>
      <x:c r="I1083" s="4" t="str">
        <x:f>IFERROR(INDEX('Material routes'!$G$6:$G$2205,MATCH(V1083,'Material routes'!$A$6:$A$2205,0)),"MISSING ID")</x:f>
        <x:v>Cultural objects</x:v>
      </x:c>
      <x:c r="J1083" s="4" t="str">
        <x:f>IFERROR(INDEX('Material routes'!$B$6:$B$2205,MATCH(U1083,'Material routes'!$A$6:$A$2205,0)),"MISSING ID")</x:f>
        <x:v>design.audit.proposal_culture_altar_vial</x:v>
      </x:c>
      <x:c r="K1083" s="4" t="str">
        <x:f>IFERROR(INDEX('Crafting recipes'!$C$6:$C$1005,MATCH(J1083,'Crafting recipes'!$A$6:$A$1005,0)),"MISSING ID")</x:f>
        <x:v>Finished-item crafting</x:v>
      </x:c>
      <x:c r="L1083" s="4" t="str">
        <x:f>IFERROR(INDEX('Material routes'!$K$6:$K$2205,MATCH(U1083,'Material routes'!$A$6:$A$2205,0)),"MISSING ID")</x:f>
        <x:v>Proposal</x:v>
      </x:c>
      <x:c r="M1083" s="4" t="str">
        <x:f>IFERROR(INDEX('Material routes'!$M$6:$M$2205,MATCH(U1083,'Material routes'!$A$6:$A$2205,0)),"MISSING ID")</x:f>
        <x:v>Partial proposal</x:v>
      </x:c>
      <x:c r="N1083" s="4"/>
      <x:c r="O1083" s="4" t="str">
        <x:f>IFERROR(INDEX('Material routes'!$J$6:$J$2205,MATCH(U1083,'Material routes'!$A$6:$A$2205,0)),"MISSING ID")</x:f>
        <x:v>Unspecified</x:v>
      </x:c>
      <x:c r="P1083" s="4"/>
      <x:c r="Q1083" s="4" t="str">
        <x:f>IFERROR(INDEX('Material routes'!$J$6:$J$2205,MATCH(V1083,'Material routes'!$A$6:$A$2205,0)),"MISSING ID")</x:f>
        <x:v>Unspecified</x:v>
      </x:c>
      <x:c r="R1083" s="4" t="str">
        <x:f>IF(L1083="Withheld","Withheld premise",IF(E1083="Tool candidate","Reusable prerequisite",IF(K1083="Raw entry preparation","Entry-resource preparation",IF(G1083="Not applicable",IF(IFERROR(INDEX('Items'!$AI$6:$AI$1005,MATCH(T1083,'Items'!$A$6:$A$1005,0)),"MISSING ID")="Finished item","Finished endpoint",IF(IFERROR(INDEX('Items'!$AI$6:$AI$1005,MATCH(T1083,'Items'!$A$6:$A$1005,0)),"MISSING ID")="Currency","Currency / no refinement tier","Recovered output / tier not applicable")),IF(OR(IFERROR(INDEX('Crafting recipes'!$H$6:$H$1005,MATCH(J1083,'Crafting recipes'!$A$6:$A$1005,0)),"MISSING ID")="Unassigned",G1083="Unassigned"),"Tier unresolved",IF(IFERROR(VALUE(RIGHT(G1083,1))-VALUE(RIGHT(IFERROR(INDEX('Crafting recipes'!$H$6:$H$1005,MATCH(J1083,'Crafting recipes'!$A$6:$A$1005,0)),"MISSING ID"),1)),0)=1,IF(B1083=IFERROR(INDEX('Crafting recipes'!$H$6:$H$1005,MATCH(J1083,'Crafting recipes'!$A$6:$A$1005,0)),"MISSING ID"),"Advances one material tier","Lower-tier ingredient; route advances one tier"),"Needs tier review"))))))</x:f>
        <x:v>Finished endpoint</x:v>
      </x:c>
      <x:c r="S1083" s="4" t="str">
        <x:f>IFERROR(INDEX('Material routes'!$D$6:$D$2205,MATCH(U1083,'Material routes'!$A$6:$A$2205,0)),"MISSING ID")</x:f>
        <x:v>proposal.container.glass_stopper</x:v>
      </x:c>
      <x:c r="T1083" s="4" t="str">
        <x:f>IFERROR(INDEX('Material routes'!$D$6:$D$2205,MATCH(V1083,'Material routes'!$A$6:$A$2205,0)),"MISSING ID")</x:f>
        <x:v>proposal.culture.altar_vial</x:v>
      </x:c>
      <x:c r="U1083" s="4" t="str">
        <x:v>design.audit.proposal_culture_altar_vial.audit.in.3</x:v>
      </x:c>
      <x:c r="V1083" s="4" t="str">
        <x:v>design.audit.proposal_culture_altar_vial.audit.out</x:v>
      </x:c>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Tools</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Tools</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Tools</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Tools</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Tools</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Tools</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Tools</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Tools</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Attachments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Attachments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Tools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Tools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Tools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Tools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t="str">
        <x:f>IFERROR(INDEX('Material routes'!$E$6:$E$2205,MATCH(U1155,'Material routes'!$A$6:$A$2205,0)),"MISSING ID")</x:f>
        <x:v>Dressed building-stone stock</x:v>
      </x:c>
      <x:c r="B1155" s="4" t="str">
        <x:f>IFERROR(INDEX('Material routes'!$F$6:$F$2205,MATCH(U1155,'Material routes'!$A$6:$A$2205,0)),"MISSING ID")</x:f>
        <x:v>T1</x:v>
      </x:c>
      <x:c r="C1155" s="4" t="str">
        <x:f>IFERROR(INDEX('Material routes'!$H$6:$H$2205,MATCH(U1155,'Material routes'!$A$6:$A$2205,0)),"MISSING ID")</x:f>
        <x:v>Processed material</x:v>
      </x:c>
      <x:c r="D1155" s="4" t="str">
        <x:f>IFERROR(INDEX('Material routes'!$G$6:$G$2205,MATCH(U1155,'Material routes'!$A$6:$A$2205,0)),"MISSING ID")</x:f>
        <x:v>Manufactured stock</x:v>
      </x:c>
      <x:c r="E1155" s="4" t="str">
        <x:f>IFERROR(INDEX('Material routes'!$C$6:$C$2205,MATCH(U1155,'Material routes'!$A$6:$A$2205,0)),"MISSING ID")</x:f>
        <x:v>Ingredient candidate</x:v>
      </x:c>
      <x:c r="F1155" s="4" t="str">
        <x:f>IFERROR(INDEX('Material routes'!$E$6:$E$2205,MATCH(V1155,'Material routes'!$A$6:$A$2205,0)),"MISSING ID")</x:f>
        <x:v>Cooking stone slab</x:v>
      </x:c>
      <x:c r="G1155" s="4" t="str">
        <x:f>IFERROR(INDEX('Material routes'!$F$6:$F$2205,MATCH(V1155,'Material routes'!$A$6:$A$2205,0)),"MISSING ID")</x:f>
        <x:v>Not applicable</x:v>
      </x:c>
      <x:c r="H1155" s="4" t="str">
        <x:f>IFERROR(INDEX('Material routes'!$H$6:$H$2205,MATCH(V1155,'Material routes'!$A$6:$A$2205,0)),"MISSING ID")</x:f>
        <x:v>Tool</x:v>
      </x:c>
      <x:c r="I1155" s="4" t="str">
        <x:f>IFERROR(INDEX('Material routes'!$G$6:$G$2205,MATCH(V1155,'Material routes'!$A$6:$A$2205,0)),"MISSING ID")</x:f>
        <x:v>Tools</x:v>
      </x:c>
      <x:c r="J1155" s="4" t="str">
        <x:f>IFERROR(INDEX('Material routes'!$B$6:$B$2205,MATCH(U1155,'Material routes'!$A$6:$A$2205,0)),"MISSING ID")</x:f>
        <x:v>design.audit.proposal_fire_cooking_slab</x:v>
      </x:c>
      <x:c r="K1155" s="4" t="str">
        <x:f>IFERROR(INDEX('Crafting recipes'!$C$6:$C$1005,MATCH(J1155,'Crafting recipes'!$A$6:$A$1005,0)),"MISSING ID")</x:f>
        <x:v>Finished-item crafting</x:v>
      </x:c>
      <x:c r="L1155" s="4" t="str">
        <x:f>IFERROR(INDEX('Material routes'!$K$6:$K$2205,MATCH(U1155,'Material routes'!$A$6:$A$2205,0)),"MISSING ID")</x:f>
        <x:v>Proposal</x:v>
      </x:c>
      <x:c r="M1155" s="4" t="str">
        <x:f>IFERROR(INDEX('Material routes'!$M$6:$M$2205,MATCH(U1155,'Material routes'!$A$6:$A$2205,0)),"MISSING ID")</x:f>
        <x:v>Partial proposal</x:v>
      </x:c>
      <x:c r="N1155" s="4"/>
      <x:c r="O1155" s="4" t="str">
        <x:f>IFERROR(INDEX('Material routes'!$J$6:$J$2205,MATCH(U1155,'Material routes'!$A$6:$A$2205,0)),"MISSING ID")</x:f>
        <x:v>Unspecified</x:v>
      </x:c>
      <x:c r="P1155" s="4"/>
      <x:c r="Q1155" s="4" t="str">
        <x:f>IFERROR(INDEX('Material routes'!$J$6:$J$2205,MATCH(V1155,'Material routes'!$A$6:$A$2205,0)),"MISSING ID")</x:f>
        <x:v>Unspecified</x:v>
      </x:c>
      <x:c r="R1155" s="4" t="str">
        <x:f>IF(L1155="Withheld","Withheld premise",IF(E1155="Tool candidate","Reusable prerequisite",IF(K1155="Raw entry preparation","Entry-resource preparation",IF(G1155="Not applicable",IF(IFERROR(INDEX('Items'!$AI$6:$AI$1005,MATCH(T1155,'Items'!$A$6:$A$1005,0)),"MISSING ID")="Finished item","Finished endpoint",IF(IFERROR(INDEX('Items'!$AI$6:$AI$1005,MATCH(T1155,'Items'!$A$6:$A$1005,0)),"MISSING ID")="Currency","Currency / no refinement tier","Recovered output / tier not applicable")),IF(OR(IFERROR(INDEX('Crafting recipes'!$H$6:$H$1005,MATCH(J1155,'Crafting recipes'!$A$6:$A$1005,0)),"MISSING ID")="Unassigned",G1155="Unassigned"),"Tier unresolved",IF(IFERROR(VALUE(RIGHT(G1155,1))-VALUE(RIGHT(IFERROR(INDEX('Crafting recipes'!$H$6:$H$1005,MATCH(J1155,'Crafting recipes'!$A$6:$A$1005,0)),"MISSING ID"),1)),0)=1,IF(B1155=IFERROR(INDEX('Crafting recipes'!$H$6:$H$1005,MATCH(J1155,'Crafting recipes'!$A$6:$A$1005,0)),"MISSING ID"),"Advances one material tier","Lower-tier ingredient; route advances one tier"),"Needs tier review"))))))</x:f>
        <x:v>Finished endpoint</x:v>
      </x:c>
      <x:c r="S1155" s="4" t="str">
        <x:f>IFERROR(INDEX('Material routes'!$D$6:$D$2205,MATCH(U1155,'Material routes'!$A$6:$A$2205,0)),"MISSING ID")</x:f>
        <x:v>proposal.t1.dressed_stone</x:v>
      </x:c>
      <x:c r="T1155" s="4" t="str">
        <x:f>IFERROR(INDEX('Material routes'!$D$6:$D$2205,MATCH(V1155,'Material routes'!$A$6:$A$2205,0)),"MISSING ID")</x:f>
        <x:v>proposal.fire.cooking_slab</x:v>
      </x:c>
      <x:c r="U1155" s="4" t="str">
        <x:v>design.audit.proposal_fire_cooking_slab.audit.in.1</x:v>
      </x:c>
      <x:c r="V1155" s="4" t="str">
        <x:v>design.audit.proposal_fire_cooking_slab.audit.out</x:v>
      </x:c>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Tools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Tools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Tools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Tools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Tools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Tools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Tools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t="str">
        <x:f>IFERROR(INDEX('Material routes'!$E$6:$E$2205,MATCH(U1163,'Material routes'!$A$6:$A$2205,0)),"MISSING ID")</x:f>
        <x:v>Refractory ceramic brick</x:v>
      </x:c>
      <x:c r="B1163" s="4" t="str">
        <x:f>IFERROR(INDEX('Material routes'!$F$6:$F$2205,MATCH(U1163,'Material routes'!$A$6:$A$2205,0)),"MISSING ID")</x:f>
        <x:v>T3</x:v>
      </x:c>
      <x:c r="C1163" s="4" t="str">
        <x:f>IFERROR(INDEX('Material routes'!$H$6:$H$2205,MATCH(U1163,'Material routes'!$A$6:$A$2205,0)),"MISSING ID")</x:f>
        <x:v>Crafting component</x:v>
      </x:c>
      <x:c r="D1163" s="4" t="str">
        <x:f>IFERROR(INDEX('Material routes'!$G$6:$G$2205,MATCH(U1163,'Material routes'!$A$6:$A$2205,0)),"MISSING ID")</x:f>
        <x:v>Crafting components</x:v>
      </x:c>
      <x:c r="E1163" s="4" t="str">
        <x:f>IFERROR(INDEX('Material routes'!$C$6:$C$2205,MATCH(U1163,'Material routes'!$A$6:$A$2205,0)),"MISSING ID")</x:f>
        <x:v>Ingredient candidate</x:v>
      </x:c>
      <x:c r="F1163" s="4" t="str">
        <x:f>IFERROR(INDEX('Material routes'!$E$6:$E$2205,MATCH(V1163,'Material routes'!$A$6:$A$2205,0)),"MISSING ID")</x:f>
        <x:v>Managed cooking firebox</x:v>
      </x:c>
      <x:c r="G1163" s="4" t="str">
        <x:f>IFERROR(INDEX('Material routes'!$F$6:$F$2205,MATCH(V1163,'Material routes'!$A$6:$A$2205,0)),"MISSING ID")</x:f>
        <x:v>Not applicable</x:v>
      </x:c>
      <x:c r="H1163" s="4" t="str">
        <x:f>IFERROR(INDEX('Material routes'!$H$6:$H$2205,MATCH(V1163,'Material routes'!$A$6:$A$2205,0)),"MISSING ID")</x:f>
        <x:v>Tool</x:v>
      </x:c>
      <x:c r="I1163" s="4" t="str">
        <x:f>IFERROR(INDEX('Material routes'!$G$6:$G$2205,MATCH(V1163,'Material routes'!$A$6:$A$2205,0)),"MISSING ID")</x:f>
        <x:v>Tools</x:v>
      </x:c>
      <x:c r="J1163" s="4" t="str">
        <x:f>IFERROR(INDEX('Material routes'!$B$6:$B$2205,MATCH(U1163,'Material routes'!$A$6:$A$2205,0)),"MISSING ID")</x:f>
        <x:v>design.audit.proposal_fire_firebox</x:v>
      </x:c>
      <x:c r="K1163" s="4" t="str">
        <x:f>IFERROR(INDEX('Crafting recipes'!$C$6:$C$1005,MATCH(J1163,'Crafting recipes'!$A$6:$A$1005,0)),"MISSING ID")</x:f>
        <x:v>Finished-item crafting</x:v>
      </x:c>
      <x:c r="L1163" s="4" t="str">
        <x:f>IFERROR(INDEX('Material routes'!$K$6:$K$2205,MATCH(U1163,'Material routes'!$A$6:$A$2205,0)),"MISSING ID")</x:f>
        <x:v>Proposal</x:v>
      </x:c>
      <x:c r="M1163" s="4" t="str">
        <x:f>IFERROR(INDEX('Material routes'!$M$6:$M$2205,MATCH(U1163,'Material routes'!$A$6:$A$2205,0)),"MISSING ID")</x:f>
        <x:v>Partial proposal</x:v>
      </x:c>
      <x:c r="N1163" s="4"/>
      <x:c r="O1163" s="4" t="str">
        <x:f>IFERROR(INDEX('Material routes'!$J$6:$J$2205,MATCH(U1163,'Material routes'!$A$6:$A$2205,0)),"MISSING ID")</x:f>
        <x:v>Unspecified</x:v>
      </x:c>
      <x:c r="P1163" s="4"/>
      <x:c r="Q1163" s="4" t="str">
        <x:f>IFERROR(INDEX('Material routes'!$J$6:$J$2205,MATCH(V1163,'Material routes'!$A$6:$A$2205,0)),"MISSING ID")</x:f>
        <x:v>Unspecified</x:v>
      </x:c>
      <x:c r="R1163" s="4" t="str">
        <x:f>IF(L1163="Withheld","Withheld premise",IF(E1163="Tool candidate","Reusable prerequisite",IF(K1163="Raw entry preparation","Entry-resource preparation",IF(G1163="Not applicable",IF(IFERROR(INDEX('Items'!$AI$6:$AI$1005,MATCH(T1163,'Items'!$A$6:$A$1005,0)),"MISSING ID")="Finished item","Finished endpoint",IF(IFERROR(INDEX('Items'!$AI$6:$AI$1005,MATCH(T1163,'Items'!$A$6:$A$1005,0)),"MISSING ID")="Currency","Currency / no refinement tier","Recovered output / tier not applicable")),IF(OR(IFERROR(INDEX('Crafting recipes'!$H$6:$H$1005,MATCH(J1163,'Crafting recipes'!$A$6:$A$1005,0)),"MISSING ID")="Unassigned",G1163="Unassigned"),"Tier unresolved",IF(IFERROR(VALUE(RIGHT(G1163,1))-VALUE(RIGHT(IFERROR(INDEX('Crafting recipes'!$H$6:$H$1005,MATCH(J1163,'Crafting recipes'!$A$6:$A$1005,0)),"MISSING ID"),1)),0)=1,IF(B1163=IFERROR(INDEX('Crafting recipes'!$H$6:$H$1005,MATCH(J1163,'Crafting recipes'!$A$6:$A$1005,0)),"MISSING ID"),"Advances one material tier","Lower-tier ingredient; route advances one tier"),"Needs tier review"))))))</x:f>
        <x:v>Finished endpoint</x:v>
      </x:c>
      <x:c r="S1163" s="4" t="str">
        <x:f>IFERROR(INDEX('Material routes'!$D$6:$D$2205,MATCH(U1163,'Material routes'!$A$6:$A$2205,0)),"MISSING ID")</x:f>
        <x:v>proposal.ceramic.refractory_brick</x:v>
      </x:c>
      <x:c r="T1163" s="4" t="str">
        <x:f>IFERROR(INDEX('Material routes'!$D$6:$D$2205,MATCH(V1163,'Material routes'!$A$6:$A$2205,0)),"MISSING ID")</x:f>
        <x:v>proposal.fire.firebox</x:v>
      </x:c>
      <x:c r="U1163" s="4" t="str">
        <x:v>design.audit.proposal_fire_firebox.audit.in.1</x:v>
      </x:c>
      <x:c r="V1163" s="4" t="str">
        <x:v>design.audit.proposal_fire_firebox.audit.out</x:v>
      </x:c>
    </x:row>
    <x:row r="1164" ht="64" customHeight="1">
      <x:c r="A1164" s="4" t="str">
        <x:f>IFERROR(INDEX('Material routes'!$E$6:$E$2205,MATCH(U1164,'Material routes'!$A$6:$A$2205,0)),"MISSING ID")</x:f>
        <x:v>Cooking wind baffle</x:v>
      </x:c>
      <x:c r="B1164" s="4" t="str">
        <x:f>IFERROR(INDEX('Material routes'!$F$6:$F$2205,MATCH(U1164,'Material routes'!$A$6:$A$2205,0)),"MISSING ID")</x:f>
        <x:v>T3</x:v>
      </x:c>
      <x:c r="C1164" s="4" t="str">
        <x:f>IFERROR(INDEX('Material routes'!$H$6:$H$2205,MATCH(U1164,'Material routes'!$A$6:$A$2205,0)),"MISSING ID")</x:f>
        <x:v>Crafting component</x:v>
      </x:c>
      <x:c r="D1164" s="4" t="str">
        <x:f>IFERROR(INDEX('Material routes'!$G$6:$G$2205,MATCH(U1164,'Material routes'!$A$6:$A$2205,0)),"MISSING ID")</x:f>
        <x:v>Crafting components</x:v>
      </x:c>
      <x:c r="E1164" s="4" t="str">
        <x:f>IFERROR(INDEX('Material routes'!$C$6:$C$2205,MATCH(U1164,'Material routes'!$A$6:$A$2205,0)),"MISSING ID")</x:f>
        <x:v>Ingredient candidate</x:v>
      </x:c>
      <x:c r="F1164" s="4" t="str">
        <x:f>IFERROR(INDEX('Material routes'!$E$6:$E$2205,MATCH(V1164,'Material routes'!$A$6:$A$2205,0)),"MISSING ID")</x:f>
        <x:v>Managed cooking firebox</x:v>
      </x:c>
      <x:c r="G1164" s="4" t="str">
        <x:f>IFERROR(INDEX('Material routes'!$F$6:$F$2205,MATCH(V1164,'Material routes'!$A$6:$A$2205,0)),"MISSING ID")</x:f>
        <x:v>Not applicable</x:v>
      </x:c>
      <x:c r="H1164" s="4" t="str">
        <x:f>IFERROR(INDEX('Material routes'!$H$6:$H$2205,MATCH(V1164,'Material routes'!$A$6:$A$2205,0)),"MISSING ID")</x:f>
        <x:v>Tool</x:v>
      </x:c>
      <x:c r="I1164" s="4" t="str">
        <x:f>IFERROR(INDEX('Material routes'!$G$6:$G$2205,MATCH(V1164,'Material routes'!$A$6:$A$2205,0)),"MISSING ID")</x:f>
        <x:v>Tools</x:v>
      </x:c>
      <x:c r="J1164" s="4" t="str">
        <x:f>IFERROR(INDEX('Material routes'!$B$6:$B$2205,MATCH(U1164,'Material routes'!$A$6:$A$2205,0)),"MISSING ID")</x:f>
        <x:v>design.audit.proposal_fire_firebox</x:v>
      </x:c>
      <x:c r="K1164" s="4" t="str">
        <x:f>IFERROR(INDEX('Crafting recipes'!$C$6:$C$1005,MATCH(J1164,'Crafting recipes'!$A$6:$A$1005,0)),"MISSING ID")</x:f>
        <x:v>Finished-item crafting</x:v>
      </x:c>
      <x:c r="L1164" s="4" t="str">
        <x:f>IFERROR(INDEX('Material routes'!$K$6:$K$2205,MATCH(U1164,'Material routes'!$A$6:$A$2205,0)),"MISSING ID")</x:f>
        <x:v>Proposal</x:v>
      </x:c>
      <x:c r="M1164" s="4" t="str">
        <x:f>IFERROR(INDEX('Material routes'!$M$6:$M$2205,MATCH(U1164,'Material routes'!$A$6:$A$2205,0)),"MISSING ID")</x:f>
        <x:v>Partial proposal</x:v>
      </x:c>
      <x:c r="N1164" s="4"/>
      <x:c r="O1164" s="4" t="str">
        <x:f>IFERROR(INDEX('Material routes'!$J$6:$J$2205,MATCH(U1164,'Material routes'!$A$6:$A$2205,0)),"MISSING ID")</x:f>
        <x:v>Unspecified</x:v>
      </x:c>
      <x:c r="P1164" s="4"/>
      <x:c r="Q1164" s="4" t="str">
        <x:f>IFERROR(INDEX('Material routes'!$J$6:$J$2205,MATCH(V1164,'Material routes'!$A$6:$A$2205,0)),"MISSING ID")</x:f>
        <x:v>Unspecified</x:v>
      </x:c>
      <x:c r="R1164" s="4" t="str">
        <x:f>IF(L1164="Withheld","Withheld premise",IF(E1164="Tool candidate","Reusable prerequisite",IF(K1164="Raw entry preparation","Entry-resource preparation",IF(G1164="Not applicable",IF(IFERROR(INDEX('Items'!$AI$6:$AI$1005,MATCH(T1164,'Items'!$A$6:$A$1005,0)),"MISSING ID")="Finished item","Finished endpoint",IF(IFERROR(INDEX('Items'!$AI$6:$AI$1005,MATCH(T1164,'Items'!$A$6:$A$1005,0)),"MISSING ID")="Currency","Currency / no refinement tier","Recovered output / tier not applicable")),IF(OR(IFERROR(INDEX('Crafting recipes'!$H$6:$H$1005,MATCH(J1164,'Crafting recipes'!$A$6:$A$1005,0)),"MISSING ID")="Unassigned",G1164="Unassigned"),"Tier unresolved",IF(IFERROR(VALUE(RIGHT(G1164,1))-VALUE(RIGHT(IFERROR(INDEX('Crafting recipes'!$H$6:$H$1005,MATCH(J1164,'Crafting recipes'!$A$6:$A$1005,0)),"MISSING ID"),1)),0)=1,IF(B1164=IFERROR(INDEX('Crafting recipes'!$H$6:$H$1005,MATCH(J1164,'Crafting recipes'!$A$6:$A$1005,0)),"MISSING ID"),"Advances one material tier","Lower-tier ingredient; route advances one tier"),"Needs tier review"))))))</x:f>
        <x:v>Finished endpoint</x:v>
      </x:c>
      <x:c r="S1164" s="4" t="str">
        <x:f>IFERROR(INDEX('Material routes'!$D$6:$D$2205,MATCH(U1164,'Material routes'!$A$6:$A$2205,0)),"MISSING ID")</x:f>
        <x:v>proposal.fire.wind_baffle</x:v>
      </x:c>
      <x:c r="T1164" s="4" t="str">
        <x:f>IFERROR(INDEX('Material routes'!$D$6:$D$2205,MATCH(V1164,'Material routes'!$A$6:$A$2205,0)),"MISSING ID")</x:f>
        <x:v>proposal.fire.firebox</x:v>
      </x:c>
      <x:c r="U1164" s="4" t="str">
        <x:v>design.audit.proposal_fire_firebox.audit.in.2</x:v>
      </x:c>
      <x:c r="V1164" s="4" t="str">
        <x:v>design.audit.proposal_fire_firebox.audit.out</x:v>
      </x:c>
    </x:row>
    <x:row r="1165" ht="64" customHeight="1">
      <x:c r="A1165" s="4" t="str">
        <x:f>IFERROR(INDEX('Material routes'!$E$6:$E$2205,MATCH(U1165,'Material routes'!$A$6:$A$2205,0)),"MISSING ID")</x:f>
        <x:v>Cooking draft collar</x:v>
      </x:c>
      <x:c r="B1165" s="4" t="str">
        <x:f>IFERROR(INDEX('Material routes'!$F$6:$F$2205,MATCH(U1165,'Material routes'!$A$6:$A$2205,0)),"MISSING ID")</x:f>
        <x:v>T3</x:v>
      </x:c>
      <x:c r="C1165" s="4" t="str">
        <x:f>IFERROR(INDEX('Material routes'!$H$6:$H$2205,MATCH(U1165,'Material routes'!$A$6:$A$2205,0)),"MISSING ID")</x:f>
        <x:v>Crafting component</x:v>
      </x:c>
      <x:c r="D1165" s="4" t="str">
        <x:f>IFERROR(INDEX('Material routes'!$G$6:$G$2205,MATCH(U1165,'Material routes'!$A$6:$A$2205,0)),"MISSING ID")</x:f>
        <x:v>Crafting components</x:v>
      </x:c>
      <x:c r="E1165" s="4" t="str">
        <x:f>IFERROR(INDEX('Material routes'!$C$6:$C$2205,MATCH(U1165,'Material routes'!$A$6:$A$2205,0)),"MISSING ID")</x:f>
        <x:v>Ingredient candidate</x:v>
      </x:c>
      <x:c r="F1165" s="4" t="str">
        <x:f>IFERROR(INDEX('Material routes'!$E$6:$E$2205,MATCH(V1165,'Material routes'!$A$6:$A$2205,0)),"MISSING ID")</x:f>
        <x:v>Managed cooking firebox</x:v>
      </x:c>
      <x:c r="G1165" s="4" t="str">
        <x:f>IFERROR(INDEX('Material routes'!$F$6:$F$2205,MATCH(V1165,'Material routes'!$A$6:$A$2205,0)),"MISSING ID")</x:f>
        <x:v>Not applicable</x:v>
      </x:c>
      <x:c r="H1165" s="4" t="str">
        <x:f>IFERROR(INDEX('Material routes'!$H$6:$H$2205,MATCH(V1165,'Material routes'!$A$6:$A$2205,0)),"MISSING ID")</x:f>
        <x:v>Tool</x:v>
      </x:c>
      <x:c r="I1165" s="4" t="str">
        <x:f>IFERROR(INDEX('Material routes'!$G$6:$G$2205,MATCH(V1165,'Material routes'!$A$6:$A$2205,0)),"MISSING ID")</x:f>
        <x:v>Tools</x:v>
      </x:c>
      <x:c r="J1165" s="4" t="str">
        <x:f>IFERROR(INDEX('Material routes'!$B$6:$B$2205,MATCH(U1165,'Material routes'!$A$6:$A$2205,0)),"MISSING ID")</x:f>
        <x:v>design.audit.proposal_fire_firebox</x:v>
      </x:c>
      <x:c r="K1165" s="4" t="str">
        <x:f>IFERROR(INDEX('Crafting recipes'!$C$6:$C$1005,MATCH(J1165,'Crafting recipes'!$A$6:$A$1005,0)),"MISSING ID")</x:f>
        <x:v>Finished-item crafting</x:v>
      </x:c>
      <x:c r="L1165" s="4" t="str">
        <x:f>IFERROR(INDEX('Material routes'!$K$6:$K$2205,MATCH(U1165,'Material routes'!$A$6:$A$2205,0)),"MISSING ID")</x:f>
        <x:v>Proposal</x:v>
      </x:c>
      <x:c r="M1165" s="4" t="str">
        <x:f>IFERROR(INDEX('Material routes'!$M$6:$M$2205,MATCH(U1165,'Material routes'!$A$6:$A$2205,0)),"MISSING ID")</x:f>
        <x:v>Partial proposal</x:v>
      </x:c>
      <x:c r="N1165" s="4"/>
      <x:c r="O1165" s="4" t="str">
        <x:f>IFERROR(INDEX('Material routes'!$J$6:$J$2205,MATCH(U1165,'Material routes'!$A$6:$A$2205,0)),"MISSING ID")</x:f>
        <x:v>Unspecified</x:v>
      </x:c>
      <x:c r="P1165" s="4"/>
      <x:c r="Q1165" s="4" t="str">
        <x:f>IFERROR(INDEX('Material routes'!$J$6:$J$2205,MATCH(V1165,'Material routes'!$A$6:$A$2205,0)),"MISSING ID")</x:f>
        <x:v>Unspecified</x:v>
      </x:c>
      <x:c r="R1165" s="4" t="str">
        <x:f>IF(L1165="Withheld","Withheld premise",IF(E1165="Tool candidate","Reusable prerequisite",IF(K1165="Raw entry preparation","Entry-resource preparation",IF(G1165="Not applicable",IF(IFERROR(INDEX('Items'!$AI$6:$AI$1005,MATCH(T1165,'Items'!$A$6:$A$1005,0)),"MISSING ID")="Finished item","Finished endpoint",IF(IFERROR(INDEX('Items'!$AI$6:$AI$1005,MATCH(T1165,'Items'!$A$6:$A$1005,0)),"MISSING ID")="Currency","Currency / no refinement tier","Recovered output / tier not applicable")),IF(OR(IFERROR(INDEX('Crafting recipes'!$H$6:$H$1005,MATCH(J1165,'Crafting recipes'!$A$6:$A$1005,0)),"MISSING ID")="Unassigned",G1165="Unassigned"),"Tier unresolved",IF(IFERROR(VALUE(RIGHT(G1165,1))-VALUE(RIGHT(IFERROR(INDEX('Crafting recipes'!$H$6:$H$1005,MATCH(J1165,'Crafting recipes'!$A$6:$A$1005,0)),"MISSING ID"),1)),0)=1,IF(B1165=IFERROR(INDEX('Crafting recipes'!$H$6:$H$1005,MATCH(J1165,'Crafting recipes'!$A$6:$A$1005,0)),"MISSING ID"),"Advances one material tier","Lower-tier ingredient; route advances one tier"),"Needs tier review"))))))</x:f>
        <x:v>Finished endpoint</x:v>
      </x:c>
      <x:c r="S1165" s="4" t="str">
        <x:f>IFERROR(INDEX('Material routes'!$D$6:$D$2205,MATCH(U1165,'Material routes'!$A$6:$A$2205,0)),"MISSING ID")</x:f>
        <x:v>proposal.fire.draft_collar</x:v>
      </x:c>
      <x:c r="T1165" s="4" t="str">
        <x:f>IFERROR(INDEX('Material routes'!$D$6:$D$2205,MATCH(V1165,'Material routes'!$A$6:$A$2205,0)),"MISSING ID")</x:f>
        <x:v>proposal.fire.firebox</x:v>
      </x:c>
      <x:c r="U1165" s="4" t="str">
        <x:v>design.audit.proposal_fire_firebox.audit.in.3</x:v>
      </x:c>
      <x:c r="V1165" s="4" t="str">
        <x:v>design.audit.proposal_fire_firebox.audit.out</x:v>
      </x:c>
    </x:row>
    <x:row r="1166" ht="64" customHeight="1">
      <x:c r="A1166" s="4" t="str">
        <x:f>IFERROR(INDEX('Material routes'!$E$6:$E$2205,MATCH(U1166,'Material routes'!$A$6:$A$2205,0)),"MISSING ID")</x:f>
        <x:v>Cooking heat shroud</x:v>
      </x:c>
      <x:c r="B1166" s="4" t="str">
        <x:f>IFERROR(INDEX('Material routes'!$F$6:$F$2205,MATCH(U1166,'Material routes'!$A$6:$A$2205,0)),"MISSING ID")</x:f>
        <x:v>T3</x:v>
      </x:c>
      <x:c r="C1166" s="4" t="str">
        <x:f>IFERROR(INDEX('Material routes'!$H$6:$H$2205,MATCH(U1166,'Material routes'!$A$6:$A$2205,0)),"MISSING ID")</x:f>
        <x:v>Crafting component</x:v>
      </x:c>
      <x:c r="D1166" s="4" t="str">
        <x:f>IFERROR(INDEX('Material routes'!$G$6:$G$2205,MATCH(U1166,'Material routes'!$A$6:$A$2205,0)),"MISSING ID")</x:f>
        <x:v>Crafting components</x:v>
      </x:c>
      <x:c r="E1166" s="4" t="str">
        <x:f>IFERROR(INDEX('Material routes'!$C$6:$C$2205,MATCH(U1166,'Material routes'!$A$6:$A$2205,0)),"MISSING ID")</x:f>
        <x:v>Ingredient candidate</x:v>
      </x:c>
      <x:c r="F1166" s="4" t="str">
        <x:f>IFERROR(INDEX('Material routes'!$E$6:$E$2205,MATCH(V1166,'Material routes'!$A$6:$A$2205,0)),"MISSING ID")</x:f>
        <x:v>Managed cooking firebox</x:v>
      </x:c>
      <x:c r="G1166" s="4" t="str">
        <x:f>IFERROR(INDEX('Material routes'!$F$6:$F$2205,MATCH(V1166,'Material routes'!$A$6:$A$2205,0)),"MISSING ID")</x:f>
        <x:v>Not applicable</x:v>
      </x:c>
      <x:c r="H1166" s="4" t="str">
        <x:f>IFERROR(INDEX('Material routes'!$H$6:$H$2205,MATCH(V1166,'Material routes'!$A$6:$A$2205,0)),"MISSING ID")</x:f>
        <x:v>Tool</x:v>
      </x:c>
      <x:c r="I1166" s="4" t="str">
        <x:f>IFERROR(INDEX('Material routes'!$G$6:$G$2205,MATCH(V1166,'Material routes'!$A$6:$A$2205,0)),"MISSING ID")</x:f>
        <x:v>Tools</x:v>
      </x:c>
      <x:c r="J1166" s="4" t="str">
        <x:f>IFERROR(INDEX('Material routes'!$B$6:$B$2205,MATCH(U1166,'Material routes'!$A$6:$A$2205,0)),"MISSING ID")</x:f>
        <x:v>design.audit.proposal_fire_firebox</x:v>
      </x:c>
      <x:c r="K1166" s="4" t="str">
        <x:f>IFERROR(INDEX('Crafting recipes'!$C$6:$C$1005,MATCH(J1166,'Crafting recipes'!$A$6:$A$1005,0)),"MISSING ID")</x:f>
        <x:v>Finished-item crafting</x:v>
      </x:c>
      <x:c r="L1166" s="4" t="str">
        <x:f>IFERROR(INDEX('Material routes'!$K$6:$K$2205,MATCH(U1166,'Material routes'!$A$6:$A$2205,0)),"MISSING ID")</x:f>
        <x:v>Proposal</x:v>
      </x:c>
      <x:c r="M1166" s="4" t="str">
        <x:f>IFERROR(INDEX('Material routes'!$M$6:$M$2205,MATCH(U1166,'Material routes'!$A$6:$A$2205,0)),"MISSING ID")</x:f>
        <x:v>Partial proposal</x:v>
      </x:c>
      <x:c r="N1166" s="4"/>
      <x:c r="O1166" s="4" t="str">
        <x:f>IFERROR(INDEX('Material routes'!$J$6:$J$2205,MATCH(U1166,'Material routes'!$A$6:$A$2205,0)),"MISSING ID")</x:f>
        <x:v>Unspecified</x:v>
      </x:c>
      <x:c r="P1166" s="4"/>
      <x:c r="Q1166" s="4" t="str">
        <x:f>IFERROR(INDEX('Material routes'!$J$6:$J$2205,MATCH(V1166,'Material routes'!$A$6:$A$2205,0)),"MISSING ID")</x:f>
        <x:v>Unspecified</x:v>
      </x:c>
      <x:c r="R1166" s="4" t="str">
        <x:f>IF(L1166="Withheld","Withheld premise",IF(E1166="Tool candidate","Reusable prerequisite",IF(K1166="Raw entry preparation","Entry-resource preparation",IF(G1166="Not applicable",IF(IFERROR(INDEX('Items'!$AI$6:$AI$1005,MATCH(T1166,'Items'!$A$6:$A$1005,0)),"MISSING ID")="Finished item","Finished endpoint",IF(IFERROR(INDEX('Items'!$AI$6:$AI$1005,MATCH(T1166,'Items'!$A$6:$A$1005,0)),"MISSING ID")="Currency","Currency / no refinement tier","Recovered output / tier not applicable")),IF(OR(IFERROR(INDEX('Crafting recipes'!$H$6:$H$1005,MATCH(J1166,'Crafting recipes'!$A$6:$A$1005,0)),"MISSING ID")="Unassigned",G1166="Unassigned"),"Tier unresolved",IF(IFERROR(VALUE(RIGHT(G1166,1))-VALUE(RIGHT(IFERROR(INDEX('Crafting recipes'!$H$6:$H$1005,MATCH(J1166,'Crafting recipes'!$A$6:$A$1005,0)),"MISSING ID"),1)),0)=1,IF(B1166=IFERROR(INDEX('Crafting recipes'!$H$6:$H$1005,MATCH(J1166,'Crafting recipes'!$A$6:$A$1005,0)),"MISSING ID"),"Advances one material tier","Lower-tier ingredient; route advances one tier"),"Needs tier review"))))))</x:f>
        <x:v>Finished endpoint</x:v>
      </x:c>
      <x:c r="S1166" s="4" t="str">
        <x:f>IFERROR(INDEX('Material routes'!$D$6:$D$2205,MATCH(U1166,'Material routes'!$A$6:$A$2205,0)),"MISSING ID")</x:f>
        <x:v>proposal.fire.heat_shroud</x:v>
      </x:c>
      <x:c r="T1166" s="4" t="str">
        <x:f>IFERROR(INDEX('Material routes'!$D$6:$D$2205,MATCH(V1166,'Material routes'!$A$6:$A$2205,0)),"MISSING ID")</x:f>
        <x:v>proposal.fire.firebox</x:v>
      </x:c>
      <x:c r="U1166" s="4" t="str">
        <x:v>design.audit.proposal_fire_firebox.audit.in.4</x:v>
      </x:c>
      <x:c r="V1166" s="4" t="str">
        <x:v>design.audit.proposal_fire_firebox.audit.out</x:v>
      </x:c>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Crafting components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Crafting components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Crafting components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Crafting components</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t="str">
        <x:f>IFERROR(INDEX('Material routes'!$E$6:$E$2205,MATCH(U1192,'Material routes'!$A$6:$A$2205,0)),"MISSING ID")</x:f>
        <x:v>Steel stock</x:v>
      </x:c>
      <x:c r="B1192" s="4" t="str">
        <x:f>IFERROR(INDEX('Material routes'!$F$6:$F$2205,MATCH(U1192,'Material routes'!$A$6:$A$2205,0)),"MISSING ID")</x:f>
        <x:v>T2</x:v>
      </x:c>
      <x:c r="C1192" s="4" t="str">
        <x:f>IFERROR(INDEX('Material routes'!$H$6:$H$2205,MATCH(U1192,'Material routes'!$A$6:$A$2205,0)),"MISSING ID")</x:f>
        <x:v>Processed material</x:v>
      </x:c>
      <x:c r="D1192" s="4" t="str">
        <x:f>IFERROR(INDEX('Material routes'!$G$6:$G$2205,MATCH(U1192,'Material routes'!$A$6:$A$2205,0)),"MISSING ID")</x:f>
        <x:v>Manufactured stock</x:v>
      </x:c>
      <x:c r="E1192" s="4" t="str">
        <x:f>IFERROR(INDEX('Material routes'!$C$6:$C$2205,MATCH(U1192,'Material routes'!$A$6:$A$2205,0)),"MISSING ID")</x:f>
        <x:v>Ingredient candidate</x:v>
      </x:c>
      <x:c r="F1192" s="4" t="str">
        <x:f>IFERROR(INDEX('Material routes'!$E$6:$E$2205,MATCH(V1192,'Material routes'!$A$6:$A$2205,0)),"MISSING ID")</x:f>
        <x:v>Articulated joint guard</x:v>
      </x:c>
      <x:c r="G1192" s="4" t="str">
        <x:f>IFERROR(INDEX('Material routes'!$F$6:$F$2205,MATCH(V1192,'Material routes'!$A$6:$A$2205,0)),"MISSING ID")</x:f>
        <x:v>Not applicable</x:v>
      </x:c>
      <x:c r="H1192" s="4" t="str">
        <x:f>IFERROR(INDEX('Material routes'!$H$6:$H$2205,MATCH(V1192,'Material routes'!$A$6:$A$2205,0)),"MISSING ID")</x:f>
        <x:v>Armor</x:v>
      </x:c>
      <x:c r="I1192" s="4" t="str">
        <x:f>IFERROR(INDEX('Material routes'!$G$6:$G$2205,MATCH(V1192,'Material routes'!$A$6:$A$2205,0)),"MISSING ID")</x:f>
        <x:v>Armor</x:v>
      </x:c>
      <x:c r="J1192" s="4" t="str">
        <x:f>IFERROR(INDEX('Material routes'!$B$6:$B$2205,MATCH(U1192,'Material routes'!$A$6:$A$2205,0)),"MISSING ID")</x:f>
        <x:v>design.audit.proposal_legger_joint_guard</x:v>
      </x:c>
      <x:c r="K1192" s="4" t="str">
        <x:f>IFERROR(INDEX('Crafting recipes'!$C$6:$C$1005,MATCH(J1192,'Crafting recipes'!$A$6:$A$1005,0)),"MISSING ID")</x:f>
        <x:v>Finished-item crafting</x:v>
      </x:c>
      <x:c r="L1192" s="4" t="str">
        <x:f>IFERROR(INDEX('Material routes'!$K$6:$K$2205,MATCH(U1192,'Material routes'!$A$6:$A$2205,0)),"MISSING ID")</x:f>
        <x:v>Proposal</x:v>
      </x:c>
      <x:c r="M1192" s="4" t="str">
        <x:f>IFERROR(INDEX('Material routes'!$M$6:$M$2205,MATCH(U1192,'Material routes'!$A$6:$A$2205,0)),"MISSING ID")</x:f>
        <x:v>Partial proposal</x:v>
      </x:c>
      <x:c r="N1192" s="4"/>
      <x:c r="O1192" s="4" t="str">
        <x:f>IFERROR(INDEX('Material routes'!$J$6:$J$2205,MATCH(U1192,'Material routes'!$A$6:$A$2205,0)),"MISSING ID")</x:f>
        <x:v>Unspecified</x:v>
      </x:c>
      <x:c r="P1192" s="4"/>
      <x:c r="Q1192" s="4" t="str">
        <x:f>IFERROR(INDEX('Material routes'!$J$6:$J$2205,MATCH(V1192,'Material routes'!$A$6:$A$2205,0)),"MISSING ID")</x:f>
        <x:v>Unspecified</x:v>
      </x:c>
      <x:c r="R1192" s="4" t="str">
        <x:f>IF(L1192="Withheld","Withheld premise",IF(E1192="Tool candidate","Reusable prerequisite",IF(K1192="Raw entry preparation","Entry-resource preparation",IF(G1192="Not applicable",IF(IFERROR(INDEX('Items'!$AI$6:$AI$1005,MATCH(T1192,'Items'!$A$6:$A$1005,0)),"MISSING ID")="Finished item","Finished endpoint",IF(IFERROR(INDEX('Items'!$AI$6:$AI$1005,MATCH(T1192,'Items'!$A$6:$A$1005,0)),"MISSING ID")="Currency","Currency / no refinement tier","Recovered output / tier not applicable")),IF(OR(IFERROR(INDEX('Crafting recipes'!$H$6:$H$1005,MATCH(J1192,'Crafting recipes'!$A$6:$A$1005,0)),"MISSING ID")="Unassigned",G1192="Unassigned"),"Tier unresolved",IF(IFERROR(VALUE(RIGHT(G1192,1))-VALUE(RIGHT(IFERROR(INDEX('Crafting recipes'!$H$6:$H$1005,MATCH(J1192,'Crafting recipes'!$A$6:$A$1005,0)),"MISSING ID"),1)),0)=1,IF(B1192=IFERROR(INDEX('Crafting recipes'!$H$6:$H$1005,MATCH(J1192,'Crafting recipes'!$A$6:$A$1005,0)),"MISSING ID"),"Advances one material tier","Lower-tier ingredient; route advances one tier"),"Needs tier review"))))))</x:f>
        <x:v>Finished endpoint</x:v>
      </x:c>
      <x:c r="S1192" s="4" t="str">
        <x:f>IFERROR(INDEX('Material routes'!$D$6:$D$2205,MATCH(U1192,'Material routes'!$A$6:$A$2205,0)),"MISSING ID")</x:f>
        <x:v>author.metallurgy.steel_stock</x:v>
      </x:c>
      <x:c r="T1192" s="4" t="str">
        <x:f>IFERROR(INDEX('Material routes'!$D$6:$D$2205,MATCH(V1192,'Material routes'!$A$6:$A$2205,0)),"MISSING ID")</x:f>
        <x:v>proposal.legger.joint_guard</x:v>
      </x:c>
      <x:c r="U1192" s="4" t="str">
        <x:v>design.audit.proposal_legger_joint_guard.audit.in.1</x:v>
      </x:c>
      <x:c r="V1192" s="4" t="str">
        <x:v>design.audit.proposal_legger_joint_guard.audit.out</x:v>
      </x:c>
    </x:row>
    <x:row r="1193" ht="64" customHeight="1">
      <x:c r="A1193" s="4" t="str">
        <x:f>IFERROR(INDEX('Material routes'!$E$6:$E$2205,MATCH(U1193,'Material routes'!$A$6:$A$2205,0)),"MISSING ID")</x:f>
        <x:v>Matched metal fastener set</x:v>
      </x:c>
      <x:c r="B1193" s="4" t="str">
        <x:f>IFERROR(INDEX('Material routes'!$F$6:$F$2205,MATCH(U1193,'Material routes'!$A$6:$A$2205,0)),"MISSING ID")</x:f>
        <x:v>T3</x:v>
      </x:c>
      <x:c r="C1193" s="4" t="str">
        <x:f>IFERROR(INDEX('Material routes'!$H$6:$H$2205,MATCH(U1193,'Material routes'!$A$6:$A$2205,0)),"MISSING ID")</x:f>
        <x:v>Crafting component</x:v>
      </x:c>
      <x:c r="D1193" s="4" t="str">
        <x:f>IFERROR(INDEX('Material routes'!$G$6:$G$2205,MATCH(U1193,'Material routes'!$A$6:$A$2205,0)),"MISSING ID")</x:f>
        <x:v>Crafting components</x:v>
      </x:c>
      <x:c r="E1193" s="4" t="str">
        <x:f>IFERROR(INDEX('Material routes'!$C$6:$C$2205,MATCH(U1193,'Material routes'!$A$6:$A$2205,0)),"MISSING ID")</x:f>
        <x:v>Ingredient candidate</x:v>
      </x:c>
      <x:c r="F1193" s="4" t="str">
        <x:f>IFERROR(INDEX('Material routes'!$E$6:$E$2205,MATCH(V1193,'Material routes'!$A$6:$A$2205,0)),"MISSING ID")</x:f>
        <x:v>Articulated joint guard</x:v>
      </x:c>
      <x:c r="G1193" s="4" t="str">
        <x:f>IFERROR(INDEX('Material routes'!$F$6:$F$2205,MATCH(V1193,'Material routes'!$A$6:$A$2205,0)),"MISSING ID")</x:f>
        <x:v>Not applicable</x:v>
      </x:c>
      <x:c r="H1193" s="4" t="str">
        <x:f>IFERROR(INDEX('Material routes'!$H$6:$H$2205,MATCH(V1193,'Material routes'!$A$6:$A$2205,0)),"MISSING ID")</x:f>
        <x:v>Armor</x:v>
      </x:c>
      <x:c r="I1193" s="4" t="str">
        <x:f>IFERROR(INDEX('Material routes'!$G$6:$G$2205,MATCH(V1193,'Material routes'!$A$6:$A$2205,0)),"MISSING ID")</x:f>
        <x:v>Armor</x:v>
      </x:c>
      <x:c r="J1193" s="4" t="str">
        <x:f>IFERROR(INDEX('Material routes'!$B$6:$B$2205,MATCH(U1193,'Material routes'!$A$6:$A$2205,0)),"MISSING ID")</x:f>
        <x:v>design.audit.proposal_legger_joint_guard</x:v>
      </x:c>
      <x:c r="K1193" s="4" t="str">
        <x:f>IFERROR(INDEX('Crafting recipes'!$C$6:$C$1005,MATCH(J1193,'Crafting recipes'!$A$6:$A$1005,0)),"MISSING ID")</x:f>
        <x:v>Finished-item crafting</x:v>
      </x:c>
      <x:c r="L1193" s="4" t="str">
        <x:f>IFERROR(INDEX('Material routes'!$K$6:$K$2205,MATCH(U1193,'Material routes'!$A$6:$A$2205,0)),"MISSING ID")</x:f>
        <x:v>Proposal</x:v>
      </x:c>
      <x:c r="M1193" s="4" t="str">
        <x:f>IFERROR(INDEX('Material routes'!$M$6:$M$2205,MATCH(U1193,'Material routes'!$A$6:$A$2205,0)),"MISSING ID")</x:f>
        <x:v>Partial proposal</x:v>
      </x:c>
      <x:c r="N1193" s="4"/>
      <x:c r="O1193" s="4" t="str">
        <x:f>IFERROR(INDEX('Material routes'!$J$6:$J$2205,MATCH(U1193,'Material routes'!$A$6:$A$2205,0)),"MISSING ID")</x:f>
        <x:v>Unspecified</x:v>
      </x:c>
      <x:c r="P1193" s="4"/>
      <x:c r="Q1193" s="4" t="str">
        <x:f>IFERROR(INDEX('Material routes'!$J$6:$J$2205,MATCH(V1193,'Material routes'!$A$6:$A$2205,0)),"MISSING ID")</x:f>
        <x:v>Unspecified</x:v>
      </x:c>
      <x:c r="R1193" s="4" t="str">
        <x:f>IF(L1193="Withheld","Withheld premise",IF(E1193="Tool candidate","Reusable prerequisite",IF(K1193="Raw entry preparation","Entry-resource preparation",IF(G1193="Not applicable",IF(IFERROR(INDEX('Items'!$AI$6:$AI$1005,MATCH(T1193,'Items'!$A$6:$A$1005,0)),"MISSING ID")="Finished item","Finished endpoint",IF(IFERROR(INDEX('Items'!$AI$6:$AI$1005,MATCH(T1193,'Items'!$A$6:$A$1005,0)),"MISSING ID")="Currency","Currency / no refinement tier","Recovered output / tier not applicable")),IF(OR(IFERROR(INDEX('Crafting recipes'!$H$6:$H$1005,MATCH(J1193,'Crafting recipes'!$A$6:$A$1005,0)),"MISSING ID")="Unassigned",G1193="Unassigned"),"Tier unresolved",IF(IFERROR(VALUE(RIGHT(G1193,1))-VALUE(RIGHT(IFERROR(INDEX('Crafting recipes'!$H$6:$H$1005,MATCH(J1193,'Crafting recipes'!$A$6:$A$1005,0)),"MISSING ID"),1)),0)=1,IF(B1193=IFERROR(INDEX('Crafting recipes'!$H$6:$H$1005,MATCH(J1193,'Crafting recipes'!$A$6:$A$1005,0)),"MISSING ID"),"Advances one material tier","Lower-tier ingredient; route advances one tier"),"Needs tier review"))))))</x:f>
        <x:v>Finished endpoint</x:v>
      </x:c>
      <x:c r="S1193" s="4" t="str">
        <x:f>IFERROR(INDEX('Material routes'!$D$6:$D$2205,MATCH(U1193,'Material routes'!$A$6:$A$2205,0)),"MISSING ID")</x:f>
        <x:v>proposal.lore.fastener_set</x:v>
      </x:c>
      <x:c r="T1193" s="4" t="str">
        <x:f>IFERROR(INDEX('Material routes'!$D$6:$D$2205,MATCH(V1193,'Material routes'!$A$6:$A$2205,0)),"MISSING ID")</x:f>
        <x:v>proposal.legger.joint_guard</x:v>
      </x:c>
      <x:c r="U1193" s="4" t="str">
        <x:v>design.audit.proposal_legger_joint_guard.audit.in.2</x:v>
      </x:c>
      <x:c r="V1193" s="4" t="str">
        <x:v>design.audit.proposal_legger_joint_guard.audit.out</x:v>
      </x:c>
    </x:row>
    <x:row r="1194" ht="64" customHeight="1">
      <x:c r="A1194" s="4" t="str">
        <x:f>IFERROR(INDEX('Material routes'!$E$6:$E$2205,MATCH(U1194,'Material routes'!$A$6:$A$2205,0)),"MISSING ID")</x:f>
        <x:v>Husk-reinforced packing stock</x:v>
      </x:c>
      <x:c r="B1194" s="4" t="str">
        <x:f>IFERROR(INDEX('Material routes'!$F$6:$F$2205,MATCH(U1194,'Material routes'!$A$6:$A$2205,0)),"MISSING ID")</x:f>
        <x:v>T3</x:v>
      </x:c>
      <x:c r="C1194" s="4" t="str">
        <x:f>IFERROR(INDEX('Material routes'!$H$6:$H$2205,MATCH(U1194,'Material routes'!$A$6:$A$2205,0)),"MISSING ID")</x:f>
        <x:v>Processed material</x:v>
      </x:c>
      <x:c r="D1194" s="4" t="str">
        <x:f>IFERROR(INDEX('Material routes'!$G$6:$G$2205,MATCH(U1194,'Material routes'!$A$6:$A$2205,0)),"MISSING ID")</x:f>
        <x:v>Manufactured stock</x:v>
      </x:c>
      <x:c r="E1194" s="4" t="str">
        <x:f>IFERROR(INDEX('Material routes'!$C$6:$C$2205,MATCH(U1194,'Material routes'!$A$6:$A$2205,0)),"MISSING ID")</x:f>
        <x:v>Ingredient candidate</x:v>
      </x:c>
      <x:c r="F1194" s="4" t="str">
        <x:f>IFERROR(INDEX('Material routes'!$E$6:$E$2205,MATCH(V1194,'Material routes'!$A$6:$A$2205,0)),"MISSING ID")</x:f>
        <x:v>Articulated joint guard</x:v>
      </x:c>
      <x:c r="G1194" s="4" t="str">
        <x:f>IFERROR(INDEX('Material routes'!$F$6:$F$2205,MATCH(V1194,'Material routes'!$A$6:$A$2205,0)),"MISSING ID")</x:f>
        <x:v>Not applicable</x:v>
      </x:c>
      <x:c r="H1194" s="4" t="str">
        <x:f>IFERROR(INDEX('Material routes'!$H$6:$H$2205,MATCH(V1194,'Material routes'!$A$6:$A$2205,0)),"MISSING ID")</x:f>
        <x:v>Armor</x:v>
      </x:c>
      <x:c r="I1194" s="4" t="str">
        <x:f>IFERROR(INDEX('Material routes'!$G$6:$G$2205,MATCH(V1194,'Material routes'!$A$6:$A$2205,0)),"MISSING ID")</x:f>
        <x:v>Armor</x:v>
      </x:c>
      <x:c r="J1194" s="4" t="str">
        <x:f>IFERROR(INDEX('Material routes'!$B$6:$B$2205,MATCH(U1194,'Material routes'!$A$6:$A$2205,0)),"MISSING ID")</x:f>
        <x:v>design.audit.proposal_legger_joint_guard</x:v>
      </x:c>
      <x:c r="K1194" s="4" t="str">
        <x:f>IFERROR(INDEX('Crafting recipes'!$C$6:$C$1005,MATCH(J1194,'Crafting recipes'!$A$6:$A$1005,0)),"MISSING ID")</x:f>
        <x:v>Finished-item crafting</x:v>
      </x:c>
      <x:c r="L1194" s="4" t="str">
        <x:f>IFERROR(INDEX('Material routes'!$K$6:$K$2205,MATCH(U1194,'Material routes'!$A$6:$A$2205,0)),"MISSING ID")</x:f>
        <x:v>Proposal</x:v>
      </x:c>
      <x:c r="M1194" s="4" t="str">
        <x:f>IFERROR(INDEX('Material routes'!$M$6:$M$2205,MATCH(U1194,'Material routes'!$A$6:$A$2205,0)),"MISSING ID")</x:f>
        <x:v>Partial proposal</x:v>
      </x:c>
      <x:c r="N1194" s="4"/>
      <x:c r="O1194" s="4" t="str">
        <x:f>IFERROR(INDEX('Material routes'!$J$6:$J$2205,MATCH(U1194,'Material routes'!$A$6:$A$2205,0)),"MISSING ID")</x:f>
        <x:v>Unspecified</x:v>
      </x:c>
      <x:c r="P1194" s="4"/>
      <x:c r="Q1194" s="4" t="str">
        <x:f>IFERROR(INDEX('Material routes'!$J$6:$J$2205,MATCH(V1194,'Material routes'!$A$6:$A$2205,0)),"MISSING ID")</x:f>
        <x:v>Unspecified</x:v>
      </x:c>
      <x:c r="R1194" s="4" t="str">
        <x:f>IF(L1194="Withheld","Withheld premise",IF(E1194="Tool candidate","Reusable prerequisite",IF(K1194="Raw entry preparation","Entry-resource preparation",IF(G1194="Not applicable",IF(IFERROR(INDEX('Items'!$AI$6:$AI$1005,MATCH(T1194,'Items'!$A$6:$A$1005,0)),"MISSING ID")="Finished item","Finished endpoint",IF(IFERROR(INDEX('Items'!$AI$6:$AI$1005,MATCH(T1194,'Items'!$A$6:$A$1005,0)),"MISSING ID")="Currency","Currency / no refinement tier","Recovered output / tier not applicable")),IF(OR(IFERROR(INDEX('Crafting recipes'!$H$6:$H$1005,MATCH(J1194,'Crafting recipes'!$A$6:$A$1005,0)),"MISSING ID")="Unassigned",G1194="Unassigned"),"Tier unresolved",IF(IFERROR(VALUE(RIGHT(G1194,1))-VALUE(RIGHT(IFERROR(INDEX('Crafting recipes'!$H$6:$H$1005,MATCH(J1194,'Crafting recipes'!$A$6:$A$1005,0)),"MISSING ID"),1)),0)=1,IF(B1194=IFERROR(INDEX('Crafting recipes'!$H$6:$H$1005,MATCH(J1194,'Crafting recipes'!$A$6:$A$1005,0)),"MISSING ID"),"Advances one material tier","Lower-tier ingredient; route advances one tier"),"Needs tier review"))))))</x:f>
        <x:v>Finished endpoint</x:v>
      </x:c>
      <x:c r="S1194" s="4" t="str">
        <x:f>IFERROR(INDEX('Material routes'!$D$6:$D$2205,MATCH(U1194,'Material routes'!$A$6:$A$2205,0)),"MISSING ID")</x:f>
        <x:v>proposal.t3.packing_stock</x:v>
      </x:c>
      <x:c r="T1194" s="4" t="str">
        <x:f>IFERROR(INDEX('Material routes'!$D$6:$D$2205,MATCH(V1194,'Material routes'!$A$6:$A$2205,0)),"MISSING ID")</x:f>
        <x:v>proposal.legger.joint_guard</x:v>
      </x:c>
      <x:c r="U1194" s="4" t="str">
        <x:v>design.audit.proposal_legger_joint_guard.audit.in.3</x:v>
      </x:c>
      <x:c r="V1194" s="4" t="str">
        <x:v>design.audit.proposal_legger_joint_guard.audit.out</x:v>
      </x:c>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t="str">
        <x:f>IFERROR(INDEX('Material routes'!$E$6:$E$2205,MATCH(U1197,'Material routes'!$A$6:$A$2205,0)),"MISSING ID")</x:f>
        <x:v>Steel stock</x:v>
      </x:c>
      <x:c r="B1197" s="4" t="str">
        <x:f>IFERROR(INDEX('Material routes'!$F$6:$F$2205,MATCH(U1197,'Material routes'!$A$6:$A$2205,0)),"MISSING ID")</x:f>
        <x:v>T2</x:v>
      </x:c>
      <x:c r="C1197" s="4" t="str">
        <x:f>IFERROR(INDEX('Material routes'!$H$6:$H$2205,MATCH(U1197,'Material routes'!$A$6:$A$2205,0)),"MISSING ID")</x:f>
        <x:v>Processed material</x:v>
      </x:c>
      <x:c r="D1197" s="4" t="str">
        <x:f>IFERROR(INDEX('Material routes'!$G$6:$G$2205,MATCH(U1197,'Material routes'!$A$6:$A$2205,0)),"MISSING ID")</x:f>
        <x:v>Manufactured stock</x:v>
      </x:c>
      <x:c r="E1197" s="4" t="str">
        <x:f>IFERROR(INDEX('Material routes'!$C$6:$C$2205,MATCH(U1197,'Material routes'!$A$6:$A$2205,0)),"MISSING ID")</x:f>
        <x:v>Ingredient candidate</x:v>
      </x:c>
      <x:c r="F1197" s="4" t="str">
        <x:f>IFERROR(INDEX('Material routes'!$E$6:$E$2205,MATCH(V1197,'Material routes'!$A$6:$A$2205,0)),"MISSING ID")</x:f>
        <x:v>Legger side-pannier frame</x:v>
      </x:c>
      <x:c r="G1197" s="4" t="str">
        <x:f>IFERROR(INDEX('Material routes'!$F$6:$F$2205,MATCH(V1197,'Material routes'!$A$6:$A$2205,0)),"MISSING ID")</x:f>
        <x:v>Not applicable</x:v>
      </x:c>
      <x:c r="H1197" s="4" t="str">
        <x:f>IFERROR(INDEX('Material routes'!$H$6:$H$2205,MATCH(V1197,'Material routes'!$A$6:$A$2205,0)),"MISSING ID")</x:f>
        <x:v>Carrier</x:v>
      </x:c>
      <x:c r="I1197" s="4" t="str">
        <x:f>IFERROR(INDEX('Material routes'!$G$6:$G$2205,MATCH(V1197,'Material routes'!$A$6:$A$2205,0)),"MISSING ID")</x:f>
        <x:v>Attachments</x:v>
      </x:c>
      <x:c r="J1197" s="4" t="str">
        <x:f>IFERROR(INDEX('Material routes'!$B$6:$B$2205,MATCH(U1197,'Material routes'!$A$6:$A$2205,0)),"MISSING ID")</x:f>
        <x:v>design.audit.proposal_legger_pannier_frame</x:v>
      </x:c>
      <x:c r="K1197" s="4" t="str">
        <x:f>IFERROR(INDEX('Crafting recipes'!$C$6:$C$1005,MATCH(J1197,'Crafting recipes'!$A$6:$A$1005,0)),"MISSING ID")</x:f>
        <x:v>Finished-item crafting</x:v>
      </x:c>
      <x:c r="L1197" s="4" t="str">
        <x:f>IFERROR(INDEX('Material routes'!$K$6:$K$2205,MATCH(U1197,'Material routes'!$A$6:$A$2205,0)),"MISSING ID")</x:f>
        <x:v>Proposal</x:v>
      </x:c>
      <x:c r="M1197" s="4" t="str">
        <x:f>IFERROR(INDEX('Material routes'!$M$6:$M$2205,MATCH(U1197,'Material routes'!$A$6:$A$2205,0)),"MISSING ID")</x:f>
        <x:v>Partial proposal</x:v>
      </x:c>
      <x:c r="N1197" s="4"/>
      <x:c r="O1197" s="4" t="str">
        <x:f>IFERROR(INDEX('Material routes'!$J$6:$J$2205,MATCH(U1197,'Material routes'!$A$6:$A$2205,0)),"MISSING ID")</x:f>
        <x:v>Unspecified</x:v>
      </x:c>
      <x:c r="P1197" s="4"/>
      <x:c r="Q1197" s="4" t="str">
        <x:f>IFERROR(INDEX('Material routes'!$J$6:$J$2205,MATCH(V1197,'Material routes'!$A$6:$A$2205,0)),"MISSING ID")</x:f>
        <x:v>Unspecified</x:v>
      </x:c>
      <x:c r="R1197" s="4" t="str">
        <x:f>IF(L1197="Withheld","Withheld premise",IF(E1197="Tool candidate","Reusable prerequisite",IF(K1197="Raw entry preparation","Entry-resource preparation",IF(G1197="Not applicable",IF(IFERROR(INDEX('Items'!$AI$6:$AI$1005,MATCH(T1197,'Items'!$A$6:$A$1005,0)),"MISSING ID")="Finished item","Finished endpoint",IF(IFERROR(INDEX('Items'!$AI$6:$AI$1005,MATCH(T1197,'Items'!$A$6:$A$1005,0)),"MISSING ID")="Currency","Currency / no refinement tier","Recovered output / tier not applicable")),IF(OR(IFERROR(INDEX('Crafting recipes'!$H$6:$H$1005,MATCH(J1197,'Crafting recipes'!$A$6:$A$1005,0)),"MISSING ID")="Unassigned",G1197="Unassigned"),"Tier unresolved",IF(IFERROR(VALUE(RIGHT(G1197,1))-VALUE(RIGHT(IFERROR(INDEX('Crafting recipes'!$H$6:$H$1005,MATCH(J1197,'Crafting recipes'!$A$6:$A$1005,0)),"MISSING ID"),1)),0)=1,IF(B1197=IFERROR(INDEX('Crafting recipes'!$H$6:$H$1005,MATCH(J1197,'Crafting recipes'!$A$6:$A$1005,0)),"MISSING ID"),"Advances one material tier","Lower-tier ingredient; route advances one tier"),"Needs tier review"))))))</x:f>
        <x:v>Finished endpoint</x:v>
      </x:c>
      <x:c r="S1197" s="4" t="str">
        <x:f>IFERROR(INDEX('Material routes'!$D$6:$D$2205,MATCH(U1197,'Material routes'!$A$6:$A$2205,0)),"MISSING ID")</x:f>
        <x:v>author.metallurgy.steel_stock</x:v>
      </x:c>
      <x:c r="T1197" s="4" t="str">
        <x:f>IFERROR(INDEX('Material routes'!$D$6:$D$2205,MATCH(V1197,'Material routes'!$A$6:$A$2205,0)),"MISSING ID")</x:f>
        <x:v>proposal.legger.pannier_frame</x:v>
      </x:c>
      <x:c r="U1197" s="4" t="str">
        <x:v>design.audit.proposal_legger_pannier_frame.audit.in.1</x:v>
      </x:c>
      <x:c r="V1197" s="4" t="str">
        <x:v>design.audit.proposal_legger_pannier_frame.audit.out</x:v>
      </x:c>
    </x:row>
    <x:row r="1198" ht="64" customHeight="1">
      <x:c r="A1198" s="4" t="str">
        <x:f>IFERROR(INDEX('Material routes'!$E$6:$E$2205,MATCH(U1198,'Material routes'!$A$6:$A$2205,0)),"MISSING ID")</x:f>
        <x:v>Legger attachment rail</x:v>
      </x:c>
      <x:c r="B1198" s="4" t="str">
        <x:f>IFERROR(INDEX('Material routes'!$F$6:$F$2205,MATCH(U1198,'Material routes'!$A$6:$A$2205,0)),"MISSING ID")</x:f>
        <x:v>T3</x:v>
      </x:c>
      <x:c r="C1198" s="4" t="str">
        <x:f>IFERROR(INDEX('Material routes'!$H$6:$H$2205,MATCH(U1198,'Material routes'!$A$6:$A$2205,0)),"MISSING ID")</x:f>
        <x:v>Crafting component</x:v>
      </x:c>
      <x:c r="D1198" s="4" t="str">
        <x:f>IFERROR(INDEX('Material routes'!$G$6:$G$2205,MATCH(U1198,'Material routes'!$A$6:$A$2205,0)),"MISSING ID")</x:f>
        <x:v>Crafting components</x:v>
      </x:c>
      <x:c r="E1198" s="4" t="str">
        <x:f>IFERROR(INDEX('Material routes'!$C$6:$C$2205,MATCH(U1198,'Material routes'!$A$6:$A$2205,0)),"MISSING ID")</x:f>
        <x:v>Ingredient candidate</x:v>
      </x:c>
      <x:c r="F1198" s="4" t="str">
        <x:f>IFERROR(INDEX('Material routes'!$E$6:$E$2205,MATCH(V1198,'Material routes'!$A$6:$A$2205,0)),"MISSING ID")</x:f>
        <x:v>Legger side-pannier frame</x:v>
      </x:c>
      <x:c r="G1198" s="4" t="str">
        <x:f>IFERROR(INDEX('Material routes'!$F$6:$F$2205,MATCH(V1198,'Material routes'!$A$6:$A$2205,0)),"MISSING ID")</x:f>
        <x:v>Not applicable</x:v>
      </x:c>
      <x:c r="H1198" s="4" t="str">
        <x:f>IFERROR(INDEX('Material routes'!$H$6:$H$2205,MATCH(V1198,'Material routes'!$A$6:$A$2205,0)),"MISSING ID")</x:f>
        <x:v>Carrier</x:v>
      </x:c>
      <x:c r="I1198" s="4" t="str">
        <x:f>IFERROR(INDEX('Material routes'!$G$6:$G$2205,MATCH(V1198,'Material routes'!$A$6:$A$2205,0)),"MISSING ID")</x:f>
        <x:v>Attachments</x:v>
      </x:c>
      <x:c r="J1198" s="4" t="str">
        <x:f>IFERROR(INDEX('Material routes'!$B$6:$B$2205,MATCH(U1198,'Material routes'!$A$6:$A$2205,0)),"MISSING ID")</x:f>
        <x:v>design.audit.proposal_legger_pannier_frame</x:v>
      </x:c>
      <x:c r="K1198" s="4" t="str">
        <x:f>IFERROR(INDEX('Crafting recipes'!$C$6:$C$1005,MATCH(J1198,'Crafting recipes'!$A$6:$A$1005,0)),"MISSING ID")</x:f>
        <x:v>Finished-item crafting</x:v>
      </x:c>
      <x:c r="L1198" s="4" t="str">
        <x:f>IFERROR(INDEX('Material routes'!$K$6:$K$2205,MATCH(U1198,'Material routes'!$A$6:$A$2205,0)),"MISSING ID")</x:f>
        <x:v>Proposal</x:v>
      </x:c>
      <x:c r="M1198" s="4" t="str">
        <x:f>IFERROR(INDEX('Material routes'!$M$6:$M$2205,MATCH(U1198,'Material routes'!$A$6:$A$2205,0)),"MISSING ID")</x:f>
        <x:v>Partial proposal</x:v>
      </x:c>
      <x:c r="N1198" s="4"/>
      <x:c r="O1198" s="4" t="str">
        <x:f>IFERROR(INDEX('Material routes'!$J$6:$J$2205,MATCH(U1198,'Material routes'!$A$6:$A$2205,0)),"MISSING ID")</x:f>
        <x:v>Unspecified</x:v>
      </x:c>
      <x:c r="P1198" s="4"/>
      <x:c r="Q1198" s="4" t="str">
        <x:f>IFERROR(INDEX('Material routes'!$J$6:$J$2205,MATCH(V1198,'Material routes'!$A$6:$A$2205,0)),"MISSING ID")</x:f>
        <x:v>Unspecified</x:v>
      </x:c>
      <x:c r="R1198" s="4" t="str">
        <x:f>IF(L1198="Withheld","Withheld premise",IF(E1198="Tool candidate","Reusable prerequisite",IF(K1198="Raw entry preparation","Entry-resource preparation",IF(G1198="Not applicable",IF(IFERROR(INDEX('Items'!$AI$6:$AI$1005,MATCH(T1198,'Items'!$A$6:$A$1005,0)),"MISSING ID")="Finished item","Finished endpoint",IF(IFERROR(INDEX('Items'!$AI$6:$AI$1005,MATCH(T1198,'Items'!$A$6:$A$1005,0)),"MISSING ID")="Currency","Currency / no refinement tier","Recovered output / tier not applicable")),IF(OR(IFERROR(INDEX('Crafting recipes'!$H$6:$H$1005,MATCH(J1198,'Crafting recipes'!$A$6:$A$1005,0)),"MISSING ID")="Unassigned",G1198="Unassigned"),"Tier unresolved",IF(IFERROR(VALUE(RIGHT(G1198,1))-VALUE(RIGHT(IFERROR(INDEX('Crafting recipes'!$H$6:$H$1005,MATCH(J1198,'Crafting recipes'!$A$6:$A$1005,0)),"MISSING ID"),1)),0)=1,IF(B1198=IFERROR(INDEX('Crafting recipes'!$H$6:$H$1005,MATCH(J1198,'Crafting recipes'!$A$6:$A$1005,0)),"MISSING ID"),"Advances one material tier","Lower-tier ingredient; route advances one tier"),"Needs tier review"))))))</x:f>
        <x:v>Finished endpoint</x:v>
      </x:c>
      <x:c r="S1198" s="4" t="str">
        <x:f>IFERROR(INDEX('Material routes'!$D$6:$D$2205,MATCH(U1198,'Material routes'!$A$6:$A$2205,0)),"MISSING ID")</x:f>
        <x:v>proposal.legger.mount_rail</x:v>
      </x:c>
      <x:c r="T1198" s="4" t="str">
        <x:f>IFERROR(INDEX('Material routes'!$D$6:$D$2205,MATCH(V1198,'Material routes'!$A$6:$A$2205,0)),"MISSING ID")</x:f>
        <x:v>proposal.legger.pannier_frame</x:v>
      </x:c>
      <x:c r="U1198" s="4" t="str">
        <x:v>design.audit.proposal_legger_pannier_frame.audit.in.2</x:v>
      </x:c>
      <x:c r="V1198" s="4" t="str">
        <x:v>design.audit.proposal_legger_pannier_frame.audit.out</x:v>
      </x:c>
    </x:row>
    <x:row r="1199" ht="64" customHeight="1">
      <x:c r="A1199" s="4" t="str">
        <x:f>IFERROR(INDEX('Material routes'!$E$6:$E$2205,MATCH(U1199,'Material routes'!$A$6:$A$2205,0)),"MISSING ID")</x:f>
        <x:v>Cargo quick-release latch</x:v>
      </x:c>
      <x:c r="B1199" s="4" t="str">
        <x:f>IFERROR(INDEX('Material routes'!$F$6:$F$2205,MATCH(U1199,'Material routes'!$A$6:$A$2205,0)),"MISSING ID")</x:f>
        <x:v>T4</x:v>
      </x:c>
      <x:c r="C1199" s="4" t="str">
        <x:f>IFERROR(INDEX('Material routes'!$H$6:$H$2205,MATCH(U1199,'Material routes'!$A$6:$A$2205,0)),"MISSING ID")</x:f>
        <x:v>Crafting component</x:v>
      </x:c>
      <x:c r="D1199" s="4" t="str">
        <x:f>IFERROR(INDEX('Material routes'!$G$6:$G$2205,MATCH(U1199,'Material routes'!$A$6:$A$2205,0)),"MISSING ID")</x:f>
        <x:v>Crafting components</x:v>
      </x:c>
      <x:c r="E1199" s="4" t="str">
        <x:f>IFERROR(INDEX('Material routes'!$C$6:$C$2205,MATCH(U1199,'Material routes'!$A$6:$A$2205,0)),"MISSING ID")</x:f>
        <x:v>Ingredient candidate</x:v>
      </x:c>
      <x:c r="F1199" s="4" t="str">
        <x:f>IFERROR(INDEX('Material routes'!$E$6:$E$2205,MATCH(V1199,'Material routes'!$A$6:$A$2205,0)),"MISSING ID")</x:f>
        <x:v>Legger side-pannier frame</x:v>
      </x:c>
      <x:c r="G1199" s="4" t="str">
        <x:f>IFERROR(INDEX('Material routes'!$F$6:$F$2205,MATCH(V1199,'Material routes'!$A$6:$A$2205,0)),"MISSING ID")</x:f>
        <x:v>Not applicable</x:v>
      </x:c>
      <x:c r="H1199" s="4" t="str">
        <x:f>IFERROR(INDEX('Material routes'!$H$6:$H$2205,MATCH(V1199,'Material routes'!$A$6:$A$2205,0)),"MISSING ID")</x:f>
        <x:v>Carrier</x:v>
      </x:c>
      <x:c r="I1199" s="4" t="str">
        <x:f>IFERROR(INDEX('Material routes'!$G$6:$G$2205,MATCH(V1199,'Material routes'!$A$6:$A$2205,0)),"MISSING ID")</x:f>
        <x:v>Attachments</x:v>
      </x:c>
      <x:c r="J1199" s="4" t="str">
        <x:f>IFERROR(INDEX('Material routes'!$B$6:$B$2205,MATCH(U1199,'Material routes'!$A$6:$A$2205,0)),"MISSING ID")</x:f>
        <x:v>design.audit.proposal_legger_pannier_frame</x:v>
      </x:c>
      <x:c r="K1199" s="4" t="str">
        <x:f>IFERROR(INDEX('Crafting recipes'!$C$6:$C$1005,MATCH(J1199,'Crafting recipes'!$A$6:$A$1005,0)),"MISSING ID")</x:f>
        <x:v>Finished-item crafting</x:v>
      </x:c>
      <x:c r="L1199" s="4" t="str">
        <x:f>IFERROR(INDEX('Material routes'!$K$6:$K$2205,MATCH(U1199,'Material routes'!$A$6:$A$2205,0)),"MISSING ID")</x:f>
        <x:v>Proposal</x:v>
      </x:c>
      <x:c r="M1199" s="4" t="str">
        <x:f>IFERROR(INDEX('Material routes'!$M$6:$M$2205,MATCH(U1199,'Material routes'!$A$6:$A$2205,0)),"MISSING ID")</x:f>
        <x:v>Partial proposal</x:v>
      </x:c>
      <x:c r="N1199" s="4"/>
      <x:c r="O1199" s="4" t="str">
        <x:f>IFERROR(INDEX('Material routes'!$J$6:$J$2205,MATCH(U1199,'Material routes'!$A$6:$A$2205,0)),"MISSING ID")</x:f>
        <x:v>Unspecified</x:v>
      </x:c>
      <x:c r="P1199" s="4"/>
      <x:c r="Q1199" s="4" t="str">
        <x:f>IFERROR(INDEX('Material routes'!$J$6:$J$2205,MATCH(V1199,'Material routes'!$A$6:$A$2205,0)),"MISSING ID")</x:f>
        <x:v>Unspecified</x:v>
      </x:c>
      <x:c r="R1199" s="4" t="str">
        <x:f>IF(L1199="Withheld","Withheld premise",IF(E1199="Tool candidate","Reusable prerequisite",IF(K1199="Raw entry preparation","Entry-resource preparation",IF(G1199="Not applicable",IF(IFERROR(INDEX('Items'!$AI$6:$AI$1005,MATCH(T1199,'Items'!$A$6:$A$1005,0)),"MISSING ID")="Finished item","Finished endpoint",IF(IFERROR(INDEX('Items'!$AI$6:$AI$1005,MATCH(T1199,'Items'!$A$6:$A$1005,0)),"MISSING ID")="Currency","Currency / no refinement tier","Recovered output / tier not applicable")),IF(OR(IFERROR(INDEX('Crafting recipes'!$H$6:$H$1005,MATCH(J1199,'Crafting recipes'!$A$6:$A$1005,0)),"MISSING ID")="Unassigned",G1199="Unassigned"),"Tier unresolved",IF(IFERROR(VALUE(RIGHT(G1199,1))-VALUE(RIGHT(IFERROR(INDEX('Crafting recipes'!$H$6:$H$1005,MATCH(J1199,'Crafting recipes'!$A$6:$A$1005,0)),"MISSING ID"),1)),0)=1,IF(B1199=IFERROR(INDEX('Crafting recipes'!$H$6:$H$1005,MATCH(J1199,'Crafting recipes'!$A$6:$A$1005,0)),"MISSING ID"),"Advances one material tier","Lower-tier ingredient; route advances one tier"),"Needs tier review"))))))</x:f>
        <x:v>Finished endpoint</x:v>
      </x:c>
      <x:c r="S1199" s="4" t="str">
        <x:f>IFERROR(INDEX('Material routes'!$D$6:$D$2205,MATCH(U1199,'Material routes'!$A$6:$A$2205,0)),"MISSING ID")</x:f>
        <x:v>proposal.legger.release_latch</x:v>
      </x:c>
      <x:c r="T1199" s="4" t="str">
        <x:f>IFERROR(INDEX('Material routes'!$D$6:$D$2205,MATCH(V1199,'Material routes'!$A$6:$A$2205,0)),"MISSING ID")</x:f>
        <x:v>proposal.legger.pannier_frame</x:v>
      </x:c>
      <x:c r="U1199" s="4" t="str">
        <x:v>design.audit.proposal_legger_pannier_frame.audit.in.3</x:v>
      </x:c>
      <x:c r="V1199" s="4" t="str">
        <x:v>design.audit.proposal_legger_pannier_frame.audit.out</x:v>
      </x:c>
    </x:row>
    <x:row r="1200" ht="64" customHeight="1">
      <x:c r="A1200" s="4" t="str">
        <x:f>IFERROR(INDEX('Material routes'!$E$6:$E$2205,MATCH(U1200,'Material routes'!$A$6:$A$2205,0)),"MISSING ID")</x:f>
        <x:v>Divided vial case</x:v>
      </x:c>
      <x:c r="B1200" s="4" t="str">
        <x:f>IFERROR(INDEX('Material routes'!$F$6:$F$2205,MATCH(U1200,'Material routes'!$A$6:$A$2205,0)),"MISSING ID")</x:f>
        <x:v>Not applicable</x:v>
      </x:c>
      <x:c r="C1200" s="4" t="str">
        <x:f>IFERROR(INDEX('Material routes'!$H$6:$H$2205,MATCH(U1200,'Material routes'!$A$6:$A$2205,0)),"MISSING ID")</x:f>
        <x:v>Carrier</x:v>
      </x:c>
      <x:c r="D1200" s="4" t="str">
        <x:f>IFERROR(INDEX('Material routes'!$G$6:$G$2205,MATCH(U1200,'Material routes'!$A$6:$A$2205,0)),"MISSING ID")</x:f>
        <x:v>Containers</x:v>
      </x:c>
      <x:c r="E1200" s="4" t="str">
        <x:f>IFERROR(INDEX('Material routes'!$C$6:$C$2205,MATCH(U1200,'Material routes'!$A$6:$A$2205,0)),"MISSING ID")</x:f>
        <x:v>Ingredient candidate</x:v>
      </x:c>
      <x:c r="F1200" s="4" t="str">
        <x:f>IFERROR(INDEX('Material routes'!$E$6:$E$2205,MATCH(V1200,'Material routes'!$A$6:$A$2205,0)),"MISSING ID")</x:f>
        <x:v>Legger sample-vial rack</x:v>
      </x:c>
      <x:c r="G1200" s="4" t="str">
        <x:f>IFERROR(INDEX('Material routes'!$F$6:$F$2205,MATCH(V1200,'Material routes'!$A$6:$A$2205,0)),"MISSING ID")</x:f>
        <x:v>Not applicable</x:v>
      </x:c>
      <x:c r="H1200" s="4" t="str">
        <x:f>IFERROR(INDEX('Material routes'!$H$6:$H$2205,MATCH(V1200,'Material routes'!$A$6:$A$2205,0)),"MISSING ID")</x:f>
        <x:v>Carrier</x:v>
      </x:c>
      <x:c r="I1200" s="4" t="str">
        <x:f>IFERROR(INDEX('Material routes'!$G$6:$G$2205,MATCH(V1200,'Material routes'!$A$6:$A$2205,0)),"MISSING ID")</x:f>
        <x:v>Attachments</x:v>
      </x:c>
      <x:c r="J1200" s="4" t="str">
        <x:f>IFERROR(INDEX('Material routes'!$B$6:$B$2205,MATCH(U1200,'Material routes'!$A$6:$A$2205,0)),"MISSING ID")</x:f>
        <x:v>design.audit.proposal_legger_sample_rack</x:v>
      </x:c>
      <x:c r="K1200" s="4" t="str">
        <x:f>IFERROR(INDEX('Crafting recipes'!$C$6:$C$1005,MATCH(J1200,'Crafting recipes'!$A$6:$A$1005,0)),"MISSING ID")</x:f>
        <x:v>Finished-item crafting</x:v>
      </x:c>
      <x:c r="L1200" s="4" t="str">
        <x:f>IFERROR(INDEX('Material routes'!$K$6:$K$2205,MATCH(U1200,'Material routes'!$A$6:$A$2205,0)),"MISSING ID")</x:f>
        <x:v>Proposal</x:v>
      </x:c>
      <x:c r="M1200" s="4" t="str">
        <x:f>IFERROR(INDEX('Material routes'!$M$6:$M$2205,MATCH(U1200,'Material routes'!$A$6:$A$2205,0)),"MISSING ID")</x:f>
        <x:v>Partial proposal</x:v>
      </x:c>
      <x:c r="N1200" s="4"/>
      <x:c r="O1200" s="4" t="str">
        <x:f>IFERROR(INDEX('Material routes'!$J$6:$J$2205,MATCH(U1200,'Material routes'!$A$6:$A$2205,0)),"MISSING ID")</x:f>
        <x:v>Unspecified</x:v>
      </x:c>
      <x:c r="P1200" s="4"/>
      <x:c r="Q1200" s="4" t="str">
        <x:f>IFERROR(INDEX('Material routes'!$J$6:$J$2205,MATCH(V1200,'Material routes'!$A$6:$A$2205,0)),"MISSING ID")</x:f>
        <x:v>Unspecified</x:v>
      </x:c>
      <x:c r="R1200" s="4" t="str">
        <x:f>IF(L1200="Withheld","Withheld premise",IF(E1200="Tool candidate","Reusable prerequisite",IF(K1200="Raw entry preparation","Entry-resource preparation",IF(G1200="Not applicable",IF(IFERROR(INDEX('Items'!$AI$6:$AI$1005,MATCH(T1200,'Items'!$A$6:$A$1005,0)),"MISSING ID")="Finished item","Finished endpoint",IF(IFERROR(INDEX('Items'!$AI$6:$AI$1005,MATCH(T1200,'Items'!$A$6:$A$1005,0)),"MISSING ID")="Currency","Currency / no refinement tier","Recovered output / tier not applicable")),IF(OR(IFERROR(INDEX('Crafting recipes'!$H$6:$H$1005,MATCH(J1200,'Crafting recipes'!$A$6:$A$1005,0)),"MISSING ID")="Unassigned",G1200="Unassigned"),"Tier unresolved",IF(IFERROR(VALUE(RIGHT(G1200,1))-VALUE(RIGHT(IFERROR(INDEX('Crafting recipes'!$H$6:$H$1005,MATCH(J1200,'Crafting recipes'!$A$6:$A$1005,0)),"MISSING ID"),1)),0)=1,IF(B1200=IFERROR(INDEX('Crafting recipes'!$H$6:$H$1005,MATCH(J1200,'Crafting recipes'!$A$6:$A$1005,0)),"MISSING ID"),"Advances one material tier","Lower-tier ingredient; route advances one tier"),"Needs tier review"))))))</x:f>
        <x:v>Finished endpoint</x:v>
      </x:c>
      <x:c r="S1200" s="4" t="str">
        <x:f>IFERROR(INDEX('Material routes'!$D$6:$D$2205,MATCH(U1200,'Material routes'!$A$6:$A$2205,0)),"MISSING ID")</x:f>
        <x:v>proposal.container.vial_case</x:v>
      </x:c>
      <x:c r="T1200" s="4" t="str">
        <x:f>IFERROR(INDEX('Material routes'!$D$6:$D$2205,MATCH(V1200,'Material routes'!$A$6:$A$2205,0)),"MISSING ID")</x:f>
        <x:v>proposal.legger.sample_rack</x:v>
      </x:c>
      <x:c r="U1200" s="4" t="str">
        <x:v>design.audit.proposal_legger_sample_rack.audit.in.1</x:v>
      </x:c>
      <x:c r="V1200" s="4" t="str">
        <x:v>design.audit.proposal_legger_sample_rack.audit.out</x:v>
      </x:c>
    </x:row>
    <x:row r="1201" ht="64" customHeight="1">
      <x:c r="A1201" s="4" t="str">
        <x:f>IFERROR(INDEX('Material routes'!$E$6:$E$2205,MATCH(U1201,'Material routes'!$A$6:$A$2205,0)),"MISSING ID")</x:f>
        <x:v>Legger attachment rail</x:v>
      </x:c>
      <x:c r="B1201" s="4" t="str">
        <x:f>IFERROR(INDEX('Material routes'!$F$6:$F$2205,MATCH(U1201,'Material routes'!$A$6:$A$2205,0)),"MISSING ID")</x:f>
        <x:v>T3</x:v>
      </x:c>
      <x:c r="C1201" s="4" t="str">
        <x:f>IFERROR(INDEX('Material routes'!$H$6:$H$2205,MATCH(U1201,'Material routes'!$A$6:$A$2205,0)),"MISSING ID")</x:f>
        <x:v>Crafting component</x:v>
      </x:c>
      <x:c r="D1201" s="4" t="str">
        <x:f>IFERROR(INDEX('Material routes'!$G$6:$G$2205,MATCH(U1201,'Material routes'!$A$6:$A$2205,0)),"MISSING ID")</x:f>
        <x:v>Crafting components</x:v>
      </x:c>
      <x:c r="E1201" s="4" t="str">
        <x:f>IFERROR(INDEX('Material routes'!$C$6:$C$2205,MATCH(U1201,'Material routes'!$A$6:$A$2205,0)),"MISSING ID")</x:f>
        <x:v>Ingredient candidate</x:v>
      </x:c>
      <x:c r="F1201" s="4" t="str">
        <x:f>IFERROR(INDEX('Material routes'!$E$6:$E$2205,MATCH(V1201,'Material routes'!$A$6:$A$2205,0)),"MISSING ID")</x:f>
        <x:v>Legger sample-vial rack</x:v>
      </x:c>
      <x:c r="G1201" s="4" t="str">
        <x:f>IFERROR(INDEX('Material routes'!$F$6:$F$2205,MATCH(V1201,'Material routes'!$A$6:$A$2205,0)),"MISSING ID")</x:f>
        <x:v>Not applicable</x:v>
      </x:c>
      <x:c r="H1201" s="4" t="str">
        <x:f>IFERROR(INDEX('Material routes'!$H$6:$H$2205,MATCH(V1201,'Material routes'!$A$6:$A$2205,0)),"MISSING ID")</x:f>
        <x:v>Carrier</x:v>
      </x:c>
      <x:c r="I1201" s="4" t="str">
        <x:f>IFERROR(INDEX('Material routes'!$G$6:$G$2205,MATCH(V1201,'Material routes'!$A$6:$A$2205,0)),"MISSING ID")</x:f>
        <x:v>Attachments</x:v>
      </x:c>
      <x:c r="J1201" s="4" t="str">
        <x:f>IFERROR(INDEX('Material routes'!$B$6:$B$2205,MATCH(U1201,'Material routes'!$A$6:$A$2205,0)),"MISSING ID")</x:f>
        <x:v>design.audit.proposal_legger_sample_rack</x:v>
      </x:c>
      <x:c r="K1201" s="4" t="str">
        <x:f>IFERROR(INDEX('Crafting recipes'!$C$6:$C$1005,MATCH(J1201,'Crafting recipes'!$A$6:$A$1005,0)),"MISSING ID")</x:f>
        <x:v>Finished-item crafting</x:v>
      </x:c>
      <x:c r="L1201" s="4" t="str">
        <x:f>IFERROR(INDEX('Material routes'!$K$6:$K$2205,MATCH(U1201,'Material routes'!$A$6:$A$2205,0)),"MISSING ID")</x:f>
        <x:v>Proposal</x:v>
      </x:c>
      <x:c r="M1201" s="4" t="str">
        <x:f>IFERROR(INDEX('Material routes'!$M$6:$M$2205,MATCH(U1201,'Material routes'!$A$6:$A$2205,0)),"MISSING ID")</x:f>
        <x:v>Partial proposal</x:v>
      </x:c>
      <x:c r="N1201" s="4"/>
      <x:c r="O1201" s="4" t="str">
        <x:f>IFERROR(INDEX('Material routes'!$J$6:$J$2205,MATCH(U1201,'Material routes'!$A$6:$A$2205,0)),"MISSING ID")</x:f>
        <x:v>Unspecified</x:v>
      </x:c>
      <x:c r="P1201" s="4"/>
      <x:c r="Q1201" s="4" t="str">
        <x:f>IFERROR(INDEX('Material routes'!$J$6:$J$2205,MATCH(V1201,'Material routes'!$A$6:$A$2205,0)),"MISSING ID")</x:f>
        <x:v>Unspecified</x:v>
      </x:c>
      <x:c r="R1201" s="4" t="str">
        <x:f>IF(L1201="Withheld","Withheld premise",IF(E1201="Tool candidate","Reusable prerequisite",IF(K1201="Raw entry preparation","Entry-resource preparation",IF(G1201="Not applicable",IF(IFERROR(INDEX('Items'!$AI$6:$AI$1005,MATCH(T1201,'Items'!$A$6:$A$1005,0)),"MISSING ID")="Finished item","Finished endpoint",IF(IFERROR(INDEX('Items'!$AI$6:$AI$1005,MATCH(T1201,'Items'!$A$6:$A$1005,0)),"MISSING ID")="Currency","Currency / no refinement tier","Recovered output / tier not applicable")),IF(OR(IFERROR(INDEX('Crafting recipes'!$H$6:$H$1005,MATCH(J1201,'Crafting recipes'!$A$6:$A$1005,0)),"MISSING ID")="Unassigned",G1201="Unassigned"),"Tier unresolved",IF(IFERROR(VALUE(RIGHT(G1201,1))-VALUE(RIGHT(IFERROR(INDEX('Crafting recipes'!$H$6:$H$1005,MATCH(J1201,'Crafting recipes'!$A$6:$A$1005,0)),"MISSING ID"),1)),0)=1,IF(B1201=IFERROR(INDEX('Crafting recipes'!$H$6:$H$1005,MATCH(J1201,'Crafting recipes'!$A$6:$A$1005,0)),"MISSING ID"),"Advances one material tier","Lower-tier ingredient; route advances one tier"),"Needs tier review"))))))</x:f>
        <x:v>Finished endpoint</x:v>
      </x:c>
      <x:c r="S1201" s="4" t="str">
        <x:f>IFERROR(INDEX('Material routes'!$D$6:$D$2205,MATCH(U1201,'Material routes'!$A$6:$A$2205,0)),"MISSING ID")</x:f>
        <x:v>proposal.legger.mount_rail</x:v>
      </x:c>
      <x:c r="T1201" s="4" t="str">
        <x:f>IFERROR(INDEX('Material routes'!$D$6:$D$2205,MATCH(V1201,'Material routes'!$A$6:$A$2205,0)),"MISSING ID")</x:f>
        <x:v>proposal.legger.sample_rack</x:v>
      </x:c>
      <x:c r="U1201" s="4" t="str">
        <x:v>design.audit.proposal_legger_sample_rack.audit.in.2</x:v>
      </x:c>
      <x:c r="V1201" s="4" t="str">
        <x:v>design.audit.proposal_legger_sample_rack.audit.out</x:v>
      </x:c>
    </x:row>
    <x:row r="1202" ht="64" customHeight="1">
      <x:c r="A1202" s="4" t="str">
        <x:f>IFERROR(INDEX('Material routes'!$E$6:$E$2205,MATCH(U1202,'Material routes'!$A$6:$A$2205,0)),"MISSING ID")</x:f>
        <x:v>Husk-reinforced packing stock</x:v>
      </x:c>
      <x:c r="B1202" s="4" t="str">
        <x:f>IFERROR(INDEX('Material routes'!$F$6:$F$2205,MATCH(U1202,'Material routes'!$A$6:$A$2205,0)),"MISSING ID")</x:f>
        <x:v>T3</x:v>
      </x:c>
      <x:c r="C1202" s="4" t="str">
        <x:f>IFERROR(INDEX('Material routes'!$H$6:$H$2205,MATCH(U1202,'Material routes'!$A$6:$A$2205,0)),"MISSING ID")</x:f>
        <x:v>Processed material</x:v>
      </x:c>
      <x:c r="D1202" s="4" t="str">
        <x:f>IFERROR(INDEX('Material routes'!$G$6:$G$2205,MATCH(U1202,'Material routes'!$A$6:$A$2205,0)),"MISSING ID")</x:f>
        <x:v>Manufactured stock</x:v>
      </x:c>
      <x:c r="E1202" s="4" t="str">
        <x:f>IFERROR(INDEX('Material routes'!$C$6:$C$2205,MATCH(U1202,'Material routes'!$A$6:$A$2205,0)),"MISSING ID")</x:f>
        <x:v>Ingredient candidate</x:v>
      </x:c>
      <x:c r="F1202" s="4" t="str">
        <x:f>IFERROR(INDEX('Material routes'!$E$6:$E$2205,MATCH(V1202,'Material routes'!$A$6:$A$2205,0)),"MISSING ID")</x:f>
        <x:v>Legger sample-vial rack</x:v>
      </x:c>
      <x:c r="G1202" s="4" t="str">
        <x:f>IFERROR(INDEX('Material routes'!$F$6:$F$2205,MATCH(V1202,'Material routes'!$A$6:$A$2205,0)),"MISSING ID")</x:f>
        <x:v>Not applicable</x:v>
      </x:c>
      <x:c r="H1202" s="4" t="str">
        <x:f>IFERROR(INDEX('Material routes'!$H$6:$H$2205,MATCH(V1202,'Material routes'!$A$6:$A$2205,0)),"MISSING ID")</x:f>
        <x:v>Carrier</x:v>
      </x:c>
      <x:c r="I1202" s="4" t="str">
        <x:f>IFERROR(INDEX('Material routes'!$G$6:$G$2205,MATCH(V1202,'Material routes'!$A$6:$A$2205,0)),"MISSING ID")</x:f>
        <x:v>Attachments</x:v>
      </x:c>
      <x:c r="J1202" s="4" t="str">
        <x:f>IFERROR(INDEX('Material routes'!$B$6:$B$2205,MATCH(U1202,'Material routes'!$A$6:$A$2205,0)),"MISSING ID")</x:f>
        <x:v>design.audit.proposal_legger_sample_rack</x:v>
      </x:c>
      <x:c r="K1202" s="4" t="str">
        <x:f>IFERROR(INDEX('Crafting recipes'!$C$6:$C$1005,MATCH(J1202,'Crafting recipes'!$A$6:$A$1005,0)),"MISSING ID")</x:f>
        <x:v>Finished-item crafting</x:v>
      </x:c>
      <x:c r="L1202" s="4" t="str">
        <x:f>IFERROR(INDEX('Material routes'!$K$6:$K$2205,MATCH(U1202,'Material routes'!$A$6:$A$2205,0)),"MISSING ID")</x:f>
        <x:v>Proposal</x:v>
      </x:c>
      <x:c r="M1202" s="4" t="str">
        <x:f>IFERROR(INDEX('Material routes'!$M$6:$M$2205,MATCH(U1202,'Material routes'!$A$6:$A$2205,0)),"MISSING ID")</x:f>
        <x:v>Partial proposal</x:v>
      </x:c>
      <x:c r="N1202" s="4"/>
      <x:c r="O1202" s="4" t="str">
        <x:f>IFERROR(INDEX('Material routes'!$J$6:$J$2205,MATCH(U1202,'Material routes'!$A$6:$A$2205,0)),"MISSING ID")</x:f>
        <x:v>Unspecified</x:v>
      </x:c>
      <x:c r="P1202" s="4"/>
      <x:c r="Q1202" s="4" t="str">
        <x:f>IFERROR(INDEX('Material routes'!$J$6:$J$2205,MATCH(V1202,'Material routes'!$A$6:$A$2205,0)),"MISSING ID")</x:f>
        <x:v>Unspecified</x:v>
      </x:c>
      <x:c r="R1202" s="4" t="str">
        <x:f>IF(L1202="Withheld","Withheld premise",IF(E1202="Tool candidate","Reusable prerequisite",IF(K1202="Raw entry preparation","Entry-resource preparation",IF(G1202="Not applicable",IF(IFERROR(INDEX('Items'!$AI$6:$AI$1005,MATCH(T1202,'Items'!$A$6:$A$1005,0)),"MISSING ID")="Finished item","Finished endpoint",IF(IFERROR(INDEX('Items'!$AI$6:$AI$1005,MATCH(T1202,'Items'!$A$6:$A$1005,0)),"MISSING ID")="Currency","Currency / no refinement tier","Recovered output / tier not applicable")),IF(OR(IFERROR(INDEX('Crafting recipes'!$H$6:$H$1005,MATCH(J1202,'Crafting recipes'!$A$6:$A$1005,0)),"MISSING ID")="Unassigned",G1202="Unassigned"),"Tier unresolved",IF(IFERROR(VALUE(RIGHT(G1202,1))-VALUE(RIGHT(IFERROR(INDEX('Crafting recipes'!$H$6:$H$1005,MATCH(J1202,'Crafting recipes'!$A$6:$A$1005,0)),"MISSING ID"),1)),0)=1,IF(B1202=IFERROR(INDEX('Crafting recipes'!$H$6:$H$1005,MATCH(J1202,'Crafting recipes'!$A$6:$A$1005,0)),"MISSING ID"),"Advances one material tier","Lower-tier ingredient; route advances one tier"),"Needs tier review"))))))</x:f>
        <x:v>Finished endpoint</x:v>
      </x:c>
      <x:c r="S1202" s="4" t="str">
        <x:f>IFERROR(INDEX('Material routes'!$D$6:$D$2205,MATCH(U1202,'Material routes'!$A$6:$A$2205,0)),"MISSING ID")</x:f>
        <x:v>proposal.t3.packing_stock</x:v>
      </x:c>
      <x:c r="T1202" s="4" t="str">
        <x:f>IFERROR(INDEX('Material routes'!$D$6:$D$2205,MATCH(V1202,'Material routes'!$A$6:$A$2205,0)),"MISSING ID")</x:f>
        <x:v>proposal.legger.sample_rack</x:v>
      </x:c>
      <x:c r="U1202" s="4" t="str">
        <x:v>design.audit.proposal_legger_sample_rack.audit.in.3</x:v>
      </x:c>
      <x:c r="V1202" s="4" t="str">
        <x:v>design.audit.proposal_legger_sample_rack.audit.out</x:v>
      </x:c>
    </x:row>
    <x:row r="1203" ht="64" customHeight="1">
      <x:c r="A1203" s="4" t="str">
        <x:f>IFERROR(INDEX('Material routes'!$E$6:$E$2205,MATCH(U1203,'Material routes'!$A$6:$A$2205,0)),"MISSING ID")</x:f>
        <x:v>Annealed iron sheet stock</x:v>
      </x:c>
      <x:c r="B1203" s="4" t="str">
        <x:f>IFERROR(INDEX('Material routes'!$F$6:$F$2205,MATCH(U1203,'Material routes'!$A$6:$A$2205,0)),"MISSING ID")</x:f>
        <x:v>T3</x:v>
      </x:c>
      <x:c r="C1203" s="4" t="str">
        <x:f>IFERROR(INDEX('Material routes'!$H$6:$H$2205,MATCH(U1203,'Material routes'!$A$6:$A$2205,0)),"MISSING ID")</x:f>
        <x:v>Processed material</x:v>
      </x:c>
      <x:c r="D1203" s="4" t="str">
        <x:f>IFERROR(INDEX('Material routes'!$G$6:$G$2205,MATCH(U1203,'Material routes'!$A$6:$A$2205,0)),"MISSING ID")</x:f>
        <x:v>Manufactured stock</x:v>
      </x:c>
      <x:c r="E1203" s="4" t="str">
        <x:f>IFERROR(INDEX('Material routes'!$C$6:$C$2205,MATCH(U1203,'Material routes'!$A$6:$A$2205,0)),"MISSING ID")</x:f>
        <x:v>Ingredient candidate</x:v>
      </x:c>
      <x:c r="F1203" s="4" t="str">
        <x:f>IFERROR(INDEX('Material routes'!$E$6:$E$2205,MATCH(V1203,'Material routes'!$A$6:$A$2205,0)),"MISSING ID")</x:f>
        <x:v>Legger removable ore bin</x:v>
      </x:c>
      <x:c r="G1203" s="4" t="str">
        <x:f>IFERROR(INDEX('Material routes'!$F$6:$F$2205,MATCH(V1203,'Material routes'!$A$6:$A$2205,0)),"MISSING ID")</x:f>
        <x:v>Not applicable</x:v>
      </x:c>
      <x:c r="H1203" s="4" t="str">
        <x:f>IFERROR(INDEX('Material routes'!$H$6:$H$2205,MATCH(V1203,'Material routes'!$A$6:$A$2205,0)),"MISSING ID")</x:f>
        <x:v>Container</x:v>
      </x:c>
      <x:c r="I1203" s="4" t="str">
        <x:f>IFERROR(INDEX('Material routes'!$G$6:$G$2205,MATCH(V1203,'Material routes'!$A$6:$A$2205,0)),"MISSING ID")</x:f>
        <x:v>Attachments</x:v>
      </x:c>
      <x:c r="J1203" s="4" t="str">
        <x:f>IFERROR(INDEX('Material routes'!$B$6:$B$2205,MATCH(U1203,'Material routes'!$A$6:$A$2205,0)),"MISSING ID")</x:f>
        <x:v>design.audit.proposal_legger_ore_bin</x:v>
      </x:c>
      <x:c r="K1203" s="4" t="str">
        <x:f>IFERROR(INDEX('Crafting recipes'!$C$6:$C$1005,MATCH(J1203,'Crafting recipes'!$A$6:$A$1005,0)),"MISSING ID")</x:f>
        <x:v>Finished-item crafting</x:v>
      </x:c>
      <x:c r="L1203" s="4" t="str">
        <x:f>IFERROR(INDEX('Material routes'!$K$6:$K$2205,MATCH(U1203,'Material routes'!$A$6:$A$2205,0)),"MISSING ID")</x:f>
        <x:v>Proposal</x:v>
      </x:c>
      <x:c r="M1203" s="4" t="str">
        <x:f>IFERROR(INDEX('Material routes'!$M$6:$M$2205,MATCH(U1203,'Material routes'!$A$6:$A$2205,0)),"MISSING ID")</x:f>
        <x:v>Partial proposal</x:v>
      </x:c>
      <x:c r="N1203" s="4"/>
      <x:c r="O1203" s="4" t="str">
        <x:f>IFERROR(INDEX('Material routes'!$J$6:$J$2205,MATCH(U1203,'Material routes'!$A$6:$A$2205,0)),"MISSING ID")</x:f>
        <x:v>Unspecified</x:v>
      </x:c>
      <x:c r="P1203" s="4"/>
      <x:c r="Q1203" s="4" t="str">
        <x:f>IFERROR(INDEX('Material routes'!$J$6:$J$2205,MATCH(V1203,'Material routes'!$A$6:$A$2205,0)),"MISSING ID")</x:f>
        <x:v>Unspecified</x:v>
      </x:c>
      <x:c r="R1203" s="4" t="str">
        <x:f>IF(L1203="Withheld","Withheld premise",IF(E1203="Tool candidate","Reusable prerequisite",IF(K1203="Raw entry preparation","Entry-resource preparation",IF(G1203="Not applicable",IF(IFERROR(INDEX('Items'!$AI$6:$AI$1005,MATCH(T1203,'Items'!$A$6:$A$1005,0)),"MISSING ID")="Finished item","Finished endpoint",IF(IFERROR(INDEX('Items'!$AI$6:$AI$1005,MATCH(T1203,'Items'!$A$6:$A$1005,0)),"MISSING ID")="Currency","Currency / no refinement tier","Recovered output / tier not applicable")),IF(OR(IFERROR(INDEX('Crafting recipes'!$H$6:$H$1005,MATCH(J1203,'Crafting recipes'!$A$6:$A$1005,0)),"MISSING ID")="Unassigned",G1203="Unassigned"),"Tier unresolved",IF(IFERROR(VALUE(RIGHT(G1203,1))-VALUE(RIGHT(IFERROR(INDEX('Crafting recipes'!$H$6:$H$1005,MATCH(J1203,'Crafting recipes'!$A$6:$A$1005,0)),"MISSING ID"),1)),0)=1,IF(B1203=IFERROR(INDEX('Crafting recipes'!$H$6:$H$1005,MATCH(J1203,'Crafting recipes'!$A$6:$A$1005,0)),"MISSING ID"),"Advances one material tier","Lower-tier ingredient; route advances one tier"),"Needs tier review"))))))</x:f>
        <x:v>Finished endpoint</x:v>
      </x:c>
      <x:c r="S1203" s="4" t="str">
        <x:f>IFERROR(INDEX('Material routes'!$D$6:$D$2205,MATCH(U1203,'Material routes'!$A$6:$A$2205,0)),"MISSING ID")</x:f>
        <x:v>proposal.collection.annealed_iron_sheet_stock</x:v>
      </x:c>
      <x:c r="T1203" s="4" t="str">
        <x:f>IFERROR(INDEX('Material routes'!$D$6:$D$2205,MATCH(V1203,'Material routes'!$A$6:$A$2205,0)),"MISSING ID")</x:f>
        <x:v>proposal.legger.ore_bin</x:v>
      </x:c>
      <x:c r="U1203" s="4" t="str">
        <x:v>design.audit.proposal_legger_ore_bin.audit.in.1</x:v>
      </x:c>
      <x:c r="V1203" s="4" t="str">
        <x:v>design.audit.proposal_legger_ore_bin.audit.out</x:v>
      </x:c>
    </x:row>
    <x:row r="1204" ht="64" customHeight="1">
      <x:c r="A1204" s="4" t="str">
        <x:f>IFERROR(INDEX('Material routes'!$E$6:$E$2205,MATCH(U1204,'Material routes'!$A$6:$A$2205,0)),"MISSING ID")</x:f>
        <x:v>Cargo quick-release latch</x:v>
      </x:c>
      <x:c r="B1204" s="4" t="str">
        <x:f>IFERROR(INDEX('Material routes'!$F$6:$F$2205,MATCH(U1204,'Material routes'!$A$6:$A$2205,0)),"MISSING ID")</x:f>
        <x:v>T4</x:v>
      </x:c>
      <x:c r="C1204" s="4" t="str">
        <x:f>IFERROR(INDEX('Material routes'!$H$6:$H$2205,MATCH(U1204,'Material routes'!$A$6:$A$2205,0)),"MISSING ID")</x:f>
        <x:v>Crafting component</x:v>
      </x:c>
      <x:c r="D1204" s="4" t="str">
        <x:f>IFERROR(INDEX('Material routes'!$G$6:$G$2205,MATCH(U1204,'Material routes'!$A$6:$A$2205,0)),"MISSING ID")</x:f>
        <x:v>Crafting components</x:v>
      </x:c>
      <x:c r="E1204" s="4" t="str">
        <x:f>IFERROR(INDEX('Material routes'!$C$6:$C$2205,MATCH(U1204,'Material routes'!$A$6:$A$2205,0)),"MISSING ID")</x:f>
        <x:v>Ingredient candidate</x:v>
      </x:c>
      <x:c r="F1204" s="4" t="str">
        <x:f>IFERROR(INDEX('Material routes'!$E$6:$E$2205,MATCH(V1204,'Material routes'!$A$6:$A$2205,0)),"MISSING ID")</x:f>
        <x:v>Legger removable ore bin</x:v>
      </x:c>
      <x:c r="G1204" s="4" t="str">
        <x:f>IFERROR(INDEX('Material routes'!$F$6:$F$2205,MATCH(V1204,'Material routes'!$A$6:$A$2205,0)),"MISSING ID")</x:f>
        <x:v>Not applicable</x:v>
      </x:c>
      <x:c r="H1204" s="4" t="str">
        <x:f>IFERROR(INDEX('Material routes'!$H$6:$H$2205,MATCH(V1204,'Material routes'!$A$6:$A$2205,0)),"MISSING ID")</x:f>
        <x:v>Container</x:v>
      </x:c>
      <x:c r="I1204" s="4" t="str">
        <x:f>IFERROR(INDEX('Material routes'!$G$6:$G$2205,MATCH(V1204,'Material routes'!$A$6:$A$2205,0)),"MISSING ID")</x:f>
        <x:v>Attachments</x:v>
      </x:c>
      <x:c r="J1204" s="4" t="str">
        <x:f>IFERROR(INDEX('Material routes'!$B$6:$B$2205,MATCH(U1204,'Material routes'!$A$6:$A$2205,0)),"MISSING ID")</x:f>
        <x:v>design.audit.proposal_legger_ore_bin</x:v>
      </x:c>
      <x:c r="K1204" s="4" t="str">
        <x:f>IFERROR(INDEX('Crafting recipes'!$C$6:$C$1005,MATCH(J1204,'Crafting recipes'!$A$6:$A$1005,0)),"MISSING ID")</x:f>
        <x:v>Finished-item crafting</x:v>
      </x:c>
      <x:c r="L1204" s="4" t="str">
        <x:f>IFERROR(INDEX('Material routes'!$K$6:$K$2205,MATCH(U1204,'Material routes'!$A$6:$A$2205,0)),"MISSING ID")</x:f>
        <x:v>Proposal</x:v>
      </x:c>
      <x:c r="M1204" s="4" t="str">
        <x:f>IFERROR(INDEX('Material routes'!$M$6:$M$2205,MATCH(U1204,'Material routes'!$A$6:$A$2205,0)),"MISSING ID")</x:f>
        <x:v>Partial proposal</x:v>
      </x:c>
      <x:c r="N1204" s="4"/>
      <x:c r="O1204" s="4" t="str">
        <x:f>IFERROR(INDEX('Material routes'!$J$6:$J$2205,MATCH(U1204,'Material routes'!$A$6:$A$2205,0)),"MISSING ID")</x:f>
        <x:v>Unspecified</x:v>
      </x:c>
      <x:c r="P1204" s="4"/>
      <x:c r="Q1204" s="4" t="str">
        <x:f>IFERROR(INDEX('Material routes'!$J$6:$J$2205,MATCH(V1204,'Material routes'!$A$6:$A$2205,0)),"MISSING ID")</x:f>
        <x:v>Unspecified</x:v>
      </x:c>
      <x:c r="R1204" s="4" t="str">
        <x:f>IF(L1204="Withheld","Withheld premise",IF(E1204="Tool candidate","Reusable prerequisite",IF(K1204="Raw entry preparation","Entry-resource preparation",IF(G1204="Not applicable",IF(IFERROR(INDEX('Items'!$AI$6:$AI$1005,MATCH(T1204,'Items'!$A$6:$A$1005,0)),"MISSING ID")="Finished item","Finished endpoint",IF(IFERROR(INDEX('Items'!$AI$6:$AI$1005,MATCH(T1204,'Items'!$A$6:$A$1005,0)),"MISSING ID")="Currency","Currency / no refinement tier","Recovered output / tier not applicable")),IF(OR(IFERROR(INDEX('Crafting recipes'!$H$6:$H$1005,MATCH(J1204,'Crafting recipes'!$A$6:$A$1005,0)),"MISSING ID")="Unassigned",G1204="Unassigned"),"Tier unresolved",IF(IFERROR(VALUE(RIGHT(G1204,1))-VALUE(RIGHT(IFERROR(INDEX('Crafting recipes'!$H$6:$H$1005,MATCH(J1204,'Crafting recipes'!$A$6:$A$1005,0)),"MISSING ID"),1)),0)=1,IF(B1204=IFERROR(INDEX('Crafting recipes'!$H$6:$H$1005,MATCH(J1204,'Crafting recipes'!$A$6:$A$1005,0)),"MISSING ID"),"Advances one material tier","Lower-tier ingredient; route advances one tier"),"Needs tier review"))))))</x:f>
        <x:v>Finished endpoint</x:v>
      </x:c>
      <x:c r="S1204" s="4" t="str">
        <x:f>IFERROR(INDEX('Material routes'!$D$6:$D$2205,MATCH(U1204,'Material routes'!$A$6:$A$2205,0)),"MISSING ID")</x:f>
        <x:v>proposal.legger.release_latch</x:v>
      </x:c>
      <x:c r="T1204" s="4" t="str">
        <x:f>IFERROR(INDEX('Material routes'!$D$6:$D$2205,MATCH(V1204,'Material routes'!$A$6:$A$2205,0)),"MISSING ID")</x:f>
        <x:v>proposal.legger.ore_bin</x:v>
      </x:c>
      <x:c r="U1204" s="4" t="str">
        <x:v>design.audit.proposal_legger_ore_bin.audit.in.2</x:v>
      </x:c>
      <x:c r="V1204" s="4" t="str">
        <x:v>design.audit.proposal_legger_ore_bin.audit.out</x:v>
      </x:c>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Attachments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Attachments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Tools</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Tools</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t="str">
        <x:f>IFERROR(INDEX('Material routes'!$E$6:$E$2205,MATCH(U1216,'Material routes'!$A$6:$A$2205,0)),"MISSING ID")</x:f>
        <x:v>Annealed iron sheet stock</x:v>
      </x:c>
      <x:c r="B1216" s="4" t="str">
        <x:f>IFERROR(INDEX('Material routes'!$F$6:$F$2205,MATCH(U1216,'Material routes'!$A$6:$A$2205,0)),"MISSING ID")</x:f>
        <x:v>T3</x:v>
      </x:c>
      <x:c r="C1216" s="4" t="str">
        <x:f>IFERROR(INDEX('Material routes'!$H$6:$H$2205,MATCH(U1216,'Material routes'!$A$6:$A$2205,0)),"MISSING ID")</x:f>
        <x:v>Processed material</x:v>
      </x:c>
      <x:c r="D1216" s="4" t="str">
        <x:f>IFERROR(INDEX('Material routes'!$G$6:$G$2205,MATCH(U1216,'Material routes'!$A$6:$A$2205,0)),"MISSING ID")</x:f>
        <x:v>Manufactured stock</x:v>
      </x:c>
      <x:c r="E1216" s="4" t="str">
        <x:f>IFERROR(INDEX('Material routes'!$C$6:$C$2205,MATCH(U1216,'Material routes'!$A$6:$A$2205,0)),"MISSING ID")</x:f>
        <x:v>Ingredient candidate</x:v>
      </x:c>
      <x:c r="F1216" s="4" t="str">
        <x:f>IFERROR(INDEX('Material routes'!$E$6:$E$2205,MATCH(V1216,'Material routes'!$A$6:$A$2205,0)),"MISSING ID")</x:f>
        <x:v>Legger fitted spares case</x:v>
      </x:c>
      <x:c r="G1216" s="4" t="str">
        <x:f>IFERROR(INDEX('Material routes'!$F$6:$F$2205,MATCH(V1216,'Material routes'!$A$6:$A$2205,0)),"MISSING ID")</x:f>
        <x:v>Not applicable</x:v>
      </x:c>
      <x:c r="H1216" s="4" t="str">
        <x:f>IFERROR(INDEX('Material routes'!$H$6:$H$2205,MATCH(V1216,'Material routes'!$A$6:$A$2205,0)),"MISSING ID")</x:f>
        <x:v>Container</x:v>
      </x:c>
      <x:c r="I1216" s="4" t="str">
        <x:f>IFERROR(INDEX('Material routes'!$G$6:$G$2205,MATCH(V1216,'Material routes'!$A$6:$A$2205,0)),"MISSING ID")</x:f>
        <x:v>Attachments</x:v>
      </x:c>
      <x:c r="J1216" s="4" t="str">
        <x:f>IFERROR(INDEX('Material routes'!$B$6:$B$2205,MATCH(U1216,'Material routes'!$A$6:$A$2205,0)),"MISSING ID")</x:f>
        <x:v>design.audit.proposal_legger_spares_case</x:v>
      </x:c>
      <x:c r="K1216" s="4" t="str">
        <x:f>IFERROR(INDEX('Crafting recipes'!$C$6:$C$1005,MATCH(J1216,'Crafting recipes'!$A$6:$A$1005,0)),"MISSING ID")</x:f>
        <x:v>Finished-item crafting</x:v>
      </x:c>
      <x:c r="L1216" s="4" t="str">
        <x:f>IFERROR(INDEX('Material routes'!$K$6:$K$2205,MATCH(U1216,'Material routes'!$A$6:$A$2205,0)),"MISSING ID")</x:f>
        <x:v>Proposal</x:v>
      </x:c>
      <x:c r="M1216" s="4" t="str">
        <x:f>IFERROR(INDEX('Material routes'!$M$6:$M$2205,MATCH(U1216,'Material routes'!$A$6:$A$2205,0)),"MISSING ID")</x:f>
        <x:v>Partial proposal</x:v>
      </x:c>
      <x:c r="N1216" s="4"/>
      <x:c r="O1216" s="4" t="str">
        <x:f>IFERROR(INDEX('Material routes'!$J$6:$J$2205,MATCH(U1216,'Material routes'!$A$6:$A$2205,0)),"MISSING ID")</x:f>
        <x:v>Unspecified</x:v>
      </x:c>
      <x:c r="P1216" s="4"/>
      <x:c r="Q1216" s="4" t="str">
        <x:f>IFERROR(INDEX('Material routes'!$J$6:$J$2205,MATCH(V1216,'Material routes'!$A$6:$A$2205,0)),"MISSING ID")</x:f>
        <x:v>Unspecified</x:v>
      </x:c>
      <x:c r="R1216" s="4" t="str">
        <x:f>IF(L1216="Withheld","Withheld premise",IF(E1216="Tool candidate","Reusable prerequisite",IF(K1216="Raw entry preparation","Entry-resource preparation",IF(G1216="Not applicable",IF(IFERROR(INDEX('Items'!$AI$6:$AI$1005,MATCH(T1216,'Items'!$A$6:$A$1005,0)),"MISSING ID")="Finished item","Finished endpoint",IF(IFERROR(INDEX('Items'!$AI$6:$AI$1005,MATCH(T1216,'Items'!$A$6:$A$1005,0)),"MISSING ID")="Currency","Currency / no refinement tier","Recovered output / tier not applicable")),IF(OR(IFERROR(INDEX('Crafting recipes'!$H$6:$H$1005,MATCH(J1216,'Crafting recipes'!$A$6:$A$1005,0)),"MISSING ID")="Unassigned",G1216="Unassigned"),"Tier unresolved",IF(IFERROR(VALUE(RIGHT(G1216,1))-VALUE(RIGHT(IFERROR(INDEX('Crafting recipes'!$H$6:$H$1005,MATCH(J1216,'Crafting recipes'!$A$6:$A$1005,0)),"MISSING ID"),1)),0)=1,IF(B1216=IFERROR(INDEX('Crafting recipes'!$H$6:$H$1005,MATCH(J1216,'Crafting recipes'!$A$6:$A$1005,0)),"MISSING ID"),"Advances one material tier","Lower-tier ingredient; route advances one tier"),"Needs tier review"))))))</x:f>
        <x:v>Finished endpoint</x:v>
      </x:c>
      <x:c r="S1216" s="4" t="str">
        <x:f>IFERROR(INDEX('Material routes'!$D$6:$D$2205,MATCH(U1216,'Material routes'!$A$6:$A$2205,0)),"MISSING ID")</x:f>
        <x:v>proposal.collection.annealed_iron_sheet_stock</x:v>
      </x:c>
      <x:c r="T1216" s="4" t="str">
        <x:f>IFERROR(INDEX('Material routes'!$D$6:$D$2205,MATCH(V1216,'Material routes'!$A$6:$A$2205,0)),"MISSING ID")</x:f>
        <x:v>proposal.legger.spares_case</x:v>
      </x:c>
      <x:c r="U1216" s="4" t="str">
        <x:v>design.audit.proposal_legger_spares_case.audit.in.1</x:v>
      </x:c>
      <x:c r="V1216" s="4" t="str">
        <x:v>design.audit.proposal_legger_spares_case.audit.out</x:v>
      </x:c>
    </x:row>
    <x:row r="1217" ht="64" customHeight="1">
      <x:c r="A1217" s="4" t="str">
        <x:f>IFERROR(INDEX('Material routes'!$E$6:$E$2205,MATCH(U1217,'Material routes'!$A$6:$A$2205,0)),"MISSING ID")</x:f>
        <x:v>Small metal hinge pair</x:v>
      </x:c>
      <x:c r="B1217" s="4" t="str">
        <x:f>IFERROR(INDEX('Material routes'!$F$6:$F$2205,MATCH(U1217,'Material routes'!$A$6:$A$2205,0)),"MISSING ID")</x:f>
        <x:v>T3</x:v>
      </x:c>
      <x:c r="C1217" s="4" t="str">
        <x:f>IFERROR(INDEX('Material routes'!$H$6:$H$2205,MATCH(U1217,'Material routes'!$A$6:$A$2205,0)),"MISSING ID")</x:f>
        <x:v>Crafting component</x:v>
      </x:c>
      <x:c r="D1217" s="4" t="str">
        <x:f>IFERROR(INDEX('Material routes'!$G$6:$G$2205,MATCH(U1217,'Material routes'!$A$6:$A$2205,0)),"MISSING ID")</x:f>
        <x:v>Crafting components</x:v>
      </x:c>
      <x:c r="E1217" s="4" t="str">
        <x:f>IFERROR(INDEX('Material routes'!$C$6:$C$2205,MATCH(U1217,'Material routes'!$A$6:$A$2205,0)),"MISSING ID")</x:f>
        <x:v>Ingredient candidate</x:v>
      </x:c>
      <x:c r="F1217" s="4" t="str">
        <x:f>IFERROR(INDEX('Material routes'!$E$6:$E$2205,MATCH(V1217,'Material routes'!$A$6:$A$2205,0)),"MISSING ID")</x:f>
        <x:v>Legger fitted spares case</x:v>
      </x:c>
      <x:c r="G1217" s="4" t="str">
        <x:f>IFERROR(INDEX('Material routes'!$F$6:$F$2205,MATCH(V1217,'Material routes'!$A$6:$A$2205,0)),"MISSING ID")</x:f>
        <x:v>Not applicable</x:v>
      </x:c>
      <x:c r="H1217" s="4" t="str">
        <x:f>IFERROR(INDEX('Material routes'!$H$6:$H$2205,MATCH(V1217,'Material routes'!$A$6:$A$2205,0)),"MISSING ID")</x:f>
        <x:v>Container</x:v>
      </x:c>
      <x:c r="I1217" s="4" t="str">
        <x:f>IFERROR(INDEX('Material routes'!$G$6:$G$2205,MATCH(V1217,'Material routes'!$A$6:$A$2205,0)),"MISSING ID")</x:f>
        <x:v>Attachments</x:v>
      </x:c>
      <x:c r="J1217" s="4" t="str">
        <x:f>IFERROR(INDEX('Material routes'!$B$6:$B$2205,MATCH(U1217,'Material routes'!$A$6:$A$2205,0)),"MISSING ID")</x:f>
        <x:v>design.audit.proposal_legger_spares_case</x:v>
      </x:c>
      <x:c r="K1217" s="4" t="str">
        <x:f>IFERROR(INDEX('Crafting recipes'!$C$6:$C$1005,MATCH(J1217,'Crafting recipes'!$A$6:$A$1005,0)),"MISSING ID")</x:f>
        <x:v>Finished-item crafting</x:v>
      </x:c>
      <x:c r="L1217" s="4" t="str">
        <x:f>IFERROR(INDEX('Material routes'!$K$6:$K$2205,MATCH(U1217,'Material routes'!$A$6:$A$2205,0)),"MISSING ID")</x:f>
        <x:v>Proposal</x:v>
      </x:c>
      <x:c r="M1217" s="4" t="str">
        <x:f>IFERROR(INDEX('Material routes'!$M$6:$M$2205,MATCH(U1217,'Material routes'!$A$6:$A$2205,0)),"MISSING ID")</x:f>
        <x:v>Partial proposal</x:v>
      </x:c>
      <x:c r="N1217" s="4"/>
      <x:c r="O1217" s="4" t="str">
        <x:f>IFERROR(INDEX('Material routes'!$J$6:$J$2205,MATCH(U1217,'Material routes'!$A$6:$A$2205,0)),"MISSING ID")</x:f>
        <x:v>Unspecified</x:v>
      </x:c>
      <x:c r="P1217" s="4"/>
      <x:c r="Q1217" s="4" t="str">
        <x:f>IFERROR(INDEX('Material routes'!$J$6:$J$2205,MATCH(V1217,'Material routes'!$A$6:$A$2205,0)),"MISSING ID")</x:f>
        <x:v>Unspecified</x:v>
      </x:c>
      <x:c r="R1217" s="4" t="str">
        <x:f>IF(L1217="Withheld","Withheld premise",IF(E1217="Tool candidate","Reusable prerequisite",IF(K1217="Raw entry preparation","Entry-resource preparation",IF(G1217="Not applicable",IF(IFERROR(INDEX('Items'!$AI$6:$AI$1005,MATCH(T1217,'Items'!$A$6:$A$1005,0)),"MISSING ID")="Finished item","Finished endpoint",IF(IFERROR(INDEX('Items'!$AI$6:$AI$1005,MATCH(T1217,'Items'!$A$6:$A$1005,0)),"MISSING ID")="Currency","Currency / no refinement tier","Recovered output / tier not applicable")),IF(OR(IFERROR(INDEX('Crafting recipes'!$H$6:$H$1005,MATCH(J1217,'Crafting recipes'!$A$6:$A$1005,0)),"MISSING ID")="Unassigned",G1217="Unassigned"),"Tier unresolved",IF(IFERROR(VALUE(RIGHT(G1217,1))-VALUE(RIGHT(IFERROR(INDEX('Crafting recipes'!$H$6:$H$1005,MATCH(J1217,'Crafting recipes'!$A$6:$A$1005,0)),"MISSING ID"),1)),0)=1,IF(B1217=IFERROR(INDEX('Crafting recipes'!$H$6:$H$1005,MATCH(J1217,'Crafting recipes'!$A$6:$A$1005,0)),"MISSING ID"),"Advances one material tier","Lower-tier ingredient; route advances one tier"),"Needs tier review"))))))</x:f>
        <x:v>Finished endpoint</x:v>
      </x:c>
      <x:c r="S1217" s="4" t="str">
        <x:f>IFERROR(INDEX('Material routes'!$D$6:$D$2205,MATCH(U1217,'Material routes'!$A$6:$A$2205,0)),"MISSING ID")</x:f>
        <x:v>proposal.audit.small_metal_hinge_pair</x:v>
      </x:c>
      <x:c r="T1217" s="4" t="str">
        <x:f>IFERROR(INDEX('Material routes'!$D$6:$D$2205,MATCH(V1217,'Material routes'!$A$6:$A$2205,0)),"MISSING ID")</x:f>
        <x:v>proposal.legger.spares_case</x:v>
      </x:c>
      <x:c r="U1217" s="4" t="str">
        <x:v>design.audit.proposal_legger_spares_case.audit.in.2</x:v>
      </x:c>
      <x:c r="V1217" s="4" t="str">
        <x:v>design.audit.proposal_legger_spares_case.audit.out</x:v>
      </x:c>
    </x:row>
    <x:row r="1218" ht="64" customHeight="1">
      <x:c r="A1218" s="4" t="str">
        <x:f>IFERROR(INDEX('Material routes'!$E$6:$E$2205,MATCH(U1218,'Material routes'!$A$6:$A$2205,0)),"MISSING ID")</x:f>
        <x:v>Cargo quick-release latch</x:v>
      </x:c>
      <x:c r="B1218" s="4" t="str">
        <x:f>IFERROR(INDEX('Material routes'!$F$6:$F$2205,MATCH(U1218,'Material routes'!$A$6:$A$2205,0)),"MISSING ID")</x:f>
        <x:v>T4</x:v>
      </x:c>
      <x:c r="C1218" s="4" t="str">
        <x:f>IFERROR(INDEX('Material routes'!$H$6:$H$2205,MATCH(U1218,'Material routes'!$A$6:$A$2205,0)),"MISSING ID")</x:f>
        <x:v>Crafting component</x:v>
      </x:c>
      <x:c r="D1218" s="4" t="str">
        <x:f>IFERROR(INDEX('Material routes'!$G$6:$G$2205,MATCH(U1218,'Material routes'!$A$6:$A$2205,0)),"MISSING ID")</x:f>
        <x:v>Crafting components</x:v>
      </x:c>
      <x:c r="E1218" s="4" t="str">
        <x:f>IFERROR(INDEX('Material routes'!$C$6:$C$2205,MATCH(U1218,'Material routes'!$A$6:$A$2205,0)),"MISSING ID")</x:f>
        <x:v>Ingredient candidate</x:v>
      </x:c>
      <x:c r="F1218" s="4" t="str">
        <x:f>IFERROR(INDEX('Material routes'!$E$6:$E$2205,MATCH(V1218,'Material routes'!$A$6:$A$2205,0)),"MISSING ID")</x:f>
        <x:v>Legger fitted spares case</x:v>
      </x:c>
      <x:c r="G1218" s="4" t="str">
        <x:f>IFERROR(INDEX('Material routes'!$F$6:$F$2205,MATCH(V1218,'Material routes'!$A$6:$A$2205,0)),"MISSING ID")</x:f>
        <x:v>Not applicable</x:v>
      </x:c>
      <x:c r="H1218" s="4" t="str">
        <x:f>IFERROR(INDEX('Material routes'!$H$6:$H$2205,MATCH(V1218,'Material routes'!$A$6:$A$2205,0)),"MISSING ID")</x:f>
        <x:v>Container</x:v>
      </x:c>
      <x:c r="I1218" s="4" t="str">
        <x:f>IFERROR(INDEX('Material routes'!$G$6:$G$2205,MATCH(V1218,'Material routes'!$A$6:$A$2205,0)),"MISSING ID")</x:f>
        <x:v>Attachments</x:v>
      </x:c>
      <x:c r="J1218" s="4" t="str">
        <x:f>IFERROR(INDEX('Material routes'!$B$6:$B$2205,MATCH(U1218,'Material routes'!$A$6:$A$2205,0)),"MISSING ID")</x:f>
        <x:v>design.audit.proposal_legger_spares_case</x:v>
      </x:c>
      <x:c r="K1218" s="4" t="str">
        <x:f>IFERROR(INDEX('Crafting recipes'!$C$6:$C$1005,MATCH(J1218,'Crafting recipes'!$A$6:$A$1005,0)),"MISSING ID")</x:f>
        <x:v>Finished-item crafting</x:v>
      </x:c>
      <x:c r="L1218" s="4" t="str">
        <x:f>IFERROR(INDEX('Material routes'!$K$6:$K$2205,MATCH(U1218,'Material routes'!$A$6:$A$2205,0)),"MISSING ID")</x:f>
        <x:v>Proposal</x:v>
      </x:c>
      <x:c r="M1218" s="4" t="str">
        <x:f>IFERROR(INDEX('Material routes'!$M$6:$M$2205,MATCH(U1218,'Material routes'!$A$6:$A$2205,0)),"MISSING ID")</x:f>
        <x:v>Partial proposal</x:v>
      </x:c>
      <x:c r="N1218" s="4"/>
      <x:c r="O1218" s="4" t="str">
        <x:f>IFERROR(INDEX('Material routes'!$J$6:$J$2205,MATCH(U1218,'Material routes'!$A$6:$A$2205,0)),"MISSING ID")</x:f>
        <x:v>Unspecified</x:v>
      </x:c>
      <x:c r="P1218" s="4"/>
      <x:c r="Q1218" s="4" t="str">
        <x:f>IFERROR(INDEX('Material routes'!$J$6:$J$2205,MATCH(V1218,'Material routes'!$A$6:$A$2205,0)),"MISSING ID")</x:f>
        <x:v>Unspecified</x:v>
      </x:c>
      <x:c r="R1218" s="4" t="str">
        <x:f>IF(L1218="Withheld","Withheld premise",IF(E1218="Tool candidate","Reusable prerequisite",IF(K1218="Raw entry preparation","Entry-resource preparation",IF(G1218="Not applicable",IF(IFERROR(INDEX('Items'!$AI$6:$AI$1005,MATCH(T1218,'Items'!$A$6:$A$1005,0)),"MISSING ID")="Finished item","Finished endpoint",IF(IFERROR(INDEX('Items'!$AI$6:$AI$1005,MATCH(T1218,'Items'!$A$6:$A$1005,0)),"MISSING ID")="Currency","Currency / no refinement tier","Recovered output / tier not applicable")),IF(OR(IFERROR(INDEX('Crafting recipes'!$H$6:$H$1005,MATCH(J1218,'Crafting recipes'!$A$6:$A$1005,0)),"MISSING ID")="Unassigned",G1218="Unassigned"),"Tier unresolved",IF(IFERROR(VALUE(RIGHT(G1218,1))-VALUE(RIGHT(IFERROR(INDEX('Crafting recipes'!$H$6:$H$1005,MATCH(J1218,'Crafting recipes'!$A$6:$A$1005,0)),"MISSING ID"),1)),0)=1,IF(B1218=IFERROR(INDEX('Crafting recipes'!$H$6:$H$1005,MATCH(J1218,'Crafting recipes'!$A$6:$A$1005,0)),"MISSING ID"),"Advances one material tier","Lower-tier ingredient; route advances one tier"),"Needs tier review"))))))</x:f>
        <x:v>Finished endpoint</x:v>
      </x:c>
      <x:c r="S1218" s="4" t="str">
        <x:f>IFERROR(INDEX('Material routes'!$D$6:$D$2205,MATCH(U1218,'Material routes'!$A$6:$A$2205,0)),"MISSING ID")</x:f>
        <x:v>proposal.legger.release_latch</x:v>
      </x:c>
      <x:c r="T1218" s="4" t="str">
        <x:f>IFERROR(INDEX('Material routes'!$D$6:$D$2205,MATCH(V1218,'Material routes'!$A$6:$A$2205,0)),"MISSING ID")</x:f>
        <x:v>proposal.legger.spares_case</x:v>
      </x:c>
      <x:c r="U1218" s="4" t="str">
        <x:v>design.audit.proposal_legger_spares_case.audit.in.3</x:v>
      </x:c>
      <x:c r="V1218" s="4" t="str">
        <x:v>design.audit.proposal_legger_spares_case.audit.out</x:v>
      </x:c>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t="str">
        <x:f>IFERROR(INDEX('Material routes'!$E$6:$E$2205,MATCH(U1233,'Material routes'!$A$6:$A$2205,0)),"MISSING ID")</x:f>
        <x:v>Culinary Phagia liquid fraction</x:v>
      </x:c>
      <x:c r="B1233" s="4" t="str">
        <x:f>IFERROR(INDEX('Material routes'!$F$6:$F$2205,MATCH(U1233,'Material routes'!$A$6:$A$2205,0)),"MISSING ID")</x:f>
        <x:v>T1</x:v>
      </x:c>
      <x:c r="C1233" s="4" t="str">
        <x:f>IFERROR(INDEX('Material routes'!$H$6:$H$2205,MATCH(U1233,'Material routes'!$A$6:$A$2205,0)),"MISSING ID")</x:f>
        <x:v>Food material</x:v>
      </x:c>
      <x:c r="D1233" s="4" t="str">
        <x:f>IFERROR(INDEX('Material routes'!$G$6:$G$2205,MATCH(U1233,'Material routes'!$A$6:$A$2205,0)),"MISSING ID")</x:f>
        <x:v>Consumables</x:v>
      </x:c>
      <x:c r="E1233" s="4" t="str">
        <x:f>IFERROR(INDEX('Material routes'!$C$6:$C$2205,MATCH(U1233,'Material routes'!$A$6:$A$2205,0)),"MISSING ID")</x:f>
        <x:v>Ingredient candidate</x:v>
      </x:c>
      <x:c r="F1233" s="4" t="str">
        <x:f>IFERROR(INDEX('Material routes'!$E$6:$E$2205,MATCH(V1233,'Material routes'!$A$6:$A$2205,0)),"MISSING ID")</x:f>
        <x:v>Prepared Phagia drink portion</x:v>
      </x:c>
      <x:c r="G1233" s="4" t="str">
        <x:f>IFERROR(INDEX('Material routes'!$F$6:$F$2205,MATCH(V1233,'Material routes'!$A$6:$A$2205,0)),"MISSING ID")</x:f>
        <x:v>Not applicable</x:v>
      </x:c>
      <x:c r="H1233" s="4" t="str">
        <x:f>IFERROR(INDEX('Material routes'!$H$6:$H$2205,MATCH(V1233,'Material routes'!$A$6:$A$2205,0)),"MISSING ID")</x:f>
        <x:v>Drink consumable</x:v>
      </x:c>
      <x:c r="I1233" s="4" t="str">
        <x:f>IFERROR(INDEX('Material routes'!$G$6:$G$2205,MATCH(V1233,'Material routes'!$A$6:$A$2205,0)),"MISSING ID")</x:f>
        <x:v>Consumables</x:v>
      </x:c>
      <x:c r="J1233" s="4" t="str">
        <x:f>IFERROR(INDEX('Material routes'!$B$6:$B$2205,MATCH(U1233,'Material routes'!$A$6:$A$2205,0)),"MISSING ID")</x:f>
        <x:v>design.audit.proposal_food_drink_portion</x:v>
      </x:c>
      <x:c r="K1233" s="4" t="str">
        <x:f>IFERROR(INDEX('Crafting recipes'!$C$6:$C$1005,MATCH(J1233,'Crafting recipes'!$A$6:$A$1005,0)),"MISSING ID")</x:f>
        <x:v>Finished-item crafting</x:v>
      </x:c>
      <x:c r="L1233" s="4" t="str">
        <x:f>IFERROR(INDEX('Material routes'!$K$6:$K$2205,MATCH(U1233,'Material routes'!$A$6:$A$2205,0)),"MISSING ID")</x:f>
        <x:v>Proposal</x:v>
      </x:c>
      <x:c r="M1233" s="4" t="str">
        <x:f>IFERROR(INDEX('Material routes'!$M$6:$M$2205,MATCH(U1233,'Material routes'!$A$6:$A$2205,0)),"MISSING ID")</x:f>
        <x:v>Partial proposal</x:v>
      </x:c>
      <x:c r="N1233" s="4"/>
      <x:c r="O1233" s="4" t="str">
        <x:f>IFERROR(INDEX('Material routes'!$J$6:$J$2205,MATCH(U1233,'Material routes'!$A$6:$A$2205,0)),"MISSING ID")</x:f>
        <x:v>Unspecified</x:v>
      </x:c>
      <x:c r="P1233" s="4"/>
      <x:c r="Q1233" s="4" t="str">
        <x:f>IFERROR(INDEX('Material routes'!$J$6:$J$2205,MATCH(V1233,'Material routes'!$A$6:$A$2205,0)),"MISSING ID")</x:f>
        <x:v>Unspecified</x:v>
      </x:c>
      <x:c r="R1233" s="4" t="str">
        <x:f>IF(L1233="Withheld","Withheld premise",IF(E1233="Tool candidate","Reusable prerequisite",IF(K1233="Raw entry preparation","Entry-resource preparation",IF(G1233="Not applicable",IF(IFERROR(INDEX('Items'!$AI$6:$AI$1005,MATCH(T1233,'Items'!$A$6:$A$1005,0)),"MISSING ID")="Finished item","Finished endpoint",IF(IFERROR(INDEX('Items'!$AI$6:$AI$1005,MATCH(T1233,'Items'!$A$6:$A$1005,0)),"MISSING ID")="Currency","Currency / no refinement tier","Recovered output / tier not applicable")),IF(OR(IFERROR(INDEX('Crafting recipes'!$H$6:$H$1005,MATCH(J1233,'Crafting recipes'!$A$6:$A$1005,0)),"MISSING ID")="Unassigned",G1233="Unassigned"),"Tier unresolved",IF(IFERROR(VALUE(RIGHT(G1233,1))-VALUE(RIGHT(IFERROR(INDEX('Crafting recipes'!$H$6:$H$1005,MATCH(J1233,'Crafting recipes'!$A$6:$A$1005,0)),"MISSING ID"),1)),0)=1,IF(B1233=IFERROR(INDEX('Crafting recipes'!$H$6:$H$1005,MATCH(J1233,'Crafting recipes'!$A$6:$A$1005,0)),"MISSING ID"),"Advances one material tier","Lower-tier ingredient; route advances one tier"),"Needs tier review"))))))</x:f>
        <x:v>Finished endpoint</x:v>
      </x:c>
      <x:c r="S1233" s="4" t="str">
        <x:f>IFERROR(INDEX('Material routes'!$D$6:$D$2205,MATCH(U1233,'Material routes'!$A$6:$A$2205,0)),"MISSING ID")</x:f>
        <x:v>proposal.collection.culinary_phagia_liquid_fraction</x:v>
      </x:c>
      <x:c r="T1233" s="4" t="str">
        <x:f>IFERROR(INDEX('Material routes'!$D$6:$D$2205,MATCH(V1233,'Material routes'!$A$6:$A$2205,0)),"MISSING ID")</x:f>
        <x:v>proposal.food.drink_portion</x:v>
      </x:c>
      <x:c r="U1233" s="4" t="str">
        <x:v>design.audit.proposal_food_drink_portion.audit.in.1</x:v>
      </x:c>
      <x:c r="V1233" s="4" t="str">
        <x:v>design.audit.proposal_food_drink_portion.audit.out</x:v>
      </x:c>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Consumables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Consumables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Consumables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Consumables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Consumables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Consumables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Consumables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Consumables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t="str">
        <x:f>IFERROR(INDEX('Material routes'!$E$6:$E$2205,MATCH(U1242,'Material routes'!$A$6:$A$2205,0)),"MISSING ID")</x:f>
        <x:v>Drained culinary Phagia curd</x:v>
      </x:c>
      <x:c r="B1242" s="4" t="str">
        <x:f>IFERROR(INDEX('Material routes'!$F$6:$F$2205,MATCH(U1242,'Material routes'!$A$6:$A$2205,0)),"MISSING ID")</x:f>
        <x:v>T1</x:v>
      </x:c>
      <x:c r="C1242" s="4" t="str">
        <x:f>IFERROR(INDEX('Material routes'!$H$6:$H$2205,MATCH(U1242,'Material routes'!$A$6:$A$2205,0)),"MISSING ID")</x:f>
        <x:v>Food material</x:v>
      </x:c>
      <x:c r="D1242" s="4" t="str">
        <x:f>IFERROR(INDEX('Material routes'!$G$6:$G$2205,MATCH(U1242,'Material routes'!$A$6:$A$2205,0)),"MISSING ID")</x:f>
        <x:v>Consumables</x:v>
      </x:c>
      <x:c r="E1242" s="4" t="str">
        <x:f>IFERROR(INDEX('Material routes'!$C$6:$C$2205,MATCH(U1242,'Material routes'!$A$6:$A$2205,0)),"MISSING ID")</x:f>
        <x:v>Ingredient candidate</x:v>
      </x:c>
      <x:c r="F1242" s="4" t="str">
        <x:f>IFERROR(INDEX('Material routes'!$E$6:$E$2205,MATCH(V1242,'Material routes'!$A$6:$A$2205,0)),"MISSING ID")</x:f>
        <x:v>Prepared Phagia meal portion</x:v>
      </x:c>
      <x:c r="G1242" s="4" t="str">
        <x:f>IFERROR(INDEX('Material routes'!$F$6:$F$2205,MATCH(V1242,'Material routes'!$A$6:$A$2205,0)),"MISSING ID")</x:f>
        <x:v>Not applicable</x:v>
      </x:c>
      <x:c r="H1242" s="4" t="str">
        <x:f>IFERROR(INDEX('Material routes'!$H$6:$H$2205,MATCH(V1242,'Material routes'!$A$6:$A$2205,0)),"MISSING ID")</x:f>
        <x:v>Food consumable</x:v>
      </x:c>
      <x:c r="I1242" s="4" t="str">
        <x:f>IFERROR(INDEX('Material routes'!$G$6:$G$2205,MATCH(V1242,'Material routes'!$A$6:$A$2205,0)),"MISSING ID")</x:f>
        <x:v>Consumables</x:v>
      </x:c>
      <x:c r="J1242" s="4" t="str">
        <x:f>IFERROR(INDEX('Material routes'!$B$6:$B$2205,MATCH(U1242,'Material routes'!$A$6:$A$2205,0)),"MISSING ID")</x:f>
        <x:v>design.audit.proposal_food_meal_portion</x:v>
      </x:c>
      <x:c r="K1242" s="4" t="str">
        <x:f>IFERROR(INDEX('Crafting recipes'!$C$6:$C$1005,MATCH(J1242,'Crafting recipes'!$A$6:$A$1005,0)),"MISSING ID")</x:f>
        <x:v>Finished-item crafting</x:v>
      </x:c>
      <x:c r="L1242" s="4" t="str">
        <x:f>IFERROR(INDEX('Material routes'!$K$6:$K$2205,MATCH(U1242,'Material routes'!$A$6:$A$2205,0)),"MISSING ID")</x:f>
        <x:v>Proposal</x:v>
      </x:c>
      <x:c r="M1242" s="4" t="str">
        <x:f>IFERROR(INDEX('Material routes'!$M$6:$M$2205,MATCH(U1242,'Material routes'!$A$6:$A$2205,0)),"MISSING ID")</x:f>
        <x:v>Partial proposal</x:v>
      </x:c>
      <x:c r="N1242" s="4"/>
      <x:c r="O1242" s="4" t="str">
        <x:f>IFERROR(INDEX('Material routes'!$J$6:$J$2205,MATCH(U1242,'Material routes'!$A$6:$A$2205,0)),"MISSING ID")</x:f>
        <x:v>Unspecified</x:v>
      </x:c>
      <x:c r="P1242" s="4"/>
      <x:c r="Q1242" s="4" t="str">
        <x:f>IFERROR(INDEX('Material routes'!$J$6:$J$2205,MATCH(V1242,'Material routes'!$A$6:$A$2205,0)),"MISSING ID")</x:f>
        <x:v>Unspecified</x:v>
      </x:c>
      <x:c r="R1242" s="4" t="str">
        <x:f>IF(L1242="Withheld","Withheld premise",IF(E1242="Tool candidate","Reusable prerequisite",IF(K1242="Raw entry preparation","Entry-resource preparation",IF(G1242="Not applicable",IF(IFERROR(INDEX('Items'!$AI$6:$AI$1005,MATCH(T1242,'Items'!$A$6:$A$1005,0)),"MISSING ID")="Finished item","Finished endpoint",IF(IFERROR(INDEX('Items'!$AI$6:$AI$1005,MATCH(T1242,'Items'!$A$6:$A$1005,0)),"MISSING ID")="Currency","Currency / no refinement tier","Recovered output / tier not applicable")),IF(OR(IFERROR(INDEX('Crafting recipes'!$H$6:$H$1005,MATCH(J1242,'Crafting recipes'!$A$6:$A$1005,0)),"MISSING ID")="Unassigned",G1242="Unassigned"),"Tier unresolved",IF(IFERROR(VALUE(RIGHT(G1242,1))-VALUE(RIGHT(IFERROR(INDEX('Crafting recipes'!$H$6:$H$1005,MATCH(J1242,'Crafting recipes'!$A$6:$A$1005,0)),"MISSING ID"),1)),0)=1,IF(B1242=IFERROR(INDEX('Crafting recipes'!$H$6:$H$1005,MATCH(J1242,'Crafting recipes'!$A$6:$A$1005,0)),"MISSING ID"),"Advances one material tier","Lower-tier ingredient; route advances one tier"),"Needs tier review"))))))</x:f>
        <x:v>Finished endpoint</x:v>
      </x:c>
      <x:c r="S1242" s="4" t="str">
        <x:f>IFERROR(INDEX('Material routes'!$D$6:$D$2205,MATCH(U1242,'Material routes'!$A$6:$A$2205,0)),"MISSING ID")</x:f>
        <x:v>proposal.collection.drained_culinary_phagia_curd</x:v>
      </x:c>
      <x:c r="T1242" s="4" t="str">
        <x:f>IFERROR(INDEX('Material routes'!$D$6:$D$2205,MATCH(V1242,'Material routes'!$A$6:$A$2205,0)),"MISSING ID")</x:f>
        <x:v>proposal.food.meal_portion</x:v>
      </x:c>
      <x:c r="U1242" s="4" t="str">
        <x:v>design.audit.proposal_food_meal_portion.audit.in.1</x:v>
      </x:c>
      <x:c r="V1242" s="4" t="str">
        <x:v>design.audit.proposal_food_meal_portion.audit.out</x:v>
      </x:c>
    </x:row>
    <x:row r="1243" ht="64" customHeight="1">
      <x:c r="A1243" s="4" t="str">
        <x:f>IFERROR(INDEX('Material routes'!$E$6:$E$2205,MATCH(U1243,'Material routes'!$A$6:$A$2205,0)),"MISSING ID")</x:f>
        <x:v>Toasted culinary Phagia crumbs</x:v>
      </x:c>
      <x:c r="B1243" s="4" t="str">
        <x:f>IFERROR(INDEX('Material routes'!$F$6:$F$2205,MATCH(U1243,'Material routes'!$A$6:$A$2205,0)),"MISSING ID")</x:f>
        <x:v>T2</x:v>
      </x:c>
      <x:c r="C1243" s="4" t="str">
        <x:f>IFERROR(INDEX('Material routes'!$H$6:$H$2205,MATCH(U1243,'Material routes'!$A$6:$A$2205,0)),"MISSING ID")</x:f>
        <x:v>Food material</x:v>
      </x:c>
      <x:c r="D1243" s="4" t="str">
        <x:f>IFERROR(INDEX('Material routes'!$G$6:$G$2205,MATCH(U1243,'Material routes'!$A$6:$A$2205,0)),"MISSING ID")</x:f>
        <x:v>Consumables</x:v>
      </x:c>
      <x:c r="E1243" s="4" t="str">
        <x:f>IFERROR(INDEX('Material routes'!$C$6:$C$2205,MATCH(U1243,'Material routes'!$A$6:$A$2205,0)),"MISSING ID")</x:f>
        <x:v>Ingredient candidate</x:v>
      </x:c>
      <x:c r="F1243" s="4" t="str">
        <x:f>IFERROR(INDEX('Material routes'!$E$6:$E$2205,MATCH(V1243,'Material routes'!$A$6:$A$2205,0)),"MISSING ID")</x:f>
        <x:v>Prepared Phagia meal portion</x:v>
      </x:c>
      <x:c r="G1243" s="4" t="str">
        <x:f>IFERROR(INDEX('Material routes'!$F$6:$F$2205,MATCH(V1243,'Material routes'!$A$6:$A$2205,0)),"MISSING ID")</x:f>
        <x:v>Not applicable</x:v>
      </x:c>
      <x:c r="H1243" s="4" t="str">
        <x:f>IFERROR(INDEX('Material routes'!$H$6:$H$2205,MATCH(V1243,'Material routes'!$A$6:$A$2205,0)),"MISSING ID")</x:f>
        <x:v>Food consumable</x:v>
      </x:c>
      <x:c r="I1243" s="4" t="str">
        <x:f>IFERROR(INDEX('Material routes'!$G$6:$G$2205,MATCH(V1243,'Material routes'!$A$6:$A$2205,0)),"MISSING ID")</x:f>
        <x:v>Consumables</x:v>
      </x:c>
      <x:c r="J1243" s="4" t="str">
        <x:f>IFERROR(INDEX('Material routes'!$B$6:$B$2205,MATCH(U1243,'Material routes'!$A$6:$A$2205,0)),"MISSING ID")</x:f>
        <x:v>design.audit.proposal_food_meal_portion</x:v>
      </x:c>
      <x:c r="K1243" s="4" t="str">
        <x:f>IFERROR(INDEX('Crafting recipes'!$C$6:$C$1005,MATCH(J1243,'Crafting recipes'!$A$6:$A$1005,0)),"MISSING ID")</x:f>
        <x:v>Finished-item crafting</x:v>
      </x:c>
      <x:c r="L1243" s="4" t="str">
        <x:f>IFERROR(INDEX('Material routes'!$K$6:$K$2205,MATCH(U1243,'Material routes'!$A$6:$A$2205,0)),"MISSING ID")</x:f>
        <x:v>Proposal</x:v>
      </x:c>
      <x:c r="M1243" s="4" t="str">
        <x:f>IFERROR(INDEX('Material routes'!$M$6:$M$2205,MATCH(U1243,'Material routes'!$A$6:$A$2205,0)),"MISSING ID")</x:f>
        <x:v>Partial proposal</x:v>
      </x:c>
      <x:c r="N1243" s="4"/>
      <x:c r="O1243" s="4" t="str">
        <x:f>IFERROR(INDEX('Material routes'!$J$6:$J$2205,MATCH(U1243,'Material routes'!$A$6:$A$2205,0)),"MISSING ID")</x:f>
        <x:v>Unspecified</x:v>
      </x:c>
      <x:c r="P1243" s="4"/>
      <x:c r="Q1243" s="4" t="str">
        <x:f>IFERROR(INDEX('Material routes'!$J$6:$J$2205,MATCH(V1243,'Material routes'!$A$6:$A$2205,0)),"MISSING ID")</x:f>
        <x:v>Unspecified</x:v>
      </x:c>
      <x:c r="R1243" s="4" t="str">
        <x:f>IF(L1243="Withheld","Withheld premise",IF(E1243="Tool candidate","Reusable prerequisite",IF(K1243="Raw entry preparation","Entry-resource preparation",IF(G1243="Not applicable",IF(IFERROR(INDEX('Items'!$AI$6:$AI$1005,MATCH(T1243,'Items'!$A$6:$A$1005,0)),"MISSING ID")="Finished item","Finished endpoint",IF(IFERROR(INDEX('Items'!$AI$6:$AI$1005,MATCH(T1243,'Items'!$A$6:$A$1005,0)),"MISSING ID")="Currency","Currency / no refinement tier","Recovered output / tier not applicable")),IF(OR(IFERROR(INDEX('Crafting recipes'!$H$6:$H$1005,MATCH(J1243,'Crafting recipes'!$A$6:$A$1005,0)),"MISSING ID")="Unassigned",G1243="Unassigned"),"Tier unresolved",IF(IFERROR(VALUE(RIGHT(G1243,1))-VALUE(RIGHT(IFERROR(INDEX('Crafting recipes'!$H$6:$H$1005,MATCH(J1243,'Crafting recipes'!$A$6:$A$1005,0)),"MISSING ID"),1)),0)=1,IF(B1243=IFERROR(INDEX('Crafting recipes'!$H$6:$H$1005,MATCH(J1243,'Crafting recipes'!$A$6:$A$1005,0)),"MISSING ID"),"Advances one material tier","Lower-tier ingredient; route advances one tier"),"Needs tier review"))))))</x:f>
        <x:v>Finished endpoint</x:v>
      </x:c>
      <x:c r="S1243" s="4" t="str">
        <x:f>IFERROR(INDEX('Material routes'!$D$6:$D$2205,MATCH(U1243,'Material routes'!$A$6:$A$2205,0)),"MISSING ID")</x:f>
        <x:v>proposal.collection.toasted_culinary_phagia_crumbs</x:v>
      </x:c>
      <x:c r="T1243" s="4" t="str">
        <x:f>IFERROR(INDEX('Material routes'!$D$6:$D$2205,MATCH(V1243,'Material routes'!$A$6:$A$2205,0)),"MISSING ID")</x:f>
        <x:v>proposal.food.meal_portion</x:v>
      </x:c>
      <x:c r="U1243" s="4" t="str">
        <x:v>design.audit.proposal_food_meal_portion.audit.in.2</x:v>
      </x:c>
      <x:c r="V1243" s="4" t="str">
        <x:v>design.audit.proposal_food_meal_portion.audit.out</x:v>
      </x:c>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Consumables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Biological resources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Consumables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Consumables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Consumables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Consumables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t="str">
        <x:f>IFERROR(INDEX('Material routes'!$E$6:$E$2205,MATCH(U1255,'Material routes'!$A$6:$A$2205,0)),"MISSING ID")</x:f>
        <x:v>Fired ceramic vessel blank</x:v>
      </x:c>
      <x:c r="B1255" s="4" t="str">
        <x:f>IFERROR(INDEX('Material routes'!$F$6:$F$2205,MATCH(U1255,'Material routes'!$A$6:$A$2205,0)),"MISSING ID")</x:f>
        <x:v>T2</x:v>
      </x:c>
      <x:c r="C1255" s="4" t="str">
        <x:f>IFERROR(INDEX('Material routes'!$H$6:$H$2205,MATCH(U1255,'Material routes'!$A$6:$A$2205,0)),"MISSING ID")</x:f>
        <x:v>Crafting component</x:v>
      </x:c>
      <x:c r="D1255" s="4" t="str">
        <x:f>IFERROR(INDEX('Material routes'!$G$6:$G$2205,MATCH(U1255,'Material routes'!$A$6:$A$2205,0)),"MISSING ID")</x:f>
        <x:v>Crafting components</x:v>
      </x:c>
      <x:c r="E1255" s="4" t="str">
        <x:f>IFERROR(INDEX('Material routes'!$C$6:$C$2205,MATCH(U1255,'Material routes'!$A$6:$A$2205,0)),"MISSING ID")</x:f>
        <x:v>Ingredient candidate</x:v>
      </x:c>
      <x:c r="F1255" s="4" t="str">
        <x:f>IFERROR(INDEX('Material routes'!$E$6:$E$2205,MATCH(V1255,'Material routes'!$A$6:$A$2205,0)),"MISSING ID")</x:f>
        <x:v>Prepared-meal carrier</x:v>
      </x:c>
      <x:c r="G1255" s="4" t="str">
        <x:f>IFERROR(INDEX('Material routes'!$F$6:$F$2205,MATCH(V1255,'Material routes'!$A$6:$A$2205,0)),"MISSING ID")</x:f>
        <x:v>Not applicable</x:v>
      </x:c>
      <x:c r="H1255" s="4" t="str">
        <x:f>IFERROR(INDEX('Material routes'!$H$6:$H$2205,MATCH(V1255,'Material routes'!$A$6:$A$2205,0)),"MISSING ID")</x:f>
        <x:v>Container</x:v>
      </x:c>
      <x:c r="I1255" s="4" t="str">
        <x:f>IFERROR(INDEX('Material routes'!$G$6:$G$2205,MATCH(V1255,'Material routes'!$A$6:$A$2205,0)),"MISSING ID")</x:f>
        <x:v>Containers</x:v>
      </x:c>
      <x:c r="J1255" s="4" t="str">
        <x:f>IFERROR(INDEX('Material routes'!$B$6:$B$2205,MATCH(U1255,'Material routes'!$A$6:$A$2205,0)),"MISSING ID")</x:f>
        <x:v>design.audit.proposal_food_meal_carrier</x:v>
      </x:c>
      <x:c r="K1255" s="4" t="str">
        <x:f>IFERROR(INDEX('Crafting recipes'!$C$6:$C$1005,MATCH(J1255,'Crafting recipes'!$A$6:$A$1005,0)),"MISSING ID")</x:f>
        <x:v>Finished-item crafting</x:v>
      </x:c>
      <x:c r="L1255" s="4" t="str">
        <x:f>IFERROR(INDEX('Material routes'!$K$6:$K$2205,MATCH(U1255,'Material routes'!$A$6:$A$2205,0)),"MISSING ID")</x:f>
        <x:v>Proposal</x:v>
      </x:c>
      <x:c r="M1255" s="4" t="str">
        <x:f>IFERROR(INDEX('Material routes'!$M$6:$M$2205,MATCH(U1255,'Material routes'!$A$6:$A$2205,0)),"MISSING ID")</x:f>
        <x:v>Partial proposal</x:v>
      </x:c>
      <x:c r="N1255" s="4"/>
      <x:c r="O1255" s="4" t="str">
        <x:f>IFERROR(INDEX('Material routes'!$J$6:$J$2205,MATCH(U1255,'Material routes'!$A$6:$A$2205,0)),"MISSING ID")</x:f>
        <x:v>Unspecified</x:v>
      </x:c>
      <x:c r="P1255" s="4"/>
      <x:c r="Q1255" s="4" t="str">
        <x:f>IFERROR(INDEX('Material routes'!$J$6:$J$2205,MATCH(V1255,'Material routes'!$A$6:$A$2205,0)),"MISSING ID")</x:f>
        <x:v>Unspecified</x:v>
      </x:c>
      <x:c r="R1255" s="4" t="str">
        <x:f>IF(L1255="Withheld","Withheld premise",IF(E1255="Tool candidate","Reusable prerequisite",IF(K1255="Raw entry preparation","Entry-resource preparation",IF(G1255="Not applicable",IF(IFERROR(INDEX('Items'!$AI$6:$AI$1005,MATCH(T1255,'Items'!$A$6:$A$1005,0)),"MISSING ID")="Finished item","Finished endpoint",IF(IFERROR(INDEX('Items'!$AI$6:$AI$1005,MATCH(T1255,'Items'!$A$6:$A$1005,0)),"MISSING ID")="Currency","Currency / no refinement tier","Recovered output / tier not applicable")),IF(OR(IFERROR(INDEX('Crafting recipes'!$H$6:$H$1005,MATCH(J1255,'Crafting recipes'!$A$6:$A$1005,0)),"MISSING ID")="Unassigned",G1255="Unassigned"),"Tier unresolved",IF(IFERROR(VALUE(RIGHT(G1255,1))-VALUE(RIGHT(IFERROR(INDEX('Crafting recipes'!$H$6:$H$1005,MATCH(J1255,'Crafting recipes'!$A$6:$A$1005,0)),"MISSING ID"),1)),0)=1,IF(B1255=IFERROR(INDEX('Crafting recipes'!$H$6:$H$1005,MATCH(J1255,'Crafting recipes'!$A$6:$A$1005,0)),"MISSING ID"),"Advances one material tier","Lower-tier ingredient; route advances one tier"),"Needs tier review"))))))</x:f>
        <x:v>Finished endpoint</x:v>
      </x:c>
      <x:c r="S1255" s="4" t="str">
        <x:f>IFERROR(INDEX('Material routes'!$D$6:$D$2205,MATCH(U1255,'Material routes'!$A$6:$A$2205,0)),"MISSING ID")</x:f>
        <x:v>proposal.audit.fired_ceramic_vessel_blank</x:v>
      </x:c>
      <x:c r="T1255" s="4" t="str">
        <x:f>IFERROR(INDEX('Material routes'!$D$6:$D$2205,MATCH(V1255,'Material routes'!$A$6:$A$2205,0)),"MISSING ID")</x:f>
        <x:v>proposal.food.meal_carrier</x:v>
      </x:c>
      <x:c r="U1255" s="4" t="str">
        <x:v>design.audit.proposal_food_meal_carrier.audit.in.1</x:v>
      </x:c>
      <x:c r="V1255" s="4" t="str">
        <x:v>design.audit.proposal_food_meal_carrier.audit.out</x:v>
      </x:c>
    </x:row>
    <x:row r="1256" ht="64" customHeight="1">
      <x:c r="A1256" s="4" t="str">
        <x:f>IFERROR(INDEX('Material routes'!$E$6:$E$2205,MATCH(U1256,'Material routes'!$A$6:$A$2205,0)),"MISSING ID")</x:f>
        <x:v>Ceramic vessel lid</x:v>
      </x:c>
      <x:c r="B1256" s="4" t="str">
        <x:f>IFERROR(INDEX('Material routes'!$F$6:$F$2205,MATCH(U1256,'Material routes'!$A$6:$A$2205,0)),"MISSING ID")</x:f>
        <x:v>T3</x:v>
      </x:c>
      <x:c r="C1256" s="4" t="str">
        <x:f>IFERROR(INDEX('Material routes'!$H$6:$H$2205,MATCH(U1256,'Material routes'!$A$6:$A$2205,0)),"MISSING ID")</x:f>
        <x:v>Container part</x:v>
      </x:c>
      <x:c r="D1256" s="4" t="str">
        <x:f>IFERROR(INDEX('Material routes'!$G$6:$G$2205,MATCH(U1256,'Material routes'!$A$6:$A$2205,0)),"MISSING ID")</x:f>
        <x:v>Crafting components</x:v>
      </x:c>
      <x:c r="E1256" s="4" t="str">
        <x:f>IFERROR(INDEX('Material routes'!$C$6:$C$2205,MATCH(U1256,'Material routes'!$A$6:$A$2205,0)),"MISSING ID")</x:f>
        <x:v>Ingredient candidate</x:v>
      </x:c>
      <x:c r="F1256" s="4" t="str">
        <x:f>IFERROR(INDEX('Material routes'!$E$6:$E$2205,MATCH(V1256,'Material routes'!$A$6:$A$2205,0)),"MISSING ID")</x:f>
        <x:v>Prepared-meal carrier</x:v>
      </x:c>
      <x:c r="G1256" s="4" t="str">
        <x:f>IFERROR(INDEX('Material routes'!$F$6:$F$2205,MATCH(V1256,'Material routes'!$A$6:$A$2205,0)),"MISSING ID")</x:f>
        <x:v>Not applicable</x:v>
      </x:c>
      <x:c r="H1256" s="4" t="str">
        <x:f>IFERROR(INDEX('Material routes'!$H$6:$H$2205,MATCH(V1256,'Material routes'!$A$6:$A$2205,0)),"MISSING ID")</x:f>
        <x:v>Container</x:v>
      </x:c>
      <x:c r="I1256" s="4" t="str">
        <x:f>IFERROR(INDEX('Material routes'!$G$6:$G$2205,MATCH(V1256,'Material routes'!$A$6:$A$2205,0)),"MISSING ID")</x:f>
        <x:v>Containers</x:v>
      </x:c>
      <x:c r="J1256" s="4" t="str">
        <x:f>IFERROR(INDEX('Material routes'!$B$6:$B$2205,MATCH(U1256,'Material routes'!$A$6:$A$2205,0)),"MISSING ID")</x:f>
        <x:v>design.audit.proposal_food_meal_carrier</x:v>
      </x:c>
      <x:c r="K1256" s="4" t="str">
        <x:f>IFERROR(INDEX('Crafting recipes'!$C$6:$C$1005,MATCH(J1256,'Crafting recipes'!$A$6:$A$1005,0)),"MISSING ID")</x:f>
        <x:v>Finished-item crafting</x:v>
      </x:c>
      <x:c r="L1256" s="4" t="str">
        <x:f>IFERROR(INDEX('Material routes'!$K$6:$K$2205,MATCH(U1256,'Material routes'!$A$6:$A$2205,0)),"MISSING ID")</x:f>
        <x:v>Proposal</x:v>
      </x:c>
      <x:c r="M1256" s="4" t="str">
        <x:f>IFERROR(INDEX('Material routes'!$M$6:$M$2205,MATCH(U1256,'Material routes'!$A$6:$A$2205,0)),"MISSING ID")</x:f>
        <x:v>Partial proposal</x:v>
      </x:c>
      <x:c r="N1256" s="4"/>
      <x:c r="O1256" s="4" t="str">
        <x:f>IFERROR(INDEX('Material routes'!$J$6:$J$2205,MATCH(U1256,'Material routes'!$A$6:$A$2205,0)),"MISSING ID")</x:f>
        <x:v>Unspecified</x:v>
      </x:c>
      <x:c r="P1256" s="4"/>
      <x:c r="Q1256" s="4" t="str">
        <x:f>IFERROR(INDEX('Material routes'!$J$6:$J$2205,MATCH(V1256,'Material routes'!$A$6:$A$2205,0)),"MISSING ID")</x:f>
        <x:v>Unspecified</x:v>
      </x:c>
      <x:c r="R1256" s="4" t="str">
        <x:f>IF(L1256="Withheld","Withheld premise",IF(E1256="Tool candidate","Reusable prerequisite",IF(K1256="Raw entry preparation","Entry-resource preparation",IF(G1256="Not applicable",IF(IFERROR(INDEX('Items'!$AI$6:$AI$1005,MATCH(T1256,'Items'!$A$6:$A$1005,0)),"MISSING ID")="Finished item","Finished endpoint",IF(IFERROR(INDEX('Items'!$AI$6:$AI$1005,MATCH(T1256,'Items'!$A$6:$A$1005,0)),"MISSING ID")="Currency","Currency / no refinement tier","Recovered output / tier not applicable")),IF(OR(IFERROR(INDEX('Crafting recipes'!$H$6:$H$1005,MATCH(J1256,'Crafting recipes'!$A$6:$A$1005,0)),"MISSING ID")="Unassigned",G1256="Unassigned"),"Tier unresolved",IF(IFERROR(VALUE(RIGHT(G1256,1))-VALUE(RIGHT(IFERROR(INDEX('Crafting recipes'!$H$6:$H$1005,MATCH(J1256,'Crafting recipes'!$A$6:$A$1005,0)),"MISSING ID"),1)),0)=1,IF(B1256=IFERROR(INDEX('Crafting recipes'!$H$6:$H$1005,MATCH(J1256,'Crafting recipes'!$A$6:$A$1005,0)),"MISSING ID"),"Advances one material tier","Lower-tier ingredient; route advances one tier"),"Needs tier review"))))))</x:f>
        <x:v>Finished endpoint</x:v>
      </x:c>
      <x:c r="S1256" s="4" t="str">
        <x:f>IFERROR(INDEX('Material routes'!$D$6:$D$2205,MATCH(U1256,'Material routes'!$A$6:$A$2205,0)),"MISSING ID")</x:f>
        <x:v>proposal.ceramic.lid</x:v>
      </x:c>
      <x:c r="T1256" s="4" t="str">
        <x:f>IFERROR(INDEX('Material routes'!$D$6:$D$2205,MATCH(V1256,'Material routes'!$A$6:$A$2205,0)),"MISSING ID")</x:f>
        <x:v>proposal.food.meal_carrier</x:v>
      </x:c>
      <x:c r="U1256" s="4" t="str">
        <x:v>design.audit.proposal_food_meal_carrier.audit.in.2</x:v>
      </x:c>
      <x:c r="V1256" s="4" t="str">
        <x:v>design.audit.proposal_food_meal_carrier.audit.out</x:v>
      </x:c>
    </x:row>
    <x:row r="1257" ht="64" customHeight="1">
      <x:c r="A1257" s="4" t="str">
        <x:f>IFERROR(INDEX('Material routes'!$E$6:$E$2205,MATCH(U1257,'Material routes'!$A$6:$A$2205,0)),"MISSING ID")</x:f>
        <x:v>Husk-reinforced packing stock</x:v>
      </x:c>
      <x:c r="B1257" s="4" t="str">
        <x:f>IFERROR(INDEX('Material routes'!$F$6:$F$2205,MATCH(U1257,'Material routes'!$A$6:$A$2205,0)),"MISSING ID")</x:f>
        <x:v>T3</x:v>
      </x:c>
      <x:c r="C1257" s="4" t="str">
        <x:f>IFERROR(INDEX('Material routes'!$H$6:$H$2205,MATCH(U1257,'Material routes'!$A$6:$A$2205,0)),"MISSING ID")</x:f>
        <x:v>Processed material</x:v>
      </x:c>
      <x:c r="D1257" s="4" t="str">
        <x:f>IFERROR(INDEX('Material routes'!$G$6:$G$2205,MATCH(U1257,'Material routes'!$A$6:$A$2205,0)),"MISSING ID")</x:f>
        <x:v>Manufactured stock</x:v>
      </x:c>
      <x:c r="E1257" s="4" t="str">
        <x:f>IFERROR(INDEX('Material routes'!$C$6:$C$2205,MATCH(U1257,'Material routes'!$A$6:$A$2205,0)),"MISSING ID")</x:f>
        <x:v>Ingredient candidate</x:v>
      </x:c>
      <x:c r="F1257" s="4" t="str">
        <x:f>IFERROR(INDEX('Material routes'!$E$6:$E$2205,MATCH(V1257,'Material routes'!$A$6:$A$2205,0)),"MISSING ID")</x:f>
        <x:v>Prepared-meal carrier</x:v>
      </x:c>
      <x:c r="G1257" s="4" t="str">
        <x:f>IFERROR(INDEX('Material routes'!$F$6:$F$2205,MATCH(V1257,'Material routes'!$A$6:$A$2205,0)),"MISSING ID")</x:f>
        <x:v>Not applicable</x:v>
      </x:c>
      <x:c r="H1257" s="4" t="str">
        <x:f>IFERROR(INDEX('Material routes'!$H$6:$H$2205,MATCH(V1257,'Material routes'!$A$6:$A$2205,0)),"MISSING ID")</x:f>
        <x:v>Container</x:v>
      </x:c>
      <x:c r="I1257" s="4" t="str">
        <x:f>IFERROR(INDEX('Material routes'!$G$6:$G$2205,MATCH(V1257,'Material routes'!$A$6:$A$2205,0)),"MISSING ID")</x:f>
        <x:v>Containers</x:v>
      </x:c>
      <x:c r="J1257" s="4" t="str">
        <x:f>IFERROR(INDEX('Material routes'!$B$6:$B$2205,MATCH(U1257,'Material routes'!$A$6:$A$2205,0)),"MISSING ID")</x:f>
        <x:v>design.audit.proposal_food_meal_carrier</x:v>
      </x:c>
      <x:c r="K1257" s="4" t="str">
        <x:f>IFERROR(INDEX('Crafting recipes'!$C$6:$C$1005,MATCH(J1257,'Crafting recipes'!$A$6:$A$1005,0)),"MISSING ID")</x:f>
        <x:v>Finished-item crafting</x:v>
      </x:c>
      <x:c r="L1257" s="4" t="str">
        <x:f>IFERROR(INDEX('Material routes'!$K$6:$K$2205,MATCH(U1257,'Material routes'!$A$6:$A$2205,0)),"MISSING ID")</x:f>
        <x:v>Proposal</x:v>
      </x:c>
      <x:c r="M1257" s="4" t="str">
        <x:f>IFERROR(INDEX('Material routes'!$M$6:$M$2205,MATCH(U1257,'Material routes'!$A$6:$A$2205,0)),"MISSING ID")</x:f>
        <x:v>Partial proposal</x:v>
      </x:c>
      <x:c r="N1257" s="4"/>
      <x:c r="O1257" s="4" t="str">
        <x:f>IFERROR(INDEX('Material routes'!$J$6:$J$2205,MATCH(U1257,'Material routes'!$A$6:$A$2205,0)),"MISSING ID")</x:f>
        <x:v>Unspecified</x:v>
      </x:c>
      <x:c r="P1257" s="4"/>
      <x:c r="Q1257" s="4" t="str">
        <x:f>IFERROR(INDEX('Material routes'!$J$6:$J$2205,MATCH(V1257,'Material routes'!$A$6:$A$2205,0)),"MISSING ID")</x:f>
        <x:v>Unspecified</x:v>
      </x:c>
      <x:c r="R1257" s="4" t="str">
        <x:f>IF(L1257="Withheld","Withheld premise",IF(E1257="Tool candidate","Reusable prerequisite",IF(K1257="Raw entry preparation","Entry-resource preparation",IF(G1257="Not applicable",IF(IFERROR(INDEX('Items'!$AI$6:$AI$1005,MATCH(T1257,'Items'!$A$6:$A$1005,0)),"MISSING ID")="Finished item","Finished endpoint",IF(IFERROR(INDEX('Items'!$AI$6:$AI$1005,MATCH(T1257,'Items'!$A$6:$A$1005,0)),"MISSING ID")="Currency","Currency / no refinement tier","Recovered output / tier not applicable")),IF(OR(IFERROR(INDEX('Crafting recipes'!$H$6:$H$1005,MATCH(J1257,'Crafting recipes'!$A$6:$A$1005,0)),"MISSING ID")="Unassigned",G1257="Unassigned"),"Tier unresolved",IF(IFERROR(VALUE(RIGHT(G1257,1))-VALUE(RIGHT(IFERROR(INDEX('Crafting recipes'!$H$6:$H$1005,MATCH(J1257,'Crafting recipes'!$A$6:$A$1005,0)),"MISSING ID"),1)),0)=1,IF(B1257=IFERROR(INDEX('Crafting recipes'!$H$6:$H$1005,MATCH(J1257,'Crafting recipes'!$A$6:$A$1005,0)),"MISSING ID"),"Advances one material tier","Lower-tier ingredient; route advances one tier"),"Needs tier review"))))))</x:f>
        <x:v>Finished endpoint</x:v>
      </x:c>
      <x:c r="S1257" s="4" t="str">
        <x:f>IFERROR(INDEX('Material routes'!$D$6:$D$2205,MATCH(U1257,'Material routes'!$A$6:$A$2205,0)),"MISSING ID")</x:f>
        <x:v>proposal.t3.packing_stock</x:v>
      </x:c>
      <x:c r="T1257" s="4" t="str">
        <x:f>IFERROR(INDEX('Material routes'!$D$6:$D$2205,MATCH(V1257,'Material routes'!$A$6:$A$2205,0)),"MISSING ID")</x:f>
        <x:v>proposal.food.meal_carrier</x:v>
      </x:c>
      <x:c r="U1257" s="4" t="str">
        <x:v>design.audit.proposal_food_meal_carrier.audit.in.3</x:v>
      </x:c>
      <x:c r="V1257" s="4" t="str">
        <x:v>design.audit.proposal_food_meal_carrier.audit.out</x:v>
      </x:c>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Armor</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Armor</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Armor</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Armor</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Armor</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Armor</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Armor</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t="str">
        <x:f>IFERROR(INDEX('Material routes'!$E$6:$E$2205,MATCH(U1302,'Material routes'!$A$6:$A$2205,0)),"MISSING ID")</x:f>
        <x:v>Steel stock</x:v>
      </x:c>
      <x:c r="B1302" s="4" t="str">
        <x:f>IFERROR(INDEX('Material routes'!$F$6:$F$2205,MATCH(U1302,'Material routes'!$A$6:$A$2205,0)),"MISSING ID")</x:f>
        <x:v>T2</x:v>
      </x:c>
      <x:c r="C1302" s="4" t="str">
        <x:f>IFERROR(INDEX('Material routes'!$H$6:$H$2205,MATCH(U1302,'Material routes'!$A$6:$A$2205,0)),"MISSING ID")</x:f>
        <x:v>Processed material</x:v>
      </x:c>
      <x:c r="D1302" s="4" t="str">
        <x:f>IFERROR(INDEX('Material routes'!$G$6:$G$2205,MATCH(U1302,'Material routes'!$A$6:$A$2205,0)),"MISSING ID")</x:f>
        <x:v>Manufactured stock</x:v>
      </x:c>
      <x:c r="E1302" s="4" t="str">
        <x:f>IFERROR(INDEX('Material routes'!$C$6:$C$2205,MATCH(U1302,'Material routes'!$A$6:$A$2205,0)),"MISSING ID")</x:f>
        <x:v>Ingredient candidate</x:v>
      </x:c>
      <x:c r="F1302" s="4" t="str">
        <x:f>IFERROR(INDEX('Material routes'!$E$6:$E$2205,MATCH(V1302,'Material routes'!$A$6:$A$2205,0)),"MISSING ID")</x:f>
        <x:v>Anvil</x:v>
      </x:c>
      <x:c r="G1302" s="4" t="str">
        <x:f>IFERROR(INDEX('Material routes'!$F$6:$F$2205,MATCH(V1302,'Material routes'!$A$6:$A$2205,0)),"MISSING ID")</x:f>
        <x:v>Not applicable</x:v>
      </x:c>
      <x:c r="H1302" s="4" t="str">
        <x:f>IFERROR(INDEX('Material routes'!$H$6:$H$2205,MATCH(V1302,'Material routes'!$A$6:$A$2205,0)),"MISSING ID")</x:f>
        <x:v>Tool</x:v>
      </x:c>
      <x:c r="I1302" s="4" t="str">
        <x:f>IFERROR(INDEX('Material routes'!$G$6:$G$2205,MATCH(V1302,'Material routes'!$A$6:$A$2205,0)),"MISSING ID")</x:f>
        <x:v>Tools</x:v>
      </x:c>
      <x:c r="J1302" s="4" t="str">
        <x:f>IFERROR(INDEX('Material routes'!$B$6:$B$2205,MATCH(U1302,'Material routes'!$A$6:$A$2205,0)),"MISSING ID")</x:f>
        <x:v>design.audit.author_forging_anvil</x:v>
      </x:c>
      <x:c r="K1302" s="4" t="str">
        <x:f>IFERROR(INDEX('Crafting recipes'!$C$6:$C$1005,MATCH(J1302,'Crafting recipes'!$A$6:$A$1005,0)),"MISSING ID")</x:f>
        <x:v>Finished-item crafting</x:v>
      </x:c>
      <x:c r="L1302" s="4" t="str">
        <x:f>IFERROR(INDEX('Material routes'!$K$6:$K$2205,MATCH(U1302,'Material routes'!$A$6:$A$2205,0)),"MISSING ID")</x:f>
        <x:v>Proposal</x:v>
      </x:c>
      <x:c r="M1302" s="4" t="str">
        <x:f>IFERROR(INDEX('Material routes'!$M$6:$M$2205,MATCH(U1302,'Material routes'!$A$6:$A$2205,0)),"MISSING ID")</x:f>
        <x:v>Partial proposal</x:v>
      </x:c>
      <x:c r="N1302" s="4"/>
      <x:c r="O1302" s="4" t="str">
        <x:f>IFERROR(INDEX('Material routes'!$J$6:$J$2205,MATCH(U1302,'Material routes'!$A$6:$A$2205,0)),"MISSING ID")</x:f>
        <x:v>Unspecified</x:v>
      </x:c>
      <x:c r="P1302" s="4"/>
      <x:c r="Q1302" s="4" t="str">
        <x:f>IFERROR(INDEX('Material routes'!$J$6:$J$2205,MATCH(V1302,'Material routes'!$A$6:$A$2205,0)),"MISSING ID")</x:f>
        <x:v>Unspecified</x:v>
      </x:c>
      <x:c r="R1302" s="4" t="str">
        <x:f>IF(L1302="Withheld","Withheld premise",IF(E1302="Tool candidate","Reusable prerequisite",IF(K1302="Raw entry preparation","Entry-resource preparation",IF(G1302="Not applicable",IF(IFERROR(INDEX('Items'!$AI$6:$AI$1005,MATCH(T1302,'Items'!$A$6:$A$1005,0)),"MISSING ID")="Finished item","Finished endpoint",IF(IFERROR(INDEX('Items'!$AI$6:$AI$1005,MATCH(T1302,'Items'!$A$6:$A$1005,0)),"MISSING ID")="Currency","Currency / no refinement tier","Recovered output / tier not applicable")),IF(OR(IFERROR(INDEX('Crafting recipes'!$H$6:$H$1005,MATCH(J1302,'Crafting recipes'!$A$6:$A$1005,0)),"MISSING ID")="Unassigned",G1302="Unassigned"),"Tier unresolved",IF(IFERROR(VALUE(RIGHT(G1302,1))-VALUE(RIGHT(IFERROR(INDEX('Crafting recipes'!$H$6:$H$1005,MATCH(J1302,'Crafting recipes'!$A$6:$A$1005,0)),"MISSING ID"),1)),0)=1,IF(B1302=IFERROR(INDEX('Crafting recipes'!$H$6:$H$1005,MATCH(J1302,'Crafting recipes'!$A$6:$A$1005,0)),"MISSING ID"),"Advances one material tier","Lower-tier ingredient; route advances one tier"),"Needs tier review"))))))</x:f>
        <x:v>Finished endpoint</x:v>
      </x:c>
      <x:c r="S1302" s="4" t="str">
        <x:f>IFERROR(INDEX('Material routes'!$D$6:$D$2205,MATCH(U1302,'Material routes'!$A$6:$A$2205,0)),"MISSING ID")</x:f>
        <x:v>author.metallurgy.steel_stock</x:v>
      </x:c>
      <x:c r="T1302" s="4" t="str">
        <x:f>IFERROR(INDEX('Material routes'!$D$6:$D$2205,MATCH(V1302,'Material routes'!$A$6:$A$2205,0)),"MISSING ID")</x:f>
        <x:v>author.forging.anvil</x:v>
      </x:c>
      <x:c r="U1302" s="4" t="str">
        <x:v>design.audit.author_forging_anvil.audit.in.1</x:v>
      </x:c>
      <x:c r="V1302" s="4" t="str">
        <x:v>design.audit.author_forging_anvil.audit.out</x:v>
      </x:c>
    </x:row>
    <x:row r="1303" ht="64" customHeight="1">
      <x:c r="A1303" s="4" t="str">
        <x:f>IFERROR(INDEX('Material routes'!$E$6:$E$2205,MATCH(U1303,'Material routes'!$A$6:$A$2205,0)),"MISSING ID")</x:f>
        <x:v>Worked iron stock</x:v>
      </x:c>
      <x:c r="B1303" s="4" t="str">
        <x:f>IFERROR(INDEX('Material routes'!$F$6:$F$2205,MATCH(U1303,'Material routes'!$A$6:$A$2205,0)),"MISSING ID")</x:f>
        <x:v>T2</x:v>
      </x:c>
      <x:c r="C1303" s="4" t="str">
        <x:f>IFERROR(INDEX('Material routes'!$H$6:$H$2205,MATCH(U1303,'Material routes'!$A$6:$A$2205,0)),"MISSING ID")</x:f>
        <x:v>Processed material</x:v>
      </x:c>
      <x:c r="D1303" s="4" t="str">
        <x:f>IFERROR(INDEX('Material routes'!$G$6:$G$2205,MATCH(U1303,'Material routes'!$A$6:$A$2205,0)),"MISSING ID")</x:f>
        <x:v>Manufactured stock</x:v>
      </x:c>
      <x:c r="E1303" s="4" t="str">
        <x:f>IFERROR(INDEX('Material routes'!$C$6:$C$2205,MATCH(U1303,'Material routes'!$A$6:$A$2205,0)),"MISSING ID")</x:f>
        <x:v>Ingredient candidate</x:v>
      </x:c>
      <x:c r="F1303" s="4" t="str">
        <x:f>IFERROR(INDEX('Material routes'!$E$6:$E$2205,MATCH(V1303,'Material routes'!$A$6:$A$2205,0)),"MISSING ID")</x:f>
        <x:v>Anvil</x:v>
      </x:c>
      <x:c r="G1303" s="4" t="str">
        <x:f>IFERROR(INDEX('Material routes'!$F$6:$F$2205,MATCH(V1303,'Material routes'!$A$6:$A$2205,0)),"MISSING ID")</x:f>
        <x:v>Not applicable</x:v>
      </x:c>
      <x:c r="H1303" s="4" t="str">
        <x:f>IFERROR(INDEX('Material routes'!$H$6:$H$2205,MATCH(V1303,'Material routes'!$A$6:$A$2205,0)),"MISSING ID")</x:f>
        <x:v>Tool</x:v>
      </x:c>
      <x:c r="I1303" s="4" t="str">
        <x:f>IFERROR(INDEX('Material routes'!$G$6:$G$2205,MATCH(V1303,'Material routes'!$A$6:$A$2205,0)),"MISSING ID")</x:f>
        <x:v>Tools</x:v>
      </x:c>
      <x:c r="J1303" s="4" t="str">
        <x:f>IFERROR(INDEX('Material routes'!$B$6:$B$2205,MATCH(U1303,'Material routes'!$A$6:$A$2205,0)),"MISSING ID")</x:f>
        <x:v>design.audit.author_forging_anvil</x:v>
      </x:c>
      <x:c r="K1303" s="4" t="str">
        <x:f>IFERROR(INDEX('Crafting recipes'!$C$6:$C$1005,MATCH(J1303,'Crafting recipes'!$A$6:$A$1005,0)),"MISSING ID")</x:f>
        <x:v>Finished-item crafting</x:v>
      </x:c>
      <x:c r="L1303" s="4" t="str">
        <x:f>IFERROR(INDEX('Material routes'!$K$6:$K$2205,MATCH(U1303,'Material routes'!$A$6:$A$2205,0)),"MISSING ID")</x:f>
        <x:v>Proposal</x:v>
      </x:c>
      <x:c r="M1303" s="4" t="str">
        <x:f>IFERROR(INDEX('Material routes'!$M$6:$M$2205,MATCH(U1303,'Material routes'!$A$6:$A$2205,0)),"MISSING ID")</x:f>
        <x:v>Partial proposal</x:v>
      </x:c>
      <x:c r="N1303" s="4"/>
      <x:c r="O1303" s="4" t="str">
        <x:f>IFERROR(INDEX('Material routes'!$J$6:$J$2205,MATCH(U1303,'Material routes'!$A$6:$A$2205,0)),"MISSING ID")</x:f>
        <x:v>Unspecified</x:v>
      </x:c>
      <x:c r="P1303" s="4"/>
      <x:c r="Q1303" s="4" t="str">
        <x:f>IFERROR(INDEX('Material routes'!$J$6:$J$2205,MATCH(V1303,'Material routes'!$A$6:$A$2205,0)),"MISSING ID")</x:f>
        <x:v>Unspecified</x:v>
      </x:c>
      <x:c r="R1303" s="4" t="str">
        <x:f>IF(L1303="Withheld","Withheld premise",IF(E1303="Tool candidate","Reusable prerequisite",IF(K1303="Raw entry preparation","Entry-resource preparation",IF(G1303="Not applicable",IF(IFERROR(INDEX('Items'!$AI$6:$AI$1005,MATCH(T1303,'Items'!$A$6:$A$1005,0)),"MISSING ID")="Finished item","Finished endpoint",IF(IFERROR(INDEX('Items'!$AI$6:$AI$1005,MATCH(T1303,'Items'!$A$6:$A$1005,0)),"MISSING ID")="Currency","Currency / no refinement tier","Recovered output / tier not applicable")),IF(OR(IFERROR(INDEX('Crafting recipes'!$H$6:$H$1005,MATCH(J1303,'Crafting recipes'!$A$6:$A$1005,0)),"MISSING ID")="Unassigned",G1303="Unassigned"),"Tier unresolved",IF(IFERROR(VALUE(RIGHT(G1303,1))-VALUE(RIGHT(IFERROR(INDEX('Crafting recipes'!$H$6:$H$1005,MATCH(J1303,'Crafting recipes'!$A$6:$A$1005,0)),"MISSING ID"),1)),0)=1,IF(B1303=IFERROR(INDEX('Crafting recipes'!$H$6:$H$1005,MATCH(J1303,'Crafting recipes'!$A$6:$A$1005,0)),"MISSING ID"),"Advances one material tier","Lower-tier ingredient; route advances one tier"),"Needs tier review"))))))</x:f>
        <x:v>Finished endpoint</x:v>
      </x:c>
      <x:c r="S1303" s="4" t="str">
        <x:f>IFERROR(INDEX('Material routes'!$D$6:$D$2205,MATCH(U1303,'Material routes'!$A$6:$A$2205,0)),"MISSING ID")</x:f>
        <x:v>proposal.natural.iron_stock</x:v>
      </x:c>
      <x:c r="T1303" s="4" t="str">
        <x:f>IFERROR(INDEX('Material routes'!$D$6:$D$2205,MATCH(V1303,'Material routes'!$A$6:$A$2205,0)),"MISSING ID")</x:f>
        <x:v>author.forging.anvil</x:v>
      </x:c>
      <x:c r="U1303" s="4" t="str">
        <x:v>design.audit.author_forging_anvil.audit.in.2</x:v>
      </x:c>
      <x:c r="V1303" s="4" t="str">
        <x:v>design.audit.author_forging_anvil.audit.out</x:v>
      </x:c>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Tools</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Tools</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Tools</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t="str">
        <x:f>IFERROR(INDEX('Material routes'!$E$6:$E$2205,MATCH(U1314,'Material routes'!$A$6:$A$2205,0)),"MISSING ID")</x:f>
        <x:v>Refractory ceramic brick</x:v>
      </x:c>
      <x:c r="B1314" s="4" t="str">
        <x:f>IFERROR(INDEX('Material routes'!$F$6:$F$2205,MATCH(U1314,'Material routes'!$A$6:$A$2205,0)),"MISSING ID")</x:f>
        <x:v>T3</x:v>
      </x:c>
      <x:c r="C1314" s="4" t="str">
        <x:f>IFERROR(INDEX('Material routes'!$H$6:$H$2205,MATCH(U1314,'Material routes'!$A$6:$A$2205,0)),"MISSING ID")</x:f>
        <x:v>Crafting component</x:v>
      </x:c>
      <x:c r="D1314" s="4" t="str">
        <x:f>IFERROR(INDEX('Material routes'!$G$6:$G$2205,MATCH(U1314,'Material routes'!$A$6:$A$2205,0)),"MISSING ID")</x:f>
        <x:v>Crafting components</x:v>
      </x:c>
      <x:c r="E1314" s="4" t="str">
        <x:f>IFERROR(INDEX('Material routes'!$C$6:$C$2205,MATCH(U1314,'Material routes'!$A$6:$A$2205,0)),"MISSING ID")</x:f>
        <x:v>Ingredient candidate</x:v>
      </x:c>
      <x:c r="F1314" s="4" t="str">
        <x:f>IFERROR(INDEX('Material routes'!$E$6:$E$2205,MATCH(V1314,'Material routes'!$A$6:$A$2205,0)),"MISSING ID")</x:f>
        <x:v>Forge hearth</x:v>
      </x:c>
      <x:c r="G1314" s="4" t="str">
        <x:f>IFERROR(INDEX('Material routes'!$F$6:$F$2205,MATCH(V1314,'Material routes'!$A$6:$A$2205,0)),"MISSING ID")</x:f>
        <x:v>Not applicable</x:v>
      </x:c>
      <x:c r="H1314" s="4" t="str">
        <x:f>IFERROR(INDEX('Material routes'!$H$6:$H$2205,MATCH(V1314,'Material routes'!$A$6:$A$2205,0)),"MISSING ID")</x:f>
        <x:v>Machine</x:v>
      </x:c>
      <x:c r="I1314" s="4" t="str">
        <x:f>IFERROR(INDEX('Material routes'!$G$6:$G$2205,MATCH(V1314,'Material routes'!$A$6:$A$2205,0)),"MISSING ID")</x:f>
        <x:v>Tools</x:v>
      </x:c>
      <x:c r="J1314" s="4" t="str">
        <x:f>IFERROR(INDEX('Material routes'!$B$6:$B$2205,MATCH(U1314,'Material routes'!$A$6:$A$2205,0)),"MISSING ID")</x:f>
        <x:v>design.audit.proposal_forging_hearth</x:v>
      </x:c>
      <x:c r="K1314" s="4" t="str">
        <x:f>IFERROR(INDEX('Crafting recipes'!$C$6:$C$1005,MATCH(J1314,'Crafting recipes'!$A$6:$A$1005,0)),"MISSING ID")</x:f>
        <x:v>Finished-item crafting</x:v>
      </x:c>
      <x:c r="L1314" s="4" t="str">
        <x:f>IFERROR(INDEX('Material routes'!$K$6:$K$2205,MATCH(U1314,'Material routes'!$A$6:$A$2205,0)),"MISSING ID")</x:f>
        <x:v>Proposal</x:v>
      </x:c>
      <x:c r="M1314" s="4" t="str">
        <x:f>IFERROR(INDEX('Material routes'!$M$6:$M$2205,MATCH(U1314,'Material routes'!$A$6:$A$2205,0)),"MISSING ID")</x:f>
        <x:v>Partial proposal</x:v>
      </x:c>
      <x:c r="N1314" s="4"/>
      <x:c r="O1314" s="4" t="str">
        <x:f>IFERROR(INDEX('Material routes'!$J$6:$J$2205,MATCH(U1314,'Material routes'!$A$6:$A$2205,0)),"MISSING ID")</x:f>
        <x:v>Unspecified</x:v>
      </x:c>
      <x:c r="P1314" s="4"/>
      <x:c r="Q1314" s="4" t="str">
        <x:f>IFERROR(INDEX('Material routes'!$J$6:$J$2205,MATCH(V1314,'Material routes'!$A$6:$A$2205,0)),"MISSING ID")</x:f>
        <x:v>Unspecified</x:v>
      </x:c>
      <x:c r="R1314" s="4" t="str">
        <x:f>IF(L1314="Withheld","Withheld premise",IF(E1314="Tool candidate","Reusable prerequisite",IF(K1314="Raw entry preparation","Entry-resource preparation",IF(G1314="Not applicable",IF(IFERROR(INDEX('Items'!$AI$6:$AI$1005,MATCH(T1314,'Items'!$A$6:$A$1005,0)),"MISSING ID")="Finished item","Finished endpoint",IF(IFERROR(INDEX('Items'!$AI$6:$AI$1005,MATCH(T1314,'Items'!$A$6:$A$1005,0)),"MISSING ID")="Currency","Currency / no refinement tier","Recovered output / tier not applicable")),IF(OR(IFERROR(INDEX('Crafting recipes'!$H$6:$H$1005,MATCH(J1314,'Crafting recipes'!$A$6:$A$1005,0)),"MISSING ID")="Unassigned",G1314="Unassigned"),"Tier unresolved",IF(IFERROR(VALUE(RIGHT(G1314,1))-VALUE(RIGHT(IFERROR(INDEX('Crafting recipes'!$H$6:$H$1005,MATCH(J1314,'Crafting recipes'!$A$6:$A$1005,0)),"MISSING ID"),1)),0)=1,IF(B1314=IFERROR(INDEX('Crafting recipes'!$H$6:$H$1005,MATCH(J1314,'Crafting recipes'!$A$6:$A$1005,0)),"MISSING ID"),"Advances one material tier","Lower-tier ingredient; route advances one tier"),"Needs tier review"))))))</x:f>
        <x:v>Finished endpoint</x:v>
      </x:c>
      <x:c r="S1314" s="4" t="str">
        <x:f>IFERROR(INDEX('Material routes'!$D$6:$D$2205,MATCH(U1314,'Material routes'!$A$6:$A$2205,0)),"MISSING ID")</x:f>
        <x:v>proposal.ceramic.refractory_brick</x:v>
      </x:c>
      <x:c r="T1314" s="4" t="str">
        <x:f>IFERROR(INDEX('Material routes'!$D$6:$D$2205,MATCH(V1314,'Material routes'!$A$6:$A$2205,0)),"MISSING ID")</x:f>
        <x:v>proposal.forging.hearth</x:v>
      </x:c>
      <x:c r="U1314" s="4" t="str">
        <x:v>design.audit.proposal_forging_hearth.audit.in.1</x:v>
      </x:c>
      <x:c r="V1314" s="4" t="str">
        <x:v>design.audit.proposal_forging_hearth.audit.out</x:v>
      </x:c>
    </x:row>
    <x:row r="1315" ht="64" customHeight="1">
      <x:c r="A1315" s="4" t="str">
        <x:f>IFERROR(INDEX('Material routes'!$E$6:$E$2205,MATCH(U1315,'Material routes'!$A$6:$A$2205,0)),"MISSING ID")</x:f>
        <x:v>Ceramic kiln lining panel</x:v>
      </x:c>
      <x:c r="B1315" s="4" t="str">
        <x:f>IFERROR(INDEX('Material routes'!$F$6:$F$2205,MATCH(U1315,'Material routes'!$A$6:$A$2205,0)),"MISSING ID")</x:f>
        <x:v>T3</x:v>
      </x:c>
      <x:c r="C1315" s="4" t="str">
        <x:f>IFERROR(INDEX('Material routes'!$H$6:$H$2205,MATCH(U1315,'Material routes'!$A$6:$A$2205,0)),"MISSING ID")</x:f>
        <x:v>Crafting component</x:v>
      </x:c>
      <x:c r="D1315" s="4" t="str">
        <x:f>IFERROR(INDEX('Material routes'!$G$6:$G$2205,MATCH(U1315,'Material routes'!$A$6:$A$2205,0)),"MISSING ID")</x:f>
        <x:v>Crafting components</x:v>
      </x:c>
      <x:c r="E1315" s="4" t="str">
        <x:f>IFERROR(INDEX('Material routes'!$C$6:$C$2205,MATCH(U1315,'Material routes'!$A$6:$A$2205,0)),"MISSING ID")</x:f>
        <x:v>Ingredient candidate</x:v>
      </x:c>
      <x:c r="F1315" s="4" t="str">
        <x:f>IFERROR(INDEX('Material routes'!$E$6:$E$2205,MATCH(V1315,'Material routes'!$A$6:$A$2205,0)),"MISSING ID")</x:f>
        <x:v>Forge hearth</x:v>
      </x:c>
      <x:c r="G1315" s="4" t="str">
        <x:f>IFERROR(INDEX('Material routes'!$F$6:$F$2205,MATCH(V1315,'Material routes'!$A$6:$A$2205,0)),"MISSING ID")</x:f>
        <x:v>Not applicable</x:v>
      </x:c>
      <x:c r="H1315" s="4" t="str">
        <x:f>IFERROR(INDEX('Material routes'!$H$6:$H$2205,MATCH(V1315,'Material routes'!$A$6:$A$2205,0)),"MISSING ID")</x:f>
        <x:v>Machine</x:v>
      </x:c>
      <x:c r="I1315" s="4" t="str">
        <x:f>IFERROR(INDEX('Material routes'!$G$6:$G$2205,MATCH(V1315,'Material routes'!$A$6:$A$2205,0)),"MISSING ID")</x:f>
        <x:v>Tools</x:v>
      </x:c>
      <x:c r="J1315" s="4" t="str">
        <x:f>IFERROR(INDEX('Material routes'!$B$6:$B$2205,MATCH(U1315,'Material routes'!$A$6:$A$2205,0)),"MISSING ID")</x:f>
        <x:v>design.audit.proposal_forging_hearth</x:v>
      </x:c>
      <x:c r="K1315" s="4" t="str">
        <x:f>IFERROR(INDEX('Crafting recipes'!$C$6:$C$1005,MATCH(J1315,'Crafting recipes'!$A$6:$A$1005,0)),"MISSING ID")</x:f>
        <x:v>Finished-item crafting</x:v>
      </x:c>
      <x:c r="L1315" s="4" t="str">
        <x:f>IFERROR(INDEX('Material routes'!$K$6:$K$2205,MATCH(U1315,'Material routes'!$A$6:$A$2205,0)),"MISSING ID")</x:f>
        <x:v>Proposal</x:v>
      </x:c>
      <x:c r="M1315" s="4" t="str">
        <x:f>IFERROR(INDEX('Material routes'!$M$6:$M$2205,MATCH(U1315,'Material routes'!$A$6:$A$2205,0)),"MISSING ID")</x:f>
        <x:v>Partial proposal</x:v>
      </x:c>
      <x:c r="N1315" s="4"/>
      <x:c r="O1315" s="4" t="str">
        <x:f>IFERROR(INDEX('Material routes'!$J$6:$J$2205,MATCH(U1315,'Material routes'!$A$6:$A$2205,0)),"MISSING ID")</x:f>
        <x:v>Unspecified</x:v>
      </x:c>
      <x:c r="P1315" s="4"/>
      <x:c r="Q1315" s="4" t="str">
        <x:f>IFERROR(INDEX('Material routes'!$J$6:$J$2205,MATCH(V1315,'Material routes'!$A$6:$A$2205,0)),"MISSING ID")</x:f>
        <x:v>Unspecified</x:v>
      </x:c>
      <x:c r="R1315" s="4" t="str">
        <x:f>IF(L1315="Withheld","Withheld premise",IF(E1315="Tool candidate","Reusable prerequisite",IF(K1315="Raw entry preparation","Entry-resource preparation",IF(G1315="Not applicable",IF(IFERROR(INDEX('Items'!$AI$6:$AI$1005,MATCH(T1315,'Items'!$A$6:$A$1005,0)),"MISSING ID")="Finished item","Finished endpoint",IF(IFERROR(INDEX('Items'!$AI$6:$AI$1005,MATCH(T1315,'Items'!$A$6:$A$1005,0)),"MISSING ID")="Currency","Currency / no refinement tier","Recovered output / tier not applicable")),IF(OR(IFERROR(INDEX('Crafting recipes'!$H$6:$H$1005,MATCH(J1315,'Crafting recipes'!$A$6:$A$1005,0)),"MISSING ID")="Unassigned",G1315="Unassigned"),"Tier unresolved",IF(IFERROR(VALUE(RIGHT(G1315,1))-VALUE(RIGHT(IFERROR(INDEX('Crafting recipes'!$H$6:$H$1005,MATCH(J1315,'Crafting recipes'!$A$6:$A$1005,0)),"MISSING ID"),1)),0)=1,IF(B1315=IFERROR(INDEX('Crafting recipes'!$H$6:$H$1005,MATCH(J1315,'Crafting recipes'!$A$6:$A$1005,0)),"MISSING ID"),"Advances one material tier","Lower-tier ingredient; route advances one tier"),"Needs tier review"))))))</x:f>
        <x:v>Finished endpoint</x:v>
      </x:c>
      <x:c r="S1315" s="4" t="str">
        <x:f>IFERROR(INDEX('Material routes'!$D$6:$D$2205,MATCH(U1315,'Material routes'!$A$6:$A$2205,0)),"MISSING ID")</x:f>
        <x:v>proposal.ceramic.kiln_liner</x:v>
      </x:c>
      <x:c r="T1315" s="4" t="str">
        <x:f>IFERROR(INDEX('Material routes'!$D$6:$D$2205,MATCH(V1315,'Material routes'!$A$6:$A$2205,0)),"MISSING ID")</x:f>
        <x:v>proposal.forging.hearth</x:v>
      </x:c>
      <x:c r="U1315" s="4" t="str">
        <x:v>design.audit.proposal_forging_hearth.audit.in.2</x:v>
      </x:c>
      <x:c r="V1315" s="4" t="str">
        <x:v>design.audit.proposal_forging_hearth.audit.out</x:v>
      </x:c>
    </x:row>
    <x:row r="1316" ht="64" customHeight="1">
      <x:c r="A1316" s="4" t="str">
        <x:f>IFERROR(INDEX('Material routes'!$E$6:$E$2205,MATCH(U1316,'Material routes'!$A$6:$A$2205,0)),"MISSING ID")</x:f>
        <x:v>Cooking draft collar</x:v>
      </x:c>
      <x:c r="B1316" s="4" t="str">
        <x:f>IFERROR(INDEX('Material routes'!$F$6:$F$2205,MATCH(U1316,'Material routes'!$A$6:$A$2205,0)),"MISSING ID")</x:f>
        <x:v>T3</x:v>
      </x:c>
      <x:c r="C1316" s="4" t="str">
        <x:f>IFERROR(INDEX('Material routes'!$H$6:$H$2205,MATCH(U1316,'Material routes'!$A$6:$A$2205,0)),"MISSING ID")</x:f>
        <x:v>Crafting component</x:v>
      </x:c>
      <x:c r="D1316" s="4" t="str">
        <x:f>IFERROR(INDEX('Material routes'!$G$6:$G$2205,MATCH(U1316,'Material routes'!$A$6:$A$2205,0)),"MISSING ID")</x:f>
        <x:v>Crafting components</x:v>
      </x:c>
      <x:c r="E1316" s="4" t="str">
        <x:f>IFERROR(INDEX('Material routes'!$C$6:$C$2205,MATCH(U1316,'Material routes'!$A$6:$A$2205,0)),"MISSING ID")</x:f>
        <x:v>Ingredient candidate</x:v>
      </x:c>
      <x:c r="F1316" s="4" t="str">
        <x:f>IFERROR(INDEX('Material routes'!$E$6:$E$2205,MATCH(V1316,'Material routes'!$A$6:$A$2205,0)),"MISSING ID")</x:f>
        <x:v>Forge hearth</x:v>
      </x:c>
      <x:c r="G1316" s="4" t="str">
        <x:f>IFERROR(INDEX('Material routes'!$F$6:$F$2205,MATCH(V1316,'Material routes'!$A$6:$A$2205,0)),"MISSING ID")</x:f>
        <x:v>Not applicable</x:v>
      </x:c>
      <x:c r="H1316" s="4" t="str">
        <x:f>IFERROR(INDEX('Material routes'!$H$6:$H$2205,MATCH(V1316,'Material routes'!$A$6:$A$2205,0)),"MISSING ID")</x:f>
        <x:v>Machine</x:v>
      </x:c>
      <x:c r="I1316" s="4" t="str">
        <x:f>IFERROR(INDEX('Material routes'!$G$6:$G$2205,MATCH(V1316,'Material routes'!$A$6:$A$2205,0)),"MISSING ID")</x:f>
        <x:v>Tools</x:v>
      </x:c>
      <x:c r="J1316" s="4" t="str">
        <x:f>IFERROR(INDEX('Material routes'!$B$6:$B$2205,MATCH(U1316,'Material routes'!$A$6:$A$2205,0)),"MISSING ID")</x:f>
        <x:v>design.audit.proposal_forging_hearth</x:v>
      </x:c>
      <x:c r="K1316" s="4" t="str">
        <x:f>IFERROR(INDEX('Crafting recipes'!$C$6:$C$1005,MATCH(J1316,'Crafting recipes'!$A$6:$A$1005,0)),"MISSING ID")</x:f>
        <x:v>Finished-item crafting</x:v>
      </x:c>
      <x:c r="L1316" s="4" t="str">
        <x:f>IFERROR(INDEX('Material routes'!$K$6:$K$2205,MATCH(U1316,'Material routes'!$A$6:$A$2205,0)),"MISSING ID")</x:f>
        <x:v>Proposal</x:v>
      </x:c>
      <x:c r="M1316" s="4" t="str">
        <x:f>IFERROR(INDEX('Material routes'!$M$6:$M$2205,MATCH(U1316,'Material routes'!$A$6:$A$2205,0)),"MISSING ID")</x:f>
        <x:v>Partial proposal</x:v>
      </x:c>
      <x:c r="N1316" s="4"/>
      <x:c r="O1316" s="4" t="str">
        <x:f>IFERROR(INDEX('Material routes'!$J$6:$J$2205,MATCH(U1316,'Material routes'!$A$6:$A$2205,0)),"MISSING ID")</x:f>
        <x:v>Unspecified</x:v>
      </x:c>
      <x:c r="P1316" s="4"/>
      <x:c r="Q1316" s="4" t="str">
        <x:f>IFERROR(INDEX('Material routes'!$J$6:$J$2205,MATCH(V1316,'Material routes'!$A$6:$A$2205,0)),"MISSING ID")</x:f>
        <x:v>Unspecified</x:v>
      </x:c>
      <x:c r="R1316" s="4" t="str">
        <x:f>IF(L1316="Withheld","Withheld premise",IF(E1316="Tool candidate","Reusable prerequisite",IF(K1316="Raw entry preparation","Entry-resource preparation",IF(G1316="Not applicable",IF(IFERROR(INDEX('Items'!$AI$6:$AI$1005,MATCH(T1316,'Items'!$A$6:$A$1005,0)),"MISSING ID")="Finished item","Finished endpoint",IF(IFERROR(INDEX('Items'!$AI$6:$AI$1005,MATCH(T1316,'Items'!$A$6:$A$1005,0)),"MISSING ID")="Currency","Currency / no refinement tier","Recovered output / tier not applicable")),IF(OR(IFERROR(INDEX('Crafting recipes'!$H$6:$H$1005,MATCH(J1316,'Crafting recipes'!$A$6:$A$1005,0)),"MISSING ID")="Unassigned",G1316="Unassigned"),"Tier unresolved",IF(IFERROR(VALUE(RIGHT(G1316,1))-VALUE(RIGHT(IFERROR(INDEX('Crafting recipes'!$H$6:$H$1005,MATCH(J1316,'Crafting recipes'!$A$6:$A$1005,0)),"MISSING ID"),1)),0)=1,IF(B1316=IFERROR(INDEX('Crafting recipes'!$H$6:$H$1005,MATCH(J1316,'Crafting recipes'!$A$6:$A$1005,0)),"MISSING ID"),"Advances one material tier","Lower-tier ingredient; route advances one tier"),"Needs tier review"))))))</x:f>
        <x:v>Finished endpoint</x:v>
      </x:c>
      <x:c r="S1316" s="4" t="str">
        <x:f>IFERROR(INDEX('Material routes'!$D$6:$D$2205,MATCH(U1316,'Material routes'!$A$6:$A$2205,0)),"MISSING ID")</x:f>
        <x:v>proposal.fire.draft_collar</x:v>
      </x:c>
      <x:c r="T1316" s="4" t="str">
        <x:f>IFERROR(INDEX('Material routes'!$D$6:$D$2205,MATCH(V1316,'Material routes'!$A$6:$A$2205,0)),"MISSING ID")</x:f>
        <x:v>proposal.forging.hearth</x:v>
      </x:c>
      <x:c r="U1316" s="4" t="str">
        <x:v>design.audit.proposal_forging_hearth.audit.in.3</x:v>
      </x:c>
      <x:c r="V1316" s="4" t="str">
        <x:v>design.audit.proposal_forging_hearth.audit.out</x:v>
      </x:c>
    </x:row>
    <x:row r="1317" ht="64" customHeight="1">
      <x:c r="A1317" s="4" t="str">
        <x:f>IFERROR(INDEX('Material routes'!$E$6:$E$2205,MATCH(U1317,'Material routes'!$A$6:$A$2205,0)),"MISSING ID")</x:f>
        <x:v>Cooking heat shroud</x:v>
      </x:c>
      <x:c r="B1317" s="4" t="str">
        <x:f>IFERROR(INDEX('Material routes'!$F$6:$F$2205,MATCH(U1317,'Material routes'!$A$6:$A$2205,0)),"MISSING ID")</x:f>
        <x:v>T3</x:v>
      </x:c>
      <x:c r="C1317" s="4" t="str">
        <x:f>IFERROR(INDEX('Material routes'!$H$6:$H$2205,MATCH(U1317,'Material routes'!$A$6:$A$2205,0)),"MISSING ID")</x:f>
        <x:v>Crafting component</x:v>
      </x:c>
      <x:c r="D1317" s="4" t="str">
        <x:f>IFERROR(INDEX('Material routes'!$G$6:$G$2205,MATCH(U1317,'Material routes'!$A$6:$A$2205,0)),"MISSING ID")</x:f>
        <x:v>Crafting components</x:v>
      </x:c>
      <x:c r="E1317" s="4" t="str">
        <x:f>IFERROR(INDEX('Material routes'!$C$6:$C$2205,MATCH(U1317,'Material routes'!$A$6:$A$2205,0)),"MISSING ID")</x:f>
        <x:v>Ingredient candidate</x:v>
      </x:c>
      <x:c r="F1317" s="4" t="str">
        <x:f>IFERROR(INDEX('Material routes'!$E$6:$E$2205,MATCH(V1317,'Material routes'!$A$6:$A$2205,0)),"MISSING ID")</x:f>
        <x:v>Forge hearth</x:v>
      </x:c>
      <x:c r="G1317" s="4" t="str">
        <x:f>IFERROR(INDEX('Material routes'!$F$6:$F$2205,MATCH(V1317,'Material routes'!$A$6:$A$2205,0)),"MISSING ID")</x:f>
        <x:v>Not applicable</x:v>
      </x:c>
      <x:c r="H1317" s="4" t="str">
        <x:f>IFERROR(INDEX('Material routes'!$H$6:$H$2205,MATCH(V1317,'Material routes'!$A$6:$A$2205,0)),"MISSING ID")</x:f>
        <x:v>Machine</x:v>
      </x:c>
      <x:c r="I1317" s="4" t="str">
        <x:f>IFERROR(INDEX('Material routes'!$G$6:$G$2205,MATCH(V1317,'Material routes'!$A$6:$A$2205,0)),"MISSING ID")</x:f>
        <x:v>Tools</x:v>
      </x:c>
      <x:c r="J1317" s="4" t="str">
        <x:f>IFERROR(INDEX('Material routes'!$B$6:$B$2205,MATCH(U1317,'Material routes'!$A$6:$A$2205,0)),"MISSING ID")</x:f>
        <x:v>design.audit.proposal_forging_hearth</x:v>
      </x:c>
      <x:c r="K1317" s="4" t="str">
        <x:f>IFERROR(INDEX('Crafting recipes'!$C$6:$C$1005,MATCH(J1317,'Crafting recipes'!$A$6:$A$1005,0)),"MISSING ID")</x:f>
        <x:v>Finished-item crafting</x:v>
      </x:c>
      <x:c r="L1317" s="4" t="str">
        <x:f>IFERROR(INDEX('Material routes'!$K$6:$K$2205,MATCH(U1317,'Material routes'!$A$6:$A$2205,0)),"MISSING ID")</x:f>
        <x:v>Proposal</x:v>
      </x:c>
      <x:c r="M1317" s="4" t="str">
        <x:f>IFERROR(INDEX('Material routes'!$M$6:$M$2205,MATCH(U1317,'Material routes'!$A$6:$A$2205,0)),"MISSING ID")</x:f>
        <x:v>Partial proposal</x:v>
      </x:c>
      <x:c r="N1317" s="4"/>
      <x:c r="O1317" s="4" t="str">
        <x:f>IFERROR(INDEX('Material routes'!$J$6:$J$2205,MATCH(U1317,'Material routes'!$A$6:$A$2205,0)),"MISSING ID")</x:f>
        <x:v>Unspecified</x:v>
      </x:c>
      <x:c r="P1317" s="4"/>
      <x:c r="Q1317" s="4" t="str">
        <x:f>IFERROR(INDEX('Material routes'!$J$6:$J$2205,MATCH(V1317,'Material routes'!$A$6:$A$2205,0)),"MISSING ID")</x:f>
        <x:v>Unspecified</x:v>
      </x:c>
      <x:c r="R1317" s="4" t="str">
        <x:f>IF(L1317="Withheld","Withheld premise",IF(E1317="Tool candidate","Reusable prerequisite",IF(K1317="Raw entry preparation","Entry-resource preparation",IF(G1317="Not applicable",IF(IFERROR(INDEX('Items'!$AI$6:$AI$1005,MATCH(T1317,'Items'!$A$6:$A$1005,0)),"MISSING ID")="Finished item","Finished endpoint",IF(IFERROR(INDEX('Items'!$AI$6:$AI$1005,MATCH(T1317,'Items'!$A$6:$A$1005,0)),"MISSING ID")="Currency","Currency / no refinement tier","Recovered output / tier not applicable")),IF(OR(IFERROR(INDEX('Crafting recipes'!$H$6:$H$1005,MATCH(J1317,'Crafting recipes'!$A$6:$A$1005,0)),"MISSING ID")="Unassigned",G1317="Unassigned"),"Tier unresolved",IF(IFERROR(VALUE(RIGHT(G1317,1))-VALUE(RIGHT(IFERROR(INDEX('Crafting recipes'!$H$6:$H$1005,MATCH(J1317,'Crafting recipes'!$A$6:$A$1005,0)),"MISSING ID"),1)),0)=1,IF(B1317=IFERROR(INDEX('Crafting recipes'!$H$6:$H$1005,MATCH(J1317,'Crafting recipes'!$A$6:$A$1005,0)),"MISSING ID"),"Advances one material tier","Lower-tier ingredient; route advances one tier"),"Needs tier review"))))))</x:f>
        <x:v>Finished endpoint</x:v>
      </x:c>
      <x:c r="S1317" s="4" t="str">
        <x:f>IFERROR(INDEX('Material routes'!$D$6:$D$2205,MATCH(U1317,'Material routes'!$A$6:$A$2205,0)),"MISSING ID")</x:f>
        <x:v>proposal.fire.heat_shroud</x:v>
      </x:c>
      <x:c r="T1317" s="4" t="str">
        <x:f>IFERROR(INDEX('Material routes'!$D$6:$D$2205,MATCH(V1317,'Material routes'!$A$6:$A$2205,0)),"MISSING ID")</x:f>
        <x:v>proposal.forging.hearth</x:v>
      </x:c>
      <x:c r="U1317" s="4" t="str">
        <x:v>design.audit.proposal_forging_hearth.audit.in.4</x:v>
      </x:c>
      <x:c r="V1317" s="4" t="str">
        <x:v>design.audit.proposal_forging_hearth.audit.out</x:v>
      </x:c>
    </x:row>
    <x:row r="1318" ht="64" customHeight="1">
      <x:c r="A1318" s="4" t="str">
        <x:f>IFERROR(INDEX('Material routes'!$E$6:$E$2205,MATCH(U1318,'Material routes'!$A$6:$A$2205,0)),"MISSING ID")</x:f>
        <x:v>Matched mechanical drive cassette</x:v>
      </x:c>
      <x:c r="B1318" s="4" t="str">
        <x:f>IFERROR(INDEX('Material routes'!$F$6:$F$2205,MATCH(U1318,'Material routes'!$A$6:$A$2205,0)),"MISSING ID")</x:f>
        <x:v>T4</x:v>
      </x:c>
      <x:c r="C1318" s="4" t="str">
        <x:f>IFERROR(INDEX('Material routes'!$H$6:$H$2205,MATCH(U1318,'Material routes'!$A$6:$A$2205,0)),"MISSING ID")</x:f>
        <x:v>Crafting component</x:v>
      </x:c>
      <x:c r="D1318" s="4" t="str">
        <x:f>IFERROR(INDEX('Material routes'!$G$6:$G$2205,MATCH(U1318,'Material routes'!$A$6:$A$2205,0)),"MISSING ID")</x:f>
        <x:v>Crafting components</x:v>
      </x:c>
      <x:c r="E1318" s="4" t="str">
        <x:f>IFERROR(INDEX('Material routes'!$C$6:$C$2205,MATCH(U1318,'Material routes'!$A$6:$A$2205,0)),"MISSING ID")</x:f>
        <x:v>Ingredient candidate</x:v>
      </x:c>
      <x:c r="F1318" s="4" t="str">
        <x:f>IFERROR(INDEX('Material routes'!$E$6:$E$2205,MATCH(V1318,'Material routes'!$A$6:$A$2205,0)),"MISSING ID")</x:f>
        <x:v>Inner-city carriage</x:v>
      </x:c>
      <x:c r="G1318" s="4" t="str">
        <x:f>IFERROR(INDEX('Material routes'!$F$6:$F$2205,MATCH(V1318,'Material routes'!$A$6:$A$2205,0)),"MISSING ID")</x:f>
        <x:v>Not applicable</x:v>
      </x:c>
      <x:c r="H1318" s="4" t="str">
        <x:f>IFERROR(INDEX('Material routes'!$H$6:$H$2205,MATCH(V1318,'Material routes'!$A$6:$A$2205,0)),"MISSING ID")</x:f>
        <x:v>Machine</x:v>
      </x:c>
      <x:c r="I1318" s="4" t="str">
        <x:f>IFERROR(INDEX('Material routes'!$G$6:$G$2205,MATCH(V1318,'Material routes'!$A$6:$A$2205,0)),"MISSING ID")</x:f>
        <x:v>Tools</x:v>
      </x:c>
      <x:c r="J1318" s="4" t="str">
        <x:f>IFERROR(INDEX('Material routes'!$B$6:$B$2205,MATCH(U1318,'Material routes'!$A$6:$A$2205,0)),"MISSING ID")</x:f>
        <x:v>design.audit.author_city_transport_carriage</x:v>
      </x:c>
      <x:c r="K1318" s="4" t="str">
        <x:f>IFERROR(INDEX('Crafting recipes'!$C$6:$C$1005,MATCH(J1318,'Crafting recipes'!$A$6:$A$1005,0)),"MISSING ID")</x:f>
        <x:v>Finished-item crafting</x:v>
      </x:c>
      <x:c r="L1318" s="4" t="str">
        <x:f>IFERROR(INDEX('Material routes'!$K$6:$K$2205,MATCH(U1318,'Material routes'!$A$6:$A$2205,0)),"MISSING ID")</x:f>
        <x:v>Proposal</x:v>
      </x:c>
      <x:c r="M1318" s="4" t="str">
        <x:f>IFERROR(INDEX('Material routes'!$M$6:$M$2205,MATCH(U1318,'Material routes'!$A$6:$A$2205,0)),"MISSING ID")</x:f>
        <x:v>Partial proposal</x:v>
      </x:c>
      <x:c r="N1318" s="4"/>
      <x:c r="O1318" s="4" t="str">
        <x:f>IFERROR(INDEX('Material routes'!$J$6:$J$2205,MATCH(U1318,'Material routes'!$A$6:$A$2205,0)),"MISSING ID")</x:f>
        <x:v>Unspecified</x:v>
      </x:c>
      <x:c r="P1318" s="4"/>
      <x:c r="Q1318" s="4" t="str">
        <x:f>IFERROR(INDEX('Material routes'!$J$6:$J$2205,MATCH(V1318,'Material routes'!$A$6:$A$2205,0)),"MISSING ID")</x:f>
        <x:v>Unspecified</x:v>
      </x:c>
      <x:c r="R1318" s="4" t="str">
        <x:f>IF(L1318="Withheld","Withheld premise",IF(E1318="Tool candidate","Reusable prerequisite",IF(K1318="Raw entry preparation","Entry-resource preparation",IF(G1318="Not applicable",IF(IFERROR(INDEX('Items'!$AI$6:$AI$1005,MATCH(T1318,'Items'!$A$6:$A$1005,0)),"MISSING ID")="Finished item","Finished endpoint",IF(IFERROR(INDEX('Items'!$AI$6:$AI$1005,MATCH(T1318,'Items'!$A$6:$A$1005,0)),"MISSING ID")="Currency","Currency / no refinement tier","Recovered output / tier not applicable")),IF(OR(IFERROR(INDEX('Crafting recipes'!$H$6:$H$1005,MATCH(J1318,'Crafting recipes'!$A$6:$A$1005,0)),"MISSING ID")="Unassigned",G1318="Unassigned"),"Tier unresolved",IF(IFERROR(VALUE(RIGHT(G1318,1))-VALUE(RIGHT(IFERROR(INDEX('Crafting recipes'!$H$6:$H$1005,MATCH(J1318,'Crafting recipes'!$A$6:$A$1005,0)),"MISSING ID"),1)),0)=1,IF(B1318=IFERROR(INDEX('Crafting recipes'!$H$6:$H$1005,MATCH(J1318,'Crafting recipes'!$A$6:$A$1005,0)),"MISSING ID"),"Advances one material tier","Lower-tier ingredient; route advances one tier"),"Needs tier review"))))))</x:f>
        <x:v>Finished endpoint</x:v>
      </x:c>
      <x:c r="S1318" s="4" t="str">
        <x:f>IFERROR(INDEX('Material routes'!$D$6:$D$2205,MATCH(U1318,'Material routes'!$A$6:$A$2205,0)),"MISSING ID")</x:f>
        <x:v>proposal.t4.drive_cassette</x:v>
      </x:c>
      <x:c r="T1318" s="4" t="str">
        <x:f>IFERROR(INDEX('Material routes'!$D$6:$D$2205,MATCH(V1318,'Material routes'!$A$6:$A$2205,0)),"MISSING ID")</x:f>
        <x:v>author.city_transport.carriage</x:v>
      </x:c>
      <x:c r="U1318" s="4" t="str">
        <x:v>design.audit.author_city_transport_carriage.audit.in.1</x:v>
      </x:c>
      <x:c r="V1318" s="4" t="str">
        <x:v>design.audit.author_city_transport_carriage.audit.out</x:v>
      </x:c>
    </x:row>
    <x:row r="1319" ht="64" customHeight="1">
      <x:c r="A1319" s="4" t="str">
        <x:f>IFERROR(INDEX('Material routes'!$E$6:$E$2205,MATCH(U1319,'Material routes'!$A$6:$A$2205,0)),"MISSING ID")</x:f>
        <x:v>Replacement actuator link</x:v>
      </x:c>
      <x:c r="B1319" s="4" t="str">
        <x:f>IFERROR(INDEX('Material routes'!$F$6:$F$2205,MATCH(U1319,'Material routes'!$A$6:$A$2205,0)),"MISSING ID")</x:f>
        <x:v>T3</x:v>
      </x:c>
      <x:c r="C1319" s="4" t="str">
        <x:f>IFERROR(INDEX('Material routes'!$H$6:$H$2205,MATCH(U1319,'Material routes'!$A$6:$A$2205,0)),"MISSING ID")</x:f>
        <x:v>Crafting component</x:v>
      </x:c>
      <x:c r="D1319" s="4" t="str">
        <x:f>IFERROR(INDEX('Material routes'!$G$6:$G$2205,MATCH(U1319,'Material routes'!$A$6:$A$2205,0)),"MISSING ID")</x:f>
        <x:v>Crafting components</x:v>
      </x:c>
      <x:c r="E1319" s="4" t="str">
        <x:f>IFERROR(INDEX('Material routes'!$C$6:$C$2205,MATCH(U1319,'Material routes'!$A$6:$A$2205,0)),"MISSING ID")</x:f>
        <x:v>Ingredient candidate</x:v>
      </x:c>
      <x:c r="F1319" s="4" t="str">
        <x:f>IFERROR(INDEX('Material routes'!$E$6:$E$2205,MATCH(V1319,'Material routes'!$A$6:$A$2205,0)),"MISSING ID")</x:f>
        <x:v>Inner-city carriage</x:v>
      </x:c>
      <x:c r="G1319" s="4" t="str">
        <x:f>IFERROR(INDEX('Material routes'!$F$6:$F$2205,MATCH(V1319,'Material routes'!$A$6:$A$2205,0)),"MISSING ID")</x:f>
        <x:v>Not applicable</x:v>
      </x:c>
      <x:c r="H1319" s="4" t="str">
        <x:f>IFERROR(INDEX('Material routes'!$H$6:$H$2205,MATCH(V1319,'Material routes'!$A$6:$A$2205,0)),"MISSING ID")</x:f>
        <x:v>Machine</x:v>
      </x:c>
      <x:c r="I1319" s="4" t="str">
        <x:f>IFERROR(INDEX('Material routes'!$G$6:$G$2205,MATCH(V1319,'Material routes'!$A$6:$A$2205,0)),"MISSING ID")</x:f>
        <x:v>Tools</x:v>
      </x:c>
      <x:c r="J1319" s="4" t="str">
        <x:f>IFERROR(INDEX('Material routes'!$B$6:$B$2205,MATCH(U1319,'Material routes'!$A$6:$A$2205,0)),"MISSING ID")</x:f>
        <x:v>design.audit.author_city_transport_carriage</x:v>
      </x:c>
      <x:c r="K1319" s="4" t="str">
        <x:f>IFERROR(INDEX('Crafting recipes'!$C$6:$C$1005,MATCH(J1319,'Crafting recipes'!$A$6:$A$1005,0)),"MISSING ID")</x:f>
        <x:v>Finished-item crafting</x:v>
      </x:c>
      <x:c r="L1319" s="4" t="str">
        <x:f>IFERROR(INDEX('Material routes'!$K$6:$K$2205,MATCH(U1319,'Material routes'!$A$6:$A$2205,0)),"MISSING ID")</x:f>
        <x:v>Proposal</x:v>
      </x:c>
      <x:c r="M1319" s="4" t="str">
        <x:f>IFERROR(INDEX('Material routes'!$M$6:$M$2205,MATCH(U1319,'Material routes'!$A$6:$A$2205,0)),"MISSING ID")</x:f>
        <x:v>Partial proposal</x:v>
      </x:c>
      <x:c r="N1319" s="4"/>
      <x:c r="O1319" s="4" t="str">
        <x:f>IFERROR(INDEX('Material routes'!$J$6:$J$2205,MATCH(U1319,'Material routes'!$A$6:$A$2205,0)),"MISSING ID")</x:f>
        <x:v>Unspecified</x:v>
      </x:c>
      <x:c r="P1319" s="4"/>
      <x:c r="Q1319" s="4" t="str">
        <x:f>IFERROR(INDEX('Material routes'!$J$6:$J$2205,MATCH(V1319,'Material routes'!$A$6:$A$2205,0)),"MISSING ID")</x:f>
        <x:v>Unspecified</x:v>
      </x:c>
      <x:c r="R1319" s="4" t="str">
        <x:f>IF(L1319="Withheld","Withheld premise",IF(E1319="Tool candidate","Reusable prerequisite",IF(K1319="Raw entry preparation","Entry-resource preparation",IF(G1319="Not applicable",IF(IFERROR(INDEX('Items'!$AI$6:$AI$1005,MATCH(T1319,'Items'!$A$6:$A$1005,0)),"MISSING ID")="Finished item","Finished endpoint",IF(IFERROR(INDEX('Items'!$AI$6:$AI$1005,MATCH(T1319,'Items'!$A$6:$A$1005,0)),"MISSING ID")="Currency","Currency / no refinement tier","Recovered output / tier not applicable")),IF(OR(IFERROR(INDEX('Crafting recipes'!$H$6:$H$1005,MATCH(J1319,'Crafting recipes'!$A$6:$A$1005,0)),"MISSING ID")="Unassigned",G1319="Unassigned"),"Tier unresolved",IF(IFERROR(VALUE(RIGHT(G1319,1))-VALUE(RIGHT(IFERROR(INDEX('Crafting recipes'!$H$6:$H$1005,MATCH(J1319,'Crafting recipes'!$A$6:$A$1005,0)),"MISSING ID"),1)),0)=1,IF(B1319=IFERROR(INDEX('Crafting recipes'!$H$6:$H$1005,MATCH(J1319,'Crafting recipes'!$A$6:$A$1005,0)),"MISSING ID"),"Advances one material tier","Lower-tier ingredient; route advances one tier"),"Needs tier review"))))))</x:f>
        <x:v>Finished endpoint</x:v>
      </x:c>
      <x:c r="S1319" s="4" t="str">
        <x:f>IFERROR(INDEX('Material routes'!$D$6:$D$2205,MATCH(U1319,'Material routes'!$A$6:$A$2205,0)),"MISSING ID")</x:f>
        <x:v>proposal.legger.actuator_rod</x:v>
      </x:c>
      <x:c r="T1319" s="4" t="str">
        <x:f>IFERROR(INDEX('Material routes'!$D$6:$D$2205,MATCH(V1319,'Material routes'!$A$6:$A$2205,0)),"MISSING ID")</x:f>
        <x:v>author.city_transport.carriage</x:v>
      </x:c>
      <x:c r="U1319" s="4" t="str">
        <x:v>design.audit.author_city_transport_carriage.audit.in.2</x:v>
      </x:c>
      <x:c r="V1319" s="4" t="str">
        <x:v>design.audit.author_city_transport_carriage.audit.out</x:v>
      </x:c>
    </x:row>
    <x:row r="1320" ht="64" customHeight="1">
      <x:c r="A1320" s="4" t="str">
        <x:f>IFERROR(INDEX('Material routes'!$E$6:$E$2205,MATCH(U1320,'Material routes'!$A$6:$A$2205,0)),"MISSING ID")</x:f>
        <x:v>Iron chassis replacement rib</x:v>
      </x:c>
      <x:c r="B1320" s="4" t="str">
        <x:f>IFERROR(INDEX('Material routes'!$F$6:$F$2205,MATCH(U1320,'Material routes'!$A$6:$A$2205,0)),"MISSING ID")</x:f>
        <x:v>T3</x:v>
      </x:c>
      <x:c r="C1320" s="4" t="str">
        <x:f>IFERROR(INDEX('Material routes'!$H$6:$H$2205,MATCH(U1320,'Material routes'!$A$6:$A$2205,0)),"MISSING ID")</x:f>
        <x:v>Crafting component</x:v>
      </x:c>
      <x:c r="D1320" s="4" t="str">
        <x:f>IFERROR(INDEX('Material routes'!$G$6:$G$2205,MATCH(U1320,'Material routes'!$A$6:$A$2205,0)),"MISSING ID")</x:f>
        <x:v>Crafting components</x:v>
      </x:c>
      <x:c r="E1320" s="4" t="str">
        <x:f>IFERROR(INDEX('Material routes'!$C$6:$C$2205,MATCH(U1320,'Material routes'!$A$6:$A$2205,0)),"MISSING ID")</x:f>
        <x:v>Ingredient candidate</x:v>
      </x:c>
      <x:c r="F1320" s="4" t="str">
        <x:f>IFERROR(INDEX('Material routes'!$E$6:$E$2205,MATCH(V1320,'Material routes'!$A$6:$A$2205,0)),"MISSING ID")</x:f>
        <x:v>Inner-city carriage</x:v>
      </x:c>
      <x:c r="G1320" s="4" t="str">
        <x:f>IFERROR(INDEX('Material routes'!$F$6:$F$2205,MATCH(V1320,'Material routes'!$A$6:$A$2205,0)),"MISSING ID")</x:f>
        <x:v>Not applicable</x:v>
      </x:c>
      <x:c r="H1320" s="4" t="str">
        <x:f>IFERROR(INDEX('Material routes'!$H$6:$H$2205,MATCH(V1320,'Material routes'!$A$6:$A$2205,0)),"MISSING ID")</x:f>
        <x:v>Machine</x:v>
      </x:c>
      <x:c r="I1320" s="4" t="str">
        <x:f>IFERROR(INDEX('Material routes'!$G$6:$G$2205,MATCH(V1320,'Material routes'!$A$6:$A$2205,0)),"MISSING ID")</x:f>
        <x:v>Tools</x:v>
      </x:c>
      <x:c r="J1320" s="4" t="str">
        <x:f>IFERROR(INDEX('Material routes'!$B$6:$B$2205,MATCH(U1320,'Material routes'!$A$6:$A$2205,0)),"MISSING ID")</x:f>
        <x:v>design.audit.author_city_transport_carriage</x:v>
      </x:c>
      <x:c r="K1320" s="4" t="str">
        <x:f>IFERROR(INDEX('Crafting recipes'!$C$6:$C$1005,MATCH(J1320,'Crafting recipes'!$A$6:$A$1005,0)),"MISSING ID")</x:f>
        <x:v>Finished-item crafting</x:v>
      </x:c>
      <x:c r="L1320" s="4" t="str">
        <x:f>IFERROR(INDEX('Material routes'!$K$6:$K$2205,MATCH(U1320,'Material routes'!$A$6:$A$2205,0)),"MISSING ID")</x:f>
        <x:v>Proposal</x:v>
      </x:c>
      <x:c r="M1320" s="4" t="str">
        <x:f>IFERROR(INDEX('Material routes'!$M$6:$M$2205,MATCH(U1320,'Material routes'!$A$6:$A$2205,0)),"MISSING ID")</x:f>
        <x:v>Partial proposal</x:v>
      </x:c>
      <x:c r="N1320" s="4"/>
      <x:c r="O1320" s="4" t="str">
        <x:f>IFERROR(INDEX('Material routes'!$J$6:$J$2205,MATCH(U1320,'Material routes'!$A$6:$A$2205,0)),"MISSING ID")</x:f>
        <x:v>Unspecified</x:v>
      </x:c>
      <x:c r="P1320" s="4"/>
      <x:c r="Q1320" s="4" t="str">
        <x:f>IFERROR(INDEX('Material routes'!$J$6:$J$2205,MATCH(V1320,'Material routes'!$A$6:$A$2205,0)),"MISSING ID")</x:f>
        <x:v>Unspecified</x:v>
      </x:c>
      <x:c r="R1320" s="4" t="str">
        <x:f>IF(L1320="Withheld","Withheld premise",IF(E1320="Tool candidate","Reusable prerequisite",IF(K1320="Raw entry preparation","Entry-resource preparation",IF(G1320="Not applicable",IF(IFERROR(INDEX('Items'!$AI$6:$AI$1005,MATCH(T1320,'Items'!$A$6:$A$1005,0)),"MISSING ID")="Finished item","Finished endpoint",IF(IFERROR(INDEX('Items'!$AI$6:$AI$1005,MATCH(T1320,'Items'!$A$6:$A$1005,0)),"MISSING ID")="Currency","Currency / no refinement tier","Recovered output / tier not applicable")),IF(OR(IFERROR(INDEX('Crafting recipes'!$H$6:$H$1005,MATCH(J1320,'Crafting recipes'!$A$6:$A$1005,0)),"MISSING ID")="Unassigned",G1320="Unassigned"),"Tier unresolved",IF(IFERROR(VALUE(RIGHT(G1320,1))-VALUE(RIGHT(IFERROR(INDEX('Crafting recipes'!$H$6:$H$1005,MATCH(J1320,'Crafting recipes'!$A$6:$A$1005,0)),"MISSING ID"),1)),0)=1,IF(B1320=IFERROR(INDEX('Crafting recipes'!$H$6:$H$1005,MATCH(J1320,'Crafting recipes'!$A$6:$A$1005,0)),"MISSING ID"),"Advances one material tier","Lower-tier ingredient; route advances one tier"),"Needs tier review"))))))</x:f>
        <x:v>Finished endpoint</x:v>
      </x:c>
      <x:c r="S1320" s="4" t="str">
        <x:f>IFERROR(INDEX('Material routes'!$D$6:$D$2205,MATCH(U1320,'Material routes'!$A$6:$A$2205,0)),"MISSING ID")</x:f>
        <x:v>proposal.legger.iron_rib</x:v>
      </x:c>
      <x:c r="T1320" s="4" t="str">
        <x:f>IFERROR(INDEX('Material routes'!$D$6:$D$2205,MATCH(V1320,'Material routes'!$A$6:$A$2205,0)),"MISSING ID")</x:f>
        <x:v>author.city_transport.carriage</x:v>
      </x:c>
      <x:c r="U1320" s="4" t="str">
        <x:v>design.audit.author_city_transport_carriage.audit.in.3</x:v>
      </x:c>
      <x:c r="V1320" s="4" t="str">
        <x:v>design.audit.author_city_transport_carriage.audit.out</x:v>
      </x:c>
    </x:row>
    <x:row r="1321" ht="64" customHeight="1">
      <x:c r="A1321" s="4" t="str">
        <x:f>IFERROR(INDEX('Material routes'!$E$6:$E$2205,MATCH(U1321,'Material routes'!$A$6:$A$2205,0)),"MISSING ID")</x:f>
        <x:v>Cargo quick-release latch</x:v>
      </x:c>
      <x:c r="B1321" s="4" t="str">
        <x:f>IFERROR(INDEX('Material routes'!$F$6:$F$2205,MATCH(U1321,'Material routes'!$A$6:$A$2205,0)),"MISSING ID")</x:f>
        <x:v>T4</x:v>
      </x:c>
      <x:c r="C1321" s="4" t="str">
        <x:f>IFERROR(INDEX('Material routes'!$H$6:$H$2205,MATCH(U1321,'Material routes'!$A$6:$A$2205,0)),"MISSING ID")</x:f>
        <x:v>Crafting component</x:v>
      </x:c>
      <x:c r="D1321" s="4" t="str">
        <x:f>IFERROR(INDEX('Material routes'!$G$6:$G$2205,MATCH(U1321,'Material routes'!$A$6:$A$2205,0)),"MISSING ID")</x:f>
        <x:v>Crafting components</x:v>
      </x:c>
      <x:c r="E1321" s="4" t="str">
        <x:f>IFERROR(INDEX('Material routes'!$C$6:$C$2205,MATCH(U1321,'Material routes'!$A$6:$A$2205,0)),"MISSING ID")</x:f>
        <x:v>Ingredient candidate</x:v>
      </x:c>
      <x:c r="F1321" s="4" t="str">
        <x:f>IFERROR(INDEX('Material routes'!$E$6:$E$2205,MATCH(V1321,'Material routes'!$A$6:$A$2205,0)),"MISSING ID")</x:f>
        <x:v>Inner-city carriage</x:v>
      </x:c>
      <x:c r="G1321" s="4" t="str">
        <x:f>IFERROR(INDEX('Material routes'!$F$6:$F$2205,MATCH(V1321,'Material routes'!$A$6:$A$2205,0)),"MISSING ID")</x:f>
        <x:v>Not applicable</x:v>
      </x:c>
      <x:c r="H1321" s="4" t="str">
        <x:f>IFERROR(INDEX('Material routes'!$H$6:$H$2205,MATCH(V1321,'Material routes'!$A$6:$A$2205,0)),"MISSING ID")</x:f>
        <x:v>Machine</x:v>
      </x:c>
      <x:c r="I1321" s="4" t="str">
        <x:f>IFERROR(INDEX('Material routes'!$G$6:$G$2205,MATCH(V1321,'Material routes'!$A$6:$A$2205,0)),"MISSING ID")</x:f>
        <x:v>Tools</x:v>
      </x:c>
      <x:c r="J1321" s="4" t="str">
        <x:f>IFERROR(INDEX('Material routes'!$B$6:$B$2205,MATCH(U1321,'Material routes'!$A$6:$A$2205,0)),"MISSING ID")</x:f>
        <x:v>design.audit.author_city_transport_carriage</x:v>
      </x:c>
      <x:c r="K1321" s="4" t="str">
        <x:f>IFERROR(INDEX('Crafting recipes'!$C$6:$C$1005,MATCH(J1321,'Crafting recipes'!$A$6:$A$1005,0)),"MISSING ID")</x:f>
        <x:v>Finished-item crafting</x:v>
      </x:c>
      <x:c r="L1321" s="4" t="str">
        <x:f>IFERROR(INDEX('Material routes'!$K$6:$K$2205,MATCH(U1321,'Material routes'!$A$6:$A$2205,0)),"MISSING ID")</x:f>
        <x:v>Proposal</x:v>
      </x:c>
      <x:c r="M1321" s="4" t="str">
        <x:f>IFERROR(INDEX('Material routes'!$M$6:$M$2205,MATCH(U1321,'Material routes'!$A$6:$A$2205,0)),"MISSING ID")</x:f>
        <x:v>Partial proposal</x:v>
      </x:c>
      <x:c r="N1321" s="4"/>
      <x:c r="O1321" s="4" t="str">
        <x:f>IFERROR(INDEX('Material routes'!$J$6:$J$2205,MATCH(U1321,'Material routes'!$A$6:$A$2205,0)),"MISSING ID")</x:f>
        <x:v>Unspecified</x:v>
      </x:c>
      <x:c r="P1321" s="4"/>
      <x:c r="Q1321" s="4" t="str">
        <x:f>IFERROR(INDEX('Material routes'!$J$6:$J$2205,MATCH(V1321,'Material routes'!$A$6:$A$2205,0)),"MISSING ID")</x:f>
        <x:v>Unspecified</x:v>
      </x:c>
      <x:c r="R1321" s="4" t="str">
        <x:f>IF(L1321="Withheld","Withheld premise",IF(E1321="Tool candidate","Reusable prerequisite",IF(K1321="Raw entry preparation","Entry-resource preparation",IF(G1321="Not applicable",IF(IFERROR(INDEX('Items'!$AI$6:$AI$1005,MATCH(T1321,'Items'!$A$6:$A$1005,0)),"MISSING ID")="Finished item","Finished endpoint",IF(IFERROR(INDEX('Items'!$AI$6:$AI$1005,MATCH(T1321,'Items'!$A$6:$A$1005,0)),"MISSING ID")="Currency","Currency / no refinement tier","Recovered output / tier not applicable")),IF(OR(IFERROR(INDEX('Crafting recipes'!$H$6:$H$1005,MATCH(J1321,'Crafting recipes'!$A$6:$A$1005,0)),"MISSING ID")="Unassigned",G1321="Unassigned"),"Tier unresolved",IF(IFERROR(VALUE(RIGHT(G1321,1))-VALUE(RIGHT(IFERROR(INDEX('Crafting recipes'!$H$6:$H$1005,MATCH(J1321,'Crafting recipes'!$A$6:$A$1005,0)),"MISSING ID"),1)),0)=1,IF(B1321=IFERROR(INDEX('Crafting recipes'!$H$6:$H$1005,MATCH(J1321,'Crafting recipes'!$A$6:$A$1005,0)),"MISSING ID"),"Advances one material tier","Lower-tier ingredient; route advances one tier"),"Needs tier review"))))))</x:f>
        <x:v>Finished endpoint</x:v>
      </x:c>
      <x:c r="S1321" s="4" t="str">
        <x:f>IFERROR(INDEX('Material routes'!$D$6:$D$2205,MATCH(U1321,'Material routes'!$A$6:$A$2205,0)),"MISSING ID")</x:f>
        <x:v>proposal.legger.release_latch</x:v>
      </x:c>
      <x:c r="T1321" s="4" t="str">
        <x:f>IFERROR(INDEX('Material routes'!$D$6:$D$2205,MATCH(V1321,'Material routes'!$A$6:$A$2205,0)),"MISSING ID")</x:f>
        <x:v>author.city_transport.carriage</x:v>
      </x:c>
      <x:c r="U1321" s="4" t="str">
        <x:v>design.audit.author_city_transport_carriage.audit.in.4</x:v>
      </x:c>
      <x:c r="V1321" s="4" t="str">
        <x:v>design.audit.author_city_transport_carriage.audit.out</x:v>
      </x:c>
    </x:row>
    <x:row r="1322" ht="64" customHeight="1">
      <x:c r="A1322" s="4" t="str">
        <x:f>IFERROR(INDEX('Material routes'!$E$6:$E$2205,MATCH(U1322,'Material routes'!$A$6:$A$2205,0)),"MISSING ID")</x:f>
        <x:v>Joint dust shroud</x:v>
      </x:c>
      <x:c r="B1322" s="4" t="str">
        <x:f>IFERROR(INDEX('Material routes'!$F$6:$F$2205,MATCH(U1322,'Material routes'!$A$6:$A$2205,0)),"MISSING ID")</x:f>
        <x:v>T3</x:v>
      </x:c>
      <x:c r="C1322" s="4" t="str">
        <x:f>IFERROR(INDEX('Material routes'!$H$6:$H$2205,MATCH(U1322,'Material routes'!$A$6:$A$2205,0)),"MISSING ID")</x:f>
        <x:v>Crafting component</x:v>
      </x:c>
      <x:c r="D1322" s="4" t="str">
        <x:f>IFERROR(INDEX('Material routes'!$G$6:$G$2205,MATCH(U1322,'Material routes'!$A$6:$A$2205,0)),"MISSING ID")</x:f>
        <x:v>Crafting components</x:v>
      </x:c>
      <x:c r="E1322" s="4" t="str">
        <x:f>IFERROR(INDEX('Material routes'!$C$6:$C$2205,MATCH(U1322,'Material routes'!$A$6:$A$2205,0)),"MISSING ID")</x:f>
        <x:v>Ingredient candidate</x:v>
      </x:c>
      <x:c r="F1322" s="4" t="str">
        <x:f>IFERROR(INDEX('Material routes'!$E$6:$E$2205,MATCH(V1322,'Material routes'!$A$6:$A$2205,0)),"MISSING ID")</x:f>
        <x:v>Inner-city carriage</x:v>
      </x:c>
      <x:c r="G1322" s="4" t="str">
        <x:f>IFERROR(INDEX('Material routes'!$F$6:$F$2205,MATCH(V1322,'Material routes'!$A$6:$A$2205,0)),"MISSING ID")</x:f>
        <x:v>Not applicable</x:v>
      </x:c>
      <x:c r="H1322" s="4" t="str">
        <x:f>IFERROR(INDEX('Material routes'!$H$6:$H$2205,MATCH(V1322,'Material routes'!$A$6:$A$2205,0)),"MISSING ID")</x:f>
        <x:v>Machine</x:v>
      </x:c>
      <x:c r="I1322" s="4" t="str">
        <x:f>IFERROR(INDEX('Material routes'!$G$6:$G$2205,MATCH(V1322,'Material routes'!$A$6:$A$2205,0)),"MISSING ID")</x:f>
        <x:v>Tools</x:v>
      </x:c>
      <x:c r="J1322" s="4" t="str">
        <x:f>IFERROR(INDEX('Material routes'!$B$6:$B$2205,MATCH(U1322,'Material routes'!$A$6:$A$2205,0)),"MISSING ID")</x:f>
        <x:v>design.audit.author_city_transport_carriage</x:v>
      </x:c>
      <x:c r="K1322" s="4" t="str">
        <x:f>IFERROR(INDEX('Crafting recipes'!$C$6:$C$1005,MATCH(J1322,'Crafting recipes'!$A$6:$A$1005,0)),"MISSING ID")</x:f>
        <x:v>Finished-item crafting</x:v>
      </x:c>
      <x:c r="L1322" s="4" t="str">
        <x:f>IFERROR(INDEX('Material routes'!$K$6:$K$2205,MATCH(U1322,'Material routes'!$A$6:$A$2205,0)),"MISSING ID")</x:f>
        <x:v>Proposal</x:v>
      </x:c>
      <x:c r="M1322" s="4" t="str">
        <x:f>IFERROR(INDEX('Material routes'!$M$6:$M$2205,MATCH(U1322,'Material routes'!$A$6:$A$2205,0)),"MISSING ID")</x:f>
        <x:v>Partial proposal</x:v>
      </x:c>
      <x:c r="N1322" s="4"/>
      <x:c r="O1322" s="4" t="str">
        <x:f>IFERROR(INDEX('Material routes'!$J$6:$J$2205,MATCH(U1322,'Material routes'!$A$6:$A$2205,0)),"MISSING ID")</x:f>
        <x:v>Unspecified</x:v>
      </x:c>
      <x:c r="P1322" s="4"/>
      <x:c r="Q1322" s="4" t="str">
        <x:f>IFERROR(INDEX('Material routes'!$J$6:$J$2205,MATCH(V1322,'Material routes'!$A$6:$A$2205,0)),"MISSING ID")</x:f>
        <x:v>Unspecified</x:v>
      </x:c>
      <x:c r="R1322" s="4" t="str">
        <x:f>IF(L1322="Withheld","Withheld premise",IF(E1322="Tool candidate","Reusable prerequisite",IF(K1322="Raw entry preparation","Entry-resource preparation",IF(G1322="Not applicable",IF(IFERROR(INDEX('Items'!$AI$6:$AI$1005,MATCH(T1322,'Items'!$A$6:$A$1005,0)),"MISSING ID")="Finished item","Finished endpoint",IF(IFERROR(INDEX('Items'!$AI$6:$AI$1005,MATCH(T1322,'Items'!$A$6:$A$1005,0)),"MISSING ID")="Currency","Currency / no refinement tier","Recovered output / tier not applicable")),IF(OR(IFERROR(INDEX('Crafting recipes'!$H$6:$H$1005,MATCH(J1322,'Crafting recipes'!$A$6:$A$1005,0)),"MISSING ID")="Unassigned",G1322="Unassigned"),"Tier unresolved",IF(IFERROR(VALUE(RIGHT(G1322,1))-VALUE(RIGHT(IFERROR(INDEX('Crafting recipes'!$H$6:$H$1005,MATCH(J1322,'Crafting recipes'!$A$6:$A$1005,0)),"MISSING ID"),1)),0)=1,IF(B1322=IFERROR(INDEX('Crafting recipes'!$H$6:$H$1005,MATCH(J1322,'Crafting recipes'!$A$6:$A$1005,0)),"MISSING ID"),"Advances one material tier","Lower-tier ingredient; route advances one tier"),"Needs tier review"))))))</x:f>
        <x:v>Finished endpoint</x:v>
      </x:c>
      <x:c r="S1322" s="4" t="str">
        <x:f>IFERROR(INDEX('Material routes'!$D$6:$D$2205,MATCH(U1322,'Material routes'!$A$6:$A$2205,0)),"MISSING ID")</x:f>
        <x:v>proposal.legger.joint_shroud</x:v>
      </x:c>
      <x:c r="T1322" s="4" t="str">
        <x:f>IFERROR(INDEX('Material routes'!$D$6:$D$2205,MATCH(V1322,'Material routes'!$A$6:$A$2205,0)),"MISSING ID")</x:f>
        <x:v>author.city_transport.carriage</x:v>
      </x:c>
      <x:c r="U1322" s="4" t="str">
        <x:v>design.audit.author_city_transport_carriage.audit.in.5</x:v>
      </x:c>
      <x:c r="V1322" s="4" t="str">
        <x:v>design.audit.author_city_transport_carriage.audit.out</x:v>
      </x:c>
    </x:row>
    <x:row r="1323" ht="64" customHeight="1">
      <x:c r="A1323" s="4" t="str">
        <x:f>IFERROR(INDEX('Material routes'!$E$6:$E$2205,MATCH(U1323,'Material routes'!$A$6:$A$2205,0)),"MISSING ID")</x:f>
        <x:v>Ceramic-housed mineral battery</x:v>
      </x:c>
      <x:c r="B1323" s="4" t="str">
        <x:f>IFERROR(INDEX('Material routes'!$F$6:$F$2205,MATCH(U1323,'Material routes'!$A$6:$A$2205,0)),"MISSING ID")</x:f>
        <x:v>Not applicable</x:v>
      </x:c>
      <x:c r="C1323" s="4" t="str">
        <x:f>IFERROR(INDEX('Material routes'!$H$6:$H$2205,MATCH(U1323,'Material routes'!$A$6:$A$2205,0)),"MISSING ID")</x:f>
        <x:v>Energy storage</x:v>
      </x:c>
      <x:c r="D1323" s="4" t="str">
        <x:f>IFERROR(INDEX('Material routes'!$G$6:$G$2205,MATCH(U1323,'Material routes'!$A$6:$A$2205,0)),"MISSING ID")</x:f>
        <x:v>Field supplies</x:v>
      </x:c>
      <x:c r="E1323" s="4" t="str">
        <x:f>IFERROR(INDEX('Material routes'!$C$6:$C$2205,MATCH(U1323,'Material routes'!$A$6:$A$2205,0)),"MISSING ID")</x:f>
        <x:v>Ingredient candidate</x:v>
      </x:c>
      <x:c r="F1323" s="4" t="str">
        <x:f>IFERROR(INDEX('Material routes'!$E$6:$E$2205,MATCH(V1323,'Material routes'!$A$6:$A$2205,0)),"MISSING ID")</x:f>
        <x:v>Inner-city carriage</x:v>
      </x:c>
      <x:c r="G1323" s="4" t="str">
        <x:f>IFERROR(INDEX('Material routes'!$F$6:$F$2205,MATCH(V1323,'Material routes'!$A$6:$A$2205,0)),"MISSING ID")</x:f>
        <x:v>Not applicable</x:v>
      </x:c>
      <x:c r="H1323" s="4" t="str">
        <x:f>IFERROR(INDEX('Material routes'!$H$6:$H$2205,MATCH(V1323,'Material routes'!$A$6:$A$2205,0)),"MISSING ID")</x:f>
        <x:v>Machine</x:v>
      </x:c>
      <x:c r="I1323" s="4" t="str">
        <x:f>IFERROR(INDEX('Material routes'!$G$6:$G$2205,MATCH(V1323,'Material routes'!$A$6:$A$2205,0)),"MISSING ID")</x:f>
        <x:v>Tools</x:v>
      </x:c>
      <x:c r="J1323" s="4" t="str">
        <x:f>IFERROR(INDEX('Material routes'!$B$6:$B$2205,MATCH(U1323,'Material routes'!$A$6:$A$2205,0)),"MISSING ID")</x:f>
        <x:v>design.audit.author_city_transport_carriage</x:v>
      </x:c>
      <x:c r="K1323" s="4" t="str">
        <x:f>IFERROR(INDEX('Crafting recipes'!$C$6:$C$1005,MATCH(J1323,'Crafting recipes'!$A$6:$A$1005,0)),"MISSING ID")</x:f>
        <x:v>Finished-item crafting</x:v>
      </x:c>
      <x:c r="L1323" s="4" t="str">
        <x:f>IFERROR(INDEX('Material routes'!$K$6:$K$2205,MATCH(U1323,'Material routes'!$A$6:$A$2205,0)),"MISSING ID")</x:f>
        <x:v>Proposal</x:v>
      </x:c>
      <x:c r="M1323" s="4" t="str">
        <x:f>IFERROR(INDEX('Material routes'!$M$6:$M$2205,MATCH(U1323,'Material routes'!$A$6:$A$2205,0)),"MISSING ID")</x:f>
        <x:v>Partial proposal</x:v>
      </x:c>
      <x:c r="N1323" s="4"/>
      <x:c r="O1323" s="4" t="str">
        <x:f>IFERROR(INDEX('Material routes'!$J$6:$J$2205,MATCH(U1323,'Material routes'!$A$6:$A$2205,0)),"MISSING ID")</x:f>
        <x:v>Unspecified</x:v>
      </x:c>
      <x:c r="P1323" s="4"/>
      <x:c r="Q1323" s="4" t="str">
        <x:f>IFERROR(INDEX('Material routes'!$J$6:$J$2205,MATCH(V1323,'Material routes'!$A$6:$A$2205,0)),"MISSING ID")</x:f>
        <x:v>Unspecified</x:v>
      </x:c>
      <x:c r="R1323" s="4" t="str">
        <x:f>IF(L1323="Withheld","Withheld premise",IF(E1323="Tool candidate","Reusable prerequisite",IF(K1323="Raw entry preparation","Entry-resource preparation",IF(G1323="Not applicable",IF(IFERROR(INDEX('Items'!$AI$6:$AI$1005,MATCH(T1323,'Items'!$A$6:$A$1005,0)),"MISSING ID")="Finished item","Finished endpoint",IF(IFERROR(INDEX('Items'!$AI$6:$AI$1005,MATCH(T1323,'Items'!$A$6:$A$1005,0)),"MISSING ID")="Currency","Currency / no refinement tier","Recovered output / tier not applicable")),IF(OR(IFERROR(INDEX('Crafting recipes'!$H$6:$H$1005,MATCH(J1323,'Crafting recipes'!$A$6:$A$1005,0)),"MISSING ID")="Unassigned",G1323="Unassigned"),"Tier unresolved",IF(IFERROR(VALUE(RIGHT(G1323,1))-VALUE(RIGHT(IFERROR(INDEX('Crafting recipes'!$H$6:$H$1005,MATCH(J1323,'Crafting recipes'!$A$6:$A$1005,0)),"MISSING ID"),1)),0)=1,IF(B1323=IFERROR(INDEX('Crafting recipes'!$H$6:$H$1005,MATCH(J1323,'Crafting recipes'!$A$6:$A$1005,0)),"MISSING ID"),"Advances one material tier","Lower-tier ingredient; route advances one tier"),"Needs tier review"))))))</x:f>
        <x:v>Finished endpoint</x:v>
      </x:c>
      <x:c r="S1323" s="4" t="str">
        <x:f>IFERROR(INDEX('Material routes'!$D$6:$D$2205,MATCH(U1323,'Material routes'!$A$6:$A$2205,0)),"MISSING ID")</x:f>
        <x:v>proposal.collection.ceramic_housed_mineral_battery</x:v>
      </x:c>
      <x:c r="T1323" s="4" t="str">
        <x:f>IFERROR(INDEX('Material routes'!$D$6:$D$2205,MATCH(V1323,'Material routes'!$A$6:$A$2205,0)),"MISSING ID")</x:f>
        <x:v>author.city_transport.carriage</x:v>
      </x:c>
      <x:c r="U1323" s="4" t="str">
        <x:v>design.audit.author_city_transport_carriage.audit.in.6</x:v>
      </x:c>
      <x:c r="V1323" s="4" t="str">
        <x:v>design.audit.author_city_transport_carriage.audit.out</x:v>
      </x:c>
    </x:row>
    <x:row r="1324" ht="64" customHeight="1">
      <x:c r="A1324" s="4" t="str">
        <x:f>IFERROR(INDEX('Material routes'!$E$6:$E$2205,MATCH(U1324,'Material routes'!$A$6:$A$2205,0)),"MISSING ID")</x:f>
        <x:v>Matched mechanical drive cassette</x:v>
      </x:c>
      <x:c r="B1324" s="4" t="str">
        <x:f>IFERROR(INDEX('Material routes'!$F$6:$F$2205,MATCH(U1324,'Material routes'!$A$6:$A$2205,0)),"MISSING ID")</x:f>
        <x:v>T4</x:v>
      </x:c>
      <x:c r="C1324" s="4" t="str">
        <x:f>IFERROR(INDEX('Material routes'!$H$6:$H$2205,MATCH(U1324,'Material routes'!$A$6:$A$2205,0)),"MISSING ID")</x:f>
        <x:v>Crafting component</x:v>
      </x:c>
      <x:c r="D1324" s="4" t="str">
        <x:f>IFERROR(INDEX('Material routes'!$G$6:$G$2205,MATCH(U1324,'Material routes'!$A$6:$A$2205,0)),"MISSING ID")</x:f>
        <x:v>Crafting components</x:v>
      </x:c>
      <x:c r="E1324" s="4" t="str">
        <x:f>IFERROR(INDEX('Material routes'!$C$6:$C$2205,MATCH(U1324,'Material routes'!$A$6:$A$2205,0)),"MISSING ID")</x:f>
        <x:v>Ingredient candidate</x:v>
      </x:c>
      <x:c r="F1324" s="4" t="str">
        <x:f>IFERROR(INDEX('Material routes'!$E$6:$E$2205,MATCH(V1324,'Material routes'!$A$6:$A$2205,0)),"MISSING ID")</x:f>
        <x:v>Inner-city car</x:v>
      </x:c>
      <x:c r="G1324" s="4" t="str">
        <x:f>IFERROR(INDEX('Material routes'!$F$6:$F$2205,MATCH(V1324,'Material routes'!$A$6:$A$2205,0)),"MISSING ID")</x:f>
        <x:v>Not applicable</x:v>
      </x:c>
      <x:c r="H1324" s="4" t="str">
        <x:f>IFERROR(INDEX('Material routes'!$H$6:$H$2205,MATCH(V1324,'Material routes'!$A$6:$A$2205,0)),"MISSING ID")</x:f>
        <x:v>Machine</x:v>
      </x:c>
      <x:c r="I1324" s="4" t="str">
        <x:f>IFERROR(INDEX('Material routes'!$G$6:$G$2205,MATCH(V1324,'Material routes'!$A$6:$A$2205,0)),"MISSING ID")</x:f>
        <x:v>Tools</x:v>
      </x:c>
      <x:c r="J1324" s="4" t="str">
        <x:f>IFERROR(INDEX('Material routes'!$B$6:$B$2205,MATCH(U1324,'Material routes'!$A$6:$A$2205,0)),"MISSING ID")</x:f>
        <x:v>design.audit.author_city_transport_car</x:v>
      </x:c>
      <x:c r="K1324" s="4" t="str">
        <x:f>IFERROR(INDEX('Crafting recipes'!$C$6:$C$1005,MATCH(J1324,'Crafting recipes'!$A$6:$A$1005,0)),"MISSING ID")</x:f>
        <x:v>Finished-item crafting</x:v>
      </x:c>
      <x:c r="L1324" s="4" t="str">
        <x:f>IFERROR(INDEX('Material routes'!$K$6:$K$2205,MATCH(U1324,'Material routes'!$A$6:$A$2205,0)),"MISSING ID")</x:f>
        <x:v>Proposal</x:v>
      </x:c>
      <x:c r="M1324" s="4" t="str">
        <x:f>IFERROR(INDEX('Material routes'!$M$6:$M$2205,MATCH(U1324,'Material routes'!$A$6:$A$2205,0)),"MISSING ID")</x:f>
        <x:v>Partial proposal</x:v>
      </x:c>
      <x:c r="N1324" s="4"/>
      <x:c r="O1324" s="4" t="str">
        <x:f>IFERROR(INDEX('Material routes'!$J$6:$J$2205,MATCH(U1324,'Material routes'!$A$6:$A$2205,0)),"MISSING ID")</x:f>
        <x:v>Unspecified</x:v>
      </x:c>
      <x:c r="P1324" s="4"/>
      <x:c r="Q1324" s="4" t="str">
        <x:f>IFERROR(INDEX('Material routes'!$J$6:$J$2205,MATCH(V1324,'Material routes'!$A$6:$A$2205,0)),"MISSING ID")</x:f>
        <x:v>Unspecified</x:v>
      </x:c>
      <x:c r="R1324" s="4" t="str">
        <x:f>IF(L1324="Withheld","Withheld premise",IF(E1324="Tool candidate","Reusable prerequisite",IF(K1324="Raw entry preparation","Entry-resource preparation",IF(G1324="Not applicable",IF(IFERROR(INDEX('Items'!$AI$6:$AI$1005,MATCH(T1324,'Items'!$A$6:$A$1005,0)),"MISSING ID")="Finished item","Finished endpoint",IF(IFERROR(INDEX('Items'!$AI$6:$AI$1005,MATCH(T1324,'Items'!$A$6:$A$1005,0)),"MISSING ID")="Currency","Currency / no refinement tier","Recovered output / tier not applicable")),IF(OR(IFERROR(INDEX('Crafting recipes'!$H$6:$H$1005,MATCH(J1324,'Crafting recipes'!$A$6:$A$1005,0)),"MISSING ID")="Unassigned",G1324="Unassigned"),"Tier unresolved",IF(IFERROR(VALUE(RIGHT(G1324,1))-VALUE(RIGHT(IFERROR(INDEX('Crafting recipes'!$H$6:$H$1005,MATCH(J1324,'Crafting recipes'!$A$6:$A$1005,0)),"MISSING ID"),1)),0)=1,IF(B1324=IFERROR(INDEX('Crafting recipes'!$H$6:$H$1005,MATCH(J1324,'Crafting recipes'!$A$6:$A$1005,0)),"MISSING ID"),"Advances one material tier","Lower-tier ingredient; route advances one tier"),"Needs tier review"))))))</x:f>
        <x:v>Finished endpoint</x:v>
      </x:c>
      <x:c r="S1324" s="4" t="str">
        <x:f>IFERROR(INDEX('Material routes'!$D$6:$D$2205,MATCH(U1324,'Material routes'!$A$6:$A$2205,0)),"MISSING ID")</x:f>
        <x:v>proposal.t4.drive_cassette</x:v>
      </x:c>
      <x:c r="T1324" s="4" t="str">
        <x:f>IFERROR(INDEX('Material routes'!$D$6:$D$2205,MATCH(V1324,'Material routes'!$A$6:$A$2205,0)),"MISSING ID")</x:f>
        <x:v>author.city_transport.car</x:v>
      </x:c>
      <x:c r="U1324" s="4" t="str">
        <x:v>design.audit.author_city_transport_car.audit.in.1</x:v>
      </x:c>
      <x:c r="V1324" s="4" t="str">
        <x:v>design.audit.author_city_transport_car.audit.out</x:v>
      </x:c>
    </x:row>
    <x:row r="1325" ht="64" customHeight="1">
      <x:c r="A1325" s="4" t="str">
        <x:f>IFERROR(INDEX('Material routes'!$E$6:$E$2205,MATCH(U1325,'Material routes'!$A$6:$A$2205,0)),"MISSING ID")</x:f>
        <x:v>Replacement actuator link</x:v>
      </x:c>
      <x:c r="B1325" s="4" t="str">
        <x:f>IFERROR(INDEX('Material routes'!$F$6:$F$2205,MATCH(U1325,'Material routes'!$A$6:$A$2205,0)),"MISSING ID")</x:f>
        <x:v>T3</x:v>
      </x:c>
      <x:c r="C1325" s="4" t="str">
        <x:f>IFERROR(INDEX('Material routes'!$H$6:$H$2205,MATCH(U1325,'Material routes'!$A$6:$A$2205,0)),"MISSING ID")</x:f>
        <x:v>Crafting component</x:v>
      </x:c>
      <x:c r="D1325" s="4" t="str">
        <x:f>IFERROR(INDEX('Material routes'!$G$6:$G$2205,MATCH(U1325,'Material routes'!$A$6:$A$2205,0)),"MISSING ID")</x:f>
        <x:v>Crafting components</x:v>
      </x:c>
      <x:c r="E1325" s="4" t="str">
        <x:f>IFERROR(INDEX('Material routes'!$C$6:$C$2205,MATCH(U1325,'Material routes'!$A$6:$A$2205,0)),"MISSING ID")</x:f>
        <x:v>Ingredient candidate</x:v>
      </x:c>
      <x:c r="F1325" s="4" t="str">
        <x:f>IFERROR(INDEX('Material routes'!$E$6:$E$2205,MATCH(V1325,'Material routes'!$A$6:$A$2205,0)),"MISSING ID")</x:f>
        <x:v>Inner-city car</x:v>
      </x:c>
      <x:c r="G1325" s="4" t="str">
        <x:f>IFERROR(INDEX('Material routes'!$F$6:$F$2205,MATCH(V1325,'Material routes'!$A$6:$A$2205,0)),"MISSING ID")</x:f>
        <x:v>Not applicable</x:v>
      </x:c>
      <x:c r="H1325" s="4" t="str">
        <x:f>IFERROR(INDEX('Material routes'!$H$6:$H$2205,MATCH(V1325,'Material routes'!$A$6:$A$2205,0)),"MISSING ID")</x:f>
        <x:v>Machine</x:v>
      </x:c>
      <x:c r="I1325" s="4" t="str">
        <x:f>IFERROR(INDEX('Material routes'!$G$6:$G$2205,MATCH(V1325,'Material routes'!$A$6:$A$2205,0)),"MISSING ID")</x:f>
        <x:v>Tools</x:v>
      </x:c>
      <x:c r="J1325" s="4" t="str">
        <x:f>IFERROR(INDEX('Material routes'!$B$6:$B$2205,MATCH(U1325,'Material routes'!$A$6:$A$2205,0)),"MISSING ID")</x:f>
        <x:v>design.audit.author_city_transport_car</x:v>
      </x:c>
      <x:c r="K1325" s="4" t="str">
        <x:f>IFERROR(INDEX('Crafting recipes'!$C$6:$C$1005,MATCH(J1325,'Crafting recipes'!$A$6:$A$1005,0)),"MISSING ID")</x:f>
        <x:v>Finished-item crafting</x:v>
      </x:c>
      <x:c r="L1325" s="4" t="str">
        <x:f>IFERROR(INDEX('Material routes'!$K$6:$K$2205,MATCH(U1325,'Material routes'!$A$6:$A$2205,0)),"MISSING ID")</x:f>
        <x:v>Proposal</x:v>
      </x:c>
      <x:c r="M1325" s="4" t="str">
        <x:f>IFERROR(INDEX('Material routes'!$M$6:$M$2205,MATCH(U1325,'Material routes'!$A$6:$A$2205,0)),"MISSING ID")</x:f>
        <x:v>Partial proposal</x:v>
      </x:c>
      <x:c r="N1325" s="4"/>
      <x:c r="O1325" s="4" t="str">
        <x:f>IFERROR(INDEX('Material routes'!$J$6:$J$2205,MATCH(U1325,'Material routes'!$A$6:$A$2205,0)),"MISSING ID")</x:f>
        <x:v>Unspecified</x:v>
      </x:c>
      <x:c r="P1325" s="4"/>
      <x:c r="Q1325" s="4" t="str">
        <x:f>IFERROR(INDEX('Material routes'!$J$6:$J$2205,MATCH(V1325,'Material routes'!$A$6:$A$2205,0)),"MISSING ID")</x:f>
        <x:v>Unspecified</x:v>
      </x:c>
      <x:c r="R1325" s="4" t="str">
        <x:f>IF(L1325="Withheld","Withheld premise",IF(E1325="Tool candidate","Reusable prerequisite",IF(K1325="Raw entry preparation","Entry-resource preparation",IF(G1325="Not applicable",IF(IFERROR(INDEX('Items'!$AI$6:$AI$1005,MATCH(T1325,'Items'!$A$6:$A$1005,0)),"MISSING ID")="Finished item","Finished endpoint",IF(IFERROR(INDEX('Items'!$AI$6:$AI$1005,MATCH(T1325,'Items'!$A$6:$A$1005,0)),"MISSING ID")="Currency","Currency / no refinement tier","Recovered output / tier not applicable")),IF(OR(IFERROR(INDEX('Crafting recipes'!$H$6:$H$1005,MATCH(J1325,'Crafting recipes'!$A$6:$A$1005,0)),"MISSING ID")="Unassigned",G1325="Unassigned"),"Tier unresolved",IF(IFERROR(VALUE(RIGHT(G1325,1))-VALUE(RIGHT(IFERROR(INDEX('Crafting recipes'!$H$6:$H$1005,MATCH(J1325,'Crafting recipes'!$A$6:$A$1005,0)),"MISSING ID"),1)),0)=1,IF(B1325=IFERROR(INDEX('Crafting recipes'!$H$6:$H$1005,MATCH(J1325,'Crafting recipes'!$A$6:$A$1005,0)),"MISSING ID"),"Advances one material tier","Lower-tier ingredient; route advances one tier"),"Needs tier review"))))))</x:f>
        <x:v>Finished endpoint</x:v>
      </x:c>
      <x:c r="S1325" s="4" t="str">
        <x:f>IFERROR(INDEX('Material routes'!$D$6:$D$2205,MATCH(U1325,'Material routes'!$A$6:$A$2205,0)),"MISSING ID")</x:f>
        <x:v>proposal.legger.actuator_rod</x:v>
      </x:c>
      <x:c r="T1325" s="4" t="str">
        <x:f>IFERROR(INDEX('Material routes'!$D$6:$D$2205,MATCH(V1325,'Material routes'!$A$6:$A$2205,0)),"MISSING ID")</x:f>
        <x:v>author.city_transport.car</x:v>
      </x:c>
      <x:c r="U1325" s="4" t="str">
        <x:v>design.audit.author_city_transport_car.audit.in.2</x:v>
      </x:c>
      <x:c r="V1325" s="4" t="str">
        <x:v>design.audit.author_city_transport_car.audit.out</x:v>
      </x:c>
    </x:row>
    <x:row r="1326" ht="64" customHeight="1">
      <x:c r="A1326" s="4" t="str">
        <x:f>IFERROR(INDEX('Material routes'!$E$6:$E$2205,MATCH(U1326,'Material routes'!$A$6:$A$2205,0)),"MISSING ID")</x:f>
        <x:v>Iron chassis replacement rib</x:v>
      </x:c>
      <x:c r="B1326" s="4" t="str">
        <x:f>IFERROR(INDEX('Material routes'!$F$6:$F$2205,MATCH(U1326,'Material routes'!$A$6:$A$2205,0)),"MISSING ID")</x:f>
        <x:v>T3</x:v>
      </x:c>
      <x:c r="C1326" s="4" t="str">
        <x:f>IFERROR(INDEX('Material routes'!$H$6:$H$2205,MATCH(U1326,'Material routes'!$A$6:$A$2205,0)),"MISSING ID")</x:f>
        <x:v>Crafting component</x:v>
      </x:c>
      <x:c r="D1326" s="4" t="str">
        <x:f>IFERROR(INDEX('Material routes'!$G$6:$G$2205,MATCH(U1326,'Material routes'!$A$6:$A$2205,0)),"MISSING ID")</x:f>
        <x:v>Crafting components</x:v>
      </x:c>
      <x:c r="E1326" s="4" t="str">
        <x:f>IFERROR(INDEX('Material routes'!$C$6:$C$2205,MATCH(U1326,'Material routes'!$A$6:$A$2205,0)),"MISSING ID")</x:f>
        <x:v>Ingredient candidate</x:v>
      </x:c>
      <x:c r="F1326" s="4" t="str">
        <x:f>IFERROR(INDEX('Material routes'!$E$6:$E$2205,MATCH(V1326,'Material routes'!$A$6:$A$2205,0)),"MISSING ID")</x:f>
        <x:v>Inner-city car</x:v>
      </x:c>
      <x:c r="G1326" s="4" t="str">
        <x:f>IFERROR(INDEX('Material routes'!$F$6:$F$2205,MATCH(V1326,'Material routes'!$A$6:$A$2205,0)),"MISSING ID")</x:f>
        <x:v>Not applicable</x:v>
      </x:c>
      <x:c r="H1326" s="4" t="str">
        <x:f>IFERROR(INDEX('Material routes'!$H$6:$H$2205,MATCH(V1326,'Material routes'!$A$6:$A$2205,0)),"MISSING ID")</x:f>
        <x:v>Machine</x:v>
      </x:c>
      <x:c r="I1326" s="4" t="str">
        <x:f>IFERROR(INDEX('Material routes'!$G$6:$G$2205,MATCH(V1326,'Material routes'!$A$6:$A$2205,0)),"MISSING ID")</x:f>
        <x:v>Tools</x:v>
      </x:c>
      <x:c r="J1326" s="4" t="str">
        <x:f>IFERROR(INDEX('Material routes'!$B$6:$B$2205,MATCH(U1326,'Material routes'!$A$6:$A$2205,0)),"MISSING ID")</x:f>
        <x:v>design.audit.author_city_transport_car</x:v>
      </x:c>
      <x:c r="K1326" s="4" t="str">
        <x:f>IFERROR(INDEX('Crafting recipes'!$C$6:$C$1005,MATCH(J1326,'Crafting recipes'!$A$6:$A$1005,0)),"MISSING ID")</x:f>
        <x:v>Finished-item crafting</x:v>
      </x:c>
      <x:c r="L1326" s="4" t="str">
        <x:f>IFERROR(INDEX('Material routes'!$K$6:$K$2205,MATCH(U1326,'Material routes'!$A$6:$A$2205,0)),"MISSING ID")</x:f>
        <x:v>Proposal</x:v>
      </x:c>
      <x:c r="M1326" s="4" t="str">
        <x:f>IFERROR(INDEX('Material routes'!$M$6:$M$2205,MATCH(U1326,'Material routes'!$A$6:$A$2205,0)),"MISSING ID")</x:f>
        <x:v>Partial proposal</x:v>
      </x:c>
      <x:c r="N1326" s="4"/>
      <x:c r="O1326" s="4" t="str">
        <x:f>IFERROR(INDEX('Material routes'!$J$6:$J$2205,MATCH(U1326,'Material routes'!$A$6:$A$2205,0)),"MISSING ID")</x:f>
        <x:v>Unspecified</x:v>
      </x:c>
      <x:c r="P1326" s="4"/>
      <x:c r="Q1326" s="4" t="str">
        <x:f>IFERROR(INDEX('Material routes'!$J$6:$J$2205,MATCH(V1326,'Material routes'!$A$6:$A$2205,0)),"MISSING ID")</x:f>
        <x:v>Unspecified</x:v>
      </x:c>
      <x:c r="R1326" s="4" t="str">
        <x:f>IF(L1326="Withheld","Withheld premise",IF(E1326="Tool candidate","Reusable prerequisite",IF(K1326="Raw entry preparation","Entry-resource preparation",IF(G1326="Not applicable",IF(IFERROR(INDEX('Items'!$AI$6:$AI$1005,MATCH(T1326,'Items'!$A$6:$A$1005,0)),"MISSING ID")="Finished item","Finished endpoint",IF(IFERROR(INDEX('Items'!$AI$6:$AI$1005,MATCH(T1326,'Items'!$A$6:$A$1005,0)),"MISSING ID")="Currency","Currency / no refinement tier","Recovered output / tier not applicable")),IF(OR(IFERROR(INDEX('Crafting recipes'!$H$6:$H$1005,MATCH(J1326,'Crafting recipes'!$A$6:$A$1005,0)),"MISSING ID")="Unassigned",G1326="Unassigned"),"Tier unresolved",IF(IFERROR(VALUE(RIGHT(G1326,1))-VALUE(RIGHT(IFERROR(INDEX('Crafting recipes'!$H$6:$H$1005,MATCH(J1326,'Crafting recipes'!$A$6:$A$1005,0)),"MISSING ID"),1)),0)=1,IF(B1326=IFERROR(INDEX('Crafting recipes'!$H$6:$H$1005,MATCH(J1326,'Crafting recipes'!$A$6:$A$1005,0)),"MISSING ID"),"Advances one material tier","Lower-tier ingredient; route advances one tier"),"Needs tier review"))))))</x:f>
        <x:v>Finished endpoint</x:v>
      </x:c>
      <x:c r="S1326" s="4" t="str">
        <x:f>IFERROR(INDEX('Material routes'!$D$6:$D$2205,MATCH(U1326,'Material routes'!$A$6:$A$2205,0)),"MISSING ID")</x:f>
        <x:v>proposal.legger.iron_rib</x:v>
      </x:c>
      <x:c r="T1326" s="4" t="str">
        <x:f>IFERROR(INDEX('Material routes'!$D$6:$D$2205,MATCH(V1326,'Material routes'!$A$6:$A$2205,0)),"MISSING ID")</x:f>
        <x:v>author.city_transport.car</x:v>
      </x:c>
      <x:c r="U1326" s="4" t="str">
        <x:v>design.audit.author_city_transport_car.audit.in.3</x:v>
      </x:c>
      <x:c r="V1326" s="4" t="str">
        <x:v>design.audit.author_city_transport_car.audit.out</x:v>
      </x:c>
    </x:row>
    <x:row r="1327" ht="64" customHeight="1">
      <x:c r="A1327" s="4" t="str">
        <x:f>IFERROR(INDEX('Material routes'!$E$6:$E$2205,MATCH(U1327,'Material routes'!$A$6:$A$2205,0)),"MISSING ID")</x:f>
        <x:v>Serviceable insulated contact block</x:v>
      </x:c>
      <x:c r="B1327" s="4" t="str">
        <x:f>IFERROR(INDEX('Material routes'!$F$6:$F$2205,MATCH(U1327,'Material routes'!$A$6:$A$2205,0)),"MISSING ID")</x:f>
        <x:v>T4</x:v>
      </x:c>
      <x:c r="C1327" s="4" t="str">
        <x:f>IFERROR(INDEX('Material routes'!$H$6:$H$2205,MATCH(U1327,'Material routes'!$A$6:$A$2205,0)),"MISSING ID")</x:f>
        <x:v>Crafting component</x:v>
      </x:c>
      <x:c r="D1327" s="4" t="str">
        <x:f>IFERROR(INDEX('Material routes'!$G$6:$G$2205,MATCH(U1327,'Material routes'!$A$6:$A$2205,0)),"MISSING ID")</x:f>
        <x:v>Crafting components</x:v>
      </x:c>
      <x:c r="E1327" s="4" t="str">
        <x:f>IFERROR(INDEX('Material routes'!$C$6:$C$2205,MATCH(U1327,'Material routes'!$A$6:$A$2205,0)),"MISSING ID")</x:f>
        <x:v>Ingredient candidate</x:v>
      </x:c>
      <x:c r="F1327" s="4" t="str">
        <x:f>IFERROR(INDEX('Material routes'!$E$6:$E$2205,MATCH(V1327,'Material routes'!$A$6:$A$2205,0)),"MISSING ID")</x:f>
        <x:v>Inner-city car</x:v>
      </x:c>
      <x:c r="G1327" s="4" t="str">
        <x:f>IFERROR(INDEX('Material routes'!$F$6:$F$2205,MATCH(V1327,'Material routes'!$A$6:$A$2205,0)),"MISSING ID")</x:f>
        <x:v>Not applicable</x:v>
      </x:c>
      <x:c r="H1327" s="4" t="str">
        <x:f>IFERROR(INDEX('Material routes'!$H$6:$H$2205,MATCH(V1327,'Material routes'!$A$6:$A$2205,0)),"MISSING ID")</x:f>
        <x:v>Machine</x:v>
      </x:c>
      <x:c r="I1327" s="4" t="str">
        <x:f>IFERROR(INDEX('Material routes'!$G$6:$G$2205,MATCH(V1327,'Material routes'!$A$6:$A$2205,0)),"MISSING ID")</x:f>
        <x:v>Tools</x:v>
      </x:c>
      <x:c r="J1327" s="4" t="str">
        <x:f>IFERROR(INDEX('Material routes'!$B$6:$B$2205,MATCH(U1327,'Material routes'!$A$6:$A$2205,0)),"MISSING ID")</x:f>
        <x:v>design.audit.author_city_transport_car</x:v>
      </x:c>
      <x:c r="K1327" s="4" t="str">
        <x:f>IFERROR(INDEX('Crafting recipes'!$C$6:$C$1005,MATCH(J1327,'Crafting recipes'!$A$6:$A$1005,0)),"MISSING ID")</x:f>
        <x:v>Finished-item crafting</x:v>
      </x:c>
      <x:c r="L1327" s="4" t="str">
        <x:f>IFERROR(INDEX('Material routes'!$K$6:$K$2205,MATCH(U1327,'Material routes'!$A$6:$A$2205,0)),"MISSING ID")</x:f>
        <x:v>Proposal</x:v>
      </x:c>
      <x:c r="M1327" s="4" t="str">
        <x:f>IFERROR(INDEX('Material routes'!$M$6:$M$2205,MATCH(U1327,'Material routes'!$A$6:$A$2205,0)),"MISSING ID")</x:f>
        <x:v>Partial proposal</x:v>
      </x:c>
      <x:c r="N1327" s="4"/>
      <x:c r="O1327" s="4" t="str">
        <x:f>IFERROR(INDEX('Material routes'!$J$6:$J$2205,MATCH(U1327,'Material routes'!$A$6:$A$2205,0)),"MISSING ID")</x:f>
        <x:v>Unspecified</x:v>
      </x:c>
      <x:c r="P1327" s="4"/>
      <x:c r="Q1327" s="4" t="str">
        <x:f>IFERROR(INDEX('Material routes'!$J$6:$J$2205,MATCH(V1327,'Material routes'!$A$6:$A$2205,0)),"MISSING ID")</x:f>
        <x:v>Unspecified</x:v>
      </x:c>
      <x:c r="R1327" s="4" t="str">
        <x:f>IF(L1327="Withheld","Withheld premise",IF(E1327="Tool candidate","Reusable prerequisite",IF(K1327="Raw entry preparation","Entry-resource preparation",IF(G1327="Not applicable",IF(IFERROR(INDEX('Items'!$AI$6:$AI$1005,MATCH(T1327,'Items'!$A$6:$A$1005,0)),"MISSING ID")="Finished item","Finished endpoint",IF(IFERROR(INDEX('Items'!$AI$6:$AI$1005,MATCH(T1327,'Items'!$A$6:$A$1005,0)),"MISSING ID")="Currency","Currency / no refinement tier","Recovered output / tier not applicable")),IF(OR(IFERROR(INDEX('Crafting recipes'!$H$6:$H$1005,MATCH(J1327,'Crafting recipes'!$A$6:$A$1005,0)),"MISSING ID")="Unassigned",G1327="Unassigned"),"Tier unresolved",IF(IFERROR(VALUE(RIGHT(G1327,1))-VALUE(RIGHT(IFERROR(INDEX('Crafting recipes'!$H$6:$H$1005,MATCH(J1327,'Crafting recipes'!$A$6:$A$1005,0)),"MISSING ID"),1)),0)=1,IF(B1327=IFERROR(INDEX('Crafting recipes'!$H$6:$H$1005,MATCH(J1327,'Crafting recipes'!$A$6:$A$1005,0)),"MISSING ID"),"Advances one material tier","Lower-tier ingredient; route advances one tier"),"Needs tier review"))))))</x:f>
        <x:v>Finished endpoint</x:v>
      </x:c>
      <x:c r="S1327" s="4" t="str">
        <x:f>IFERROR(INDEX('Material routes'!$D$6:$D$2205,MATCH(U1327,'Material routes'!$A$6:$A$2205,0)),"MISSING ID")</x:f>
        <x:v>proposal.t4.contact_block</x:v>
      </x:c>
      <x:c r="T1327" s="4" t="str">
        <x:f>IFERROR(INDEX('Material routes'!$D$6:$D$2205,MATCH(V1327,'Material routes'!$A$6:$A$2205,0)),"MISSING ID")</x:f>
        <x:v>author.city_transport.car</x:v>
      </x:c>
      <x:c r="U1327" s="4" t="str">
        <x:v>design.audit.author_city_transport_car.audit.in.4</x:v>
      </x:c>
      <x:c r="V1327" s="4" t="str">
        <x:v>design.audit.author_city_transport_car.audit.out</x:v>
      </x:c>
    </x:row>
    <x:row r="1328" ht="64" customHeight="1">
      <x:c r="A1328" s="4" t="str">
        <x:f>IFERROR(INDEX('Material routes'!$E$6:$E$2205,MATCH(U1328,'Material routes'!$A$6:$A$2205,0)),"MISSING ID")</x:f>
        <x:v>Iron-wound relay core</x:v>
      </x:c>
      <x:c r="B1328" s="4" t="str">
        <x:f>IFERROR(INDEX('Material routes'!$F$6:$F$2205,MATCH(U1328,'Material routes'!$A$6:$A$2205,0)),"MISSING ID")</x:f>
        <x:v>T4</x:v>
      </x:c>
      <x:c r="C1328" s="4" t="str">
        <x:f>IFERROR(INDEX('Material routes'!$H$6:$H$2205,MATCH(U1328,'Material routes'!$A$6:$A$2205,0)),"MISSING ID")</x:f>
        <x:v>Machine part</x:v>
      </x:c>
      <x:c r="D1328" s="4" t="str">
        <x:f>IFERROR(INDEX('Material routes'!$G$6:$G$2205,MATCH(U1328,'Material routes'!$A$6:$A$2205,0)),"MISSING ID")</x:f>
        <x:v>Crafting components</x:v>
      </x:c>
      <x:c r="E1328" s="4" t="str">
        <x:f>IFERROR(INDEX('Material routes'!$C$6:$C$2205,MATCH(U1328,'Material routes'!$A$6:$A$2205,0)),"MISSING ID")</x:f>
        <x:v>Ingredient candidate</x:v>
      </x:c>
      <x:c r="F1328" s="4" t="str">
        <x:f>IFERROR(INDEX('Material routes'!$E$6:$E$2205,MATCH(V1328,'Material routes'!$A$6:$A$2205,0)),"MISSING ID")</x:f>
        <x:v>Inner-city car</x:v>
      </x:c>
      <x:c r="G1328" s="4" t="str">
        <x:f>IFERROR(INDEX('Material routes'!$F$6:$F$2205,MATCH(V1328,'Material routes'!$A$6:$A$2205,0)),"MISSING ID")</x:f>
        <x:v>Not applicable</x:v>
      </x:c>
      <x:c r="H1328" s="4" t="str">
        <x:f>IFERROR(INDEX('Material routes'!$H$6:$H$2205,MATCH(V1328,'Material routes'!$A$6:$A$2205,0)),"MISSING ID")</x:f>
        <x:v>Machine</x:v>
      </x:c>
      <x:c r="I1328" s="4" t="str">
        <x:f>IFERROR(INDEX('Material routes'!$G$6:$G$2205,MATCH(V1328,'Material routes'!$A$6:$A$2205,0)),"MISSING ID")</x:f>
        <x:v>Tools</x:v>
      </x:c>
      <x:c r="J1328" s="4" t="str">
        <x:f>IFERROR(INDEX('Material routes'!$B$6:$B$2205,MATCH(U1328,'Material routes'!$A$6:$A$2205,0)),"MISSING ID")</x:f>
        <x:v>design.audit.author_city_transport_car</x:v>
      </x:c>
      <x:c r="K1328" s="4" t="str">
        <x:f>IFERROR(INDEX('Crafting recipes'!$C$6:$C$1005,MATCH(J1328,'Crafting recipes'!$A$6:$A$1005,0)),"MISSING ID")</x:f>
        <x:v>Finished-item crafting</x:v>
      </x:c>
      <x:c r="L1328" s="4" t="str">
        <x:f>IFERROR(INDEX('Material routes'!$K$6:$K$2205,MATCH(U1328,'Material routes'!$A$6:$A$2205,0)),"MISSING ID")</x:f>
        <x:v>Proposal</x:v>
      </x:c>
      <x:c r="M1328" s="4" t="str">
        <x:f>IFERROR(INDEX('Material routes'!$M$6:$M$2205,MATCH(U1328,'Material routes'!$A$6:$A$2205,0)),"MISSING ID")</x:f>
        <x:v>Partial proposal</x:v>
      </x:c>
      <x:c r="N1328" s="4"/>
      <x:c r="O1328" s="4" t="str">
        <x:f>IFERROR(INDEX('Material routes'!$J$6:$J$2205,MATCH(U1328,'Material routes'!$A$6:$A$2205,0)),"MISSING ID")</x:f>
        <x:v>Unspecified</x:v>
      </x:c>
      <x:c r="P1328" s="4"/>
      <x:c r="Q1328" s="4" t="str">
        <x:f>IFERROR(INDEX('Material routes'!$J$6:$J$2205,MATCH(V1328,'Material routes'!$A$6:$A$2205,0)),"MISSING ID")</x:f>
        <x:v>Unspecified</x:v>
      </x:c>
      <x:c r="R1328" s="4" t="str">
        <x:f>IF(L1328="Withheld","Withheld premise",IF(E1328="Tool candidate","Reusable prerequisite",IF(K1328="Raw entry preparation","Entry-resource preparation",IF(G1328="Not applicable",IF(IFERROR(INDEX('Items'!$AI$6:$AI$1005,MATCH(T1328,'Items'!$A$6:$A$1005,0)),"MISSING ID")="Finished item","Finished endpoint",IF(IFERROR(INDEX('Items'!$AI$6:$AI$1005,MATCH(T1328,'Items'!$A$6:$A$1005,0)),"MISSING ID")="Currency","Currency / no refinement tier","Recovered output / tier not applicable")),IF(OR(IFERROR(INDEX('Crafting recipes'!$H$6:$H$1005,MATCH(J1328,'Crafting recipes'!$A$6:$A$1005,0)),"MISSING ID")="Unassigned",G1328="Unassigned"),"Tier unresolved",IF(IFERROR(VALUE(RIGHT(G1328,1))-VALUE(RIGHT(IFERROR(INDEX('Crafting recipes'!$H$6:$H$1005,MATCH(J1328,'Crafting recipes'!$A$6:$A$1005,0)),"MISSING ID"),1)),0)=1,IF(B1328=IFERROR(INDEX('Crafting recipes'!$H$6:$H$1005,MATCH(J1328,'Crafting recipes'!$A$6:$A$1005,0)),"MISSING ID"),"Advances one material tier","Lower-tier ingredient; route advances one tier"),"Needs tier review"))))))</x:f>
        <x:v>Finished endpoint</x:v>
      </x:c>
      <x:c r="S1328" s="4" t="str">
        <x:f>IFERROR(INDEX('Material routes'!$D$6:$D$2205,MATCH(U1328,'Material routes'!$A$6:$A$2205,0)),"MISSING ID")</x:f>
        <x:v>proposal.collection.iron_wound_relay_core</x:v>
      </x:c>
      <x:c r="T1328" s="4" t="str">
        <x:f>IFERROR(INDEX('Material routes'!$D$6:$D$2205,MATCH(V1328,'Material routes'!$A$6:$A$2205,0)),"MISSING ID")</x:f>
        <x:v>author.city_transport.car</x:v>
      </x:c>
      <x:c r="U1328" s="4" t="str">
        <x:v>design.audit.author_city_transport_car.audit.in.5</x:v>
      </x:c>
      <x:c r="V1328" s="4" t="str">
        <x:v>design.audit.author_city_transport_car.audit.out</x:v>
      </x:c>
    </x:row>
    <x:row r="1329" ht="64" customHeight="1">
      <x:c r="A1329" s="4" t="str">
        <x:f>IFERROR(INDEX('Material routes'!$E$6:$E$2205,MATCH(U1329,'Material routes'!$A$6:$A$2205,0)),"MISSING ID")</x:f>
        <x:v>Ceramic-housed mineral battery</x:v>
      </x:c>
      <x:c r="B1329" s="4" t="str">
        <x:f>IFERROR(INDEX('Material routes'!$F$6:$F$2205,MATCH(U1329,'Material routes'!$A$6:$A$2205,0)),"MISSING ID")</x:f>
        <x:v>Not applicable</x:v>
      </x:c>
      <x:c r="C1329" s="4" t="str">
        <x:f>IFERROR(INDEX('Material routes'!$H$6:$H$2205,MATCH(U1329,'Material routes'!$A$6:$A$2205,0)),"MISSING ID")</x:f>
        <x:v>Energy storage</x:v>
      </x:c>
      <x:c r="D1329" s="4" t="str">
        <x:f>IFERROR(INDEX('Material routes'!$G$6:$G$2205,MATCH(U1329,'Material routes'!$A$6:$A$2205,0)),"MISSING ID")</x:f>
        <x:v>Field supplies</x:v>
      </x:c>
      <x:c r="E1329" s="4" t="str">
        <x:f>IFERROR(INDEX('Material routes'!$C$6:$C$2205,MATCH(U1329,'Material routes'!$A$6:$A$2205,0)),"MISSING ID")</x:f>
        <x:v>Ingredient candidate</x:v>
      </x:c>
      <x:c r="F1329" s="4" t="str">
        <x:f>IFERROR(INDEX('Material routes'!$E$6:$E$2205,MATCH(V1329,'Material routes'!$A$6:$A$2205,0)),"MISSING ID")</x:f>
        <x:v>Inner-city car</x:v>
      </x:c>
      <x:c r="G1329" s="4" t="str">
        <x:f>IFERROR(INDEX('Material routes'!$F$6:$F$2205,MATCH(V1329,'Material routes'!$A$6:$A$2205,0)),"MISSING ID")</x:f>
        <x:v>Not applicable</x:v>
      </x:c>
      <x:c r="H1329" s="4" t="str">
        <x:f>IFERROR(INDEX('Material routes'!$H$6:$H$2205,MATCH(V1329,'Material routes'!$A$6:$A$2205,0)),"MISSING ID")</x:f>
        <x:v>Machine</x:v>
      </x:c>
      <x:c r="I1329" s="4" t="str">
        <x:f>IFERROR(INDEX('Material routes'!$G$6:$G$2205,MATCH(V1329,'Material routes'!$A$6:$A$2205,0)),"MISSING ID")</x:f>
        <x:v>Tools</x:v>
      </x:c>
      <x:c r="J1329" s="4" t="str">
        <x:f>IFERROR(INDEX('Material routes'!$B$6:$B$2205,MATCH(U1329,'Material routes'!$A$6:$A$2205,0)),"MISSING ID")</x:f>
        <x:v>design.audit.author_city_transport_car</x:v>
      </x:c>
      <x:c r="K1329" s="4" t="str">
        <x:f>IFERROR(INDEX('Crafting recipes'!$C$6:$C$1005,MATCH(J1329,'Crafting recipes'!$A$6:$A$1005,0)),"MISSING ID")</x:f>
        <x:v>Finished-item crafting</x:v>
      </x:c>
      <x:c r="L1329" s="4" t="str">
        <x:f>IFERROR(INDEX('Material routes'!$K$6:$K$2205,MATCH(U1329,'Material routes'!$A$6:$A$2205,0)),"MISSING ID")</x:f>
        <x:v>Proposal</x:v>
      </x:c>
      <x:c r="M1329" s="4" t="str">
        <x:f>IFERROR(INDEX('Material routes'!$M$6:$M$2205,MATCH(U1329,'Material routes'!$A$6:$A$2205,0)),"MISSING ID")</x:f>
        <x:v>Partial proposal</x:v>
      </x:c>
      <x:c r="N1329" s="4"/>
      <x:c r="O1329" s="4" t="str">
        <x:f>IFERROR(INDEX('Material routes'!$J$6:$J$2205,MATCH(U1329,'Material routes'!$A$6:$A$2205,0)),"MISSING ID")</x:f>
        <x:v>Unspecified</x:v>
      </x:c>
      <x:c r="P1329" s="4"/>
      <x:c r="Q1329" s="4" t="str">
        <x:f>IFERROR(INDEX('Material routes'!$J$6:$J$2205,MATCH(V1329,'Material routes'!$A$6:$A$2205,0)),"MISSING ID")</x:f>
        <x:v>Unspecified</x:v>
      </x:c>
      <x:c r="R1329" s="4" t="str">
        <x:f>IF(L1329="Withheld","Withheld premise",IF(E1329="Tool candidate","Reusable prerequisite",IF(K1329="Raw entry preparation","Entry-resource preparation",IF(G1329="Not applicable",IF(IFERROR(INDEX('Items'!$AI$6:$AI$1005,MATCH(T1329,'Items'!$A$6:$A$1005,0)),"MISSING ID")="Finished item","Finished endpoint",IF(IFERROR(INDEX('Items'!$AI$6:$AI$1005,MATCH(T1329,'Items'!$A$6:$A$1005,0)),"MISSING ID")="Currency","Currency / no refinement tier","Recovered output / tier not applicable")),IF(OR(IFERROR(INDEX('Crafting recipes'!$H$6:$H$1005,MATCH(J1329,'Crafting recipes'!$A$6:$A$1005,0)),"MISSING ID")="Unassigned",G1329="Unassigned"),"Tier unresolved",IF(IFERROR(VALUE(RIGHT(G1329,1))-VALUE(RIGHT(IFERROR(INDEX('Crafting recipes'!$H$6:$H$1005,MATCH(J1329,'Crafting recipes'!$A$6:$A$1005,0)),"MISSING ID"),1)),0)=1,IF(B1329=IFERROR(INDEX('Crafting recipes'!$H$6:$H$1005,MATCH(J1329,'Crafting recipes'!$A$6:$A$1005,0)),"MISSING ID"),"Advances one material tier","Lower-tier ingredient; route advances one tier"),"Needs tier review"))))))</x:f>
        <x:v>Finished endpoint</x:v>
      </x:c>
      <x:c r="S1329" s="4" t="str">
        <x:f>IFERROR(INDEX('Material routes'!$D$6:$D$2205,MATCH(U1329,'Material routes'!$A$6:$A$2205,0)),"MISSING ID")</x:f>
        <x:v>proposal.collection.ceramic_housed_mineral_battery</x:v>
      </x:c>
      <x:c r="T1329" s="4" t="str">
        <x:f>IFERROR(INDEX('Material routes'!$D$6:$D$2205,MATCH(V1329,'Material routes'!$A$6:$A$2205,0)),"MISSING ID")</x:f>
        <x:v>author.city_transport.car</x:v>
      </x:c>
      <x:c r="U1329" s="4" t="str">
        <x:v>design.audit.author_city_transport_car.audit.in.6</x:v>
      </x:c>
      <x:c r="V1329" s="4" t="str">
        <x:v>design.audit.author_city_transport_car.audit.out</x:v>
      </x:c>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t="str">
        <x:f>IFERROR(INDEX('Material routes'!$E$6:$E$2205,MATCH(U1410,'Material routes'!$A$6:$A$2205,0)),"MISSING ID")</x:f>
        <x:v>Pressed hide fastening strips</x:v>
      </x:c>
      <x:c r="B1410" s="4" t="str">
        <x:f>IFERROR(INDEX('Material routes'!$F$6:$F$2205,MATCH(U1410,'Material routes'!$A$6:$A$2205,0)),"MISSING ID")</x:f>
        <x:v>T2</x:v>
      </x:c>
      <x:c r="C1410" s="4" t="str">
        <x:f>IFERROR(INDEX('Material routes'!$H$6:$H$2205,MATCH(U1410,'Material routes'!$A$6:$A$2205,0)),"MISSING ID")</x:f>
        <x:v>Processed material</x:v>
      </x:c>
      <x:c r="D1410" s="4" t="str">
        <x:f>IFERROR(INDEX('Material routes'!$G$6:$G$2205,MATCH(U1410,'Material routes'!$A$6:$A$2205,0)),"MISSING ID")</x:f>
        <x:v>Manufactured stock</x:v>
      </x:c>
      <x:c r="E1410" s="4" t="str">
        <x:f>IFERROR(INDEX('Material routes'!$C$6:$C$2205,MATCH(U1410,'Material routes'!$A$6:$A$2205,0)),"MISSING ID")</x:f>
        <x:v>Ingredient candidate</x:v>
      </x:c>
      <x:c r="F1410" s="4" t="str">
        <x:f>IFERROR(INDEX('Material routes'!$E$6:$E$2205,MATCH(V1410,'Material routes'!$A$6:$A$2205,0)),"MISSING ID")</x:f>
        <x:v>Cable-grip canyon ascender</x:v>
      </x:c>
      <x:c r="G1410" s="4" t="str">
        <x:f>IFERROR(INDEX('Material routes'!$F$6:$F$2205,MATCH(V1410,'Material routes'!$A$6:$A$2205,0)),"MISSING ID")</x:f>
        <x:v>Not applicable</x:v>
      </x:c>
      <x:c r="H1410" s="4" t="str">
        <x:f>IFERROR(INDEX('Material routes'!$H$6:$H$2205,MATCH(V1410,'Material routes'!$A$6:$A$2205,0)),"MISSING ID")</x:f>
        <x:v>Traversal device</x:v>
      </x:c>
      <x:c r="I1410" s="4" t="str">
        <x:f>IFERROR(INDEX('Material routes'!$G$6:$G$2205,MATCH(V1410,'Material routes'!$A$6:$A$2205,0)),"MISSING ID")</x:f>
        <x:v>Tools</x:v>
      </x:c>
      <x:c r="J1410" s="4" t="str">
        <x:f>IFERROR(INDEX('Material routes'!$B$6:$B$2205,MATCH(U1410,'Material routes'!$A$6:$A$2205,0)),"MISSING ID")</x:f>
        <x:v>design.collection.cable_grip_canyon_ascender</x:v>
      </x:c>
      <x:c r="K1410" s="4" t="str">
        <x:f>IFERROR(INDEX('Crafting recipes'!$C$6:$C$1005,MATCH(J1410,'Crafting recipes'!$A$6:$A$1005,0)),"MISSING ID")</x:f>
        <x:v>Finished-item crafting</x:v>
      </x:c>
      <x:c r="L1410" s="4" t="str">
        <x:f>IFERROR(INDEX('Material routes'!$K$6:$K$2205,MATCH(U1410,'Material routes'!$A$6:$A$2205,0)),"MISSING ID")</x:f>
        <x:v>Proposal</x:v>
      </x:c>
      <x:c r="M1410" s="4" t="str">
        <x:f>IFERROR(INDEX('Material routes'!$M$6:$M$2205,MATCH(U1410,'Material routes'!$A$6:$A$2205,0)),"MISSING ID")</x:f>
        <x:v>Partial proposal</x:v>
      </x:c>
      <x:c r="N1410" s="4"/>
      <x:c r="O1410" s="4" t="str">
        <x:f>IFERROR(INDEX('Material routes'!$J$6:$J$2205,MATCH(U1410,'Material routes'!$A$6:$A$2205,0)),"MISSING ID")</x:f>
        <x:v>Unspecified</x:v>
      </x:c>
      <x:c r="P1410" s="4"/>
      <x:c r="Q1410" s="4" t="str">
        <x:f>IFERROR(INDEX('Material routes'!$J$6:$J$2205,MATCH(V1410,'Material routes'!$A$6:$A$2205,0)),"MISSING ID")</x:f>
        <x:v>Unspecified</x:v>
      </x:c>
      <x:c r="R1410" s="4" t="str">
        <x:f>IF(L1410="Withheld","Withheld premise",IF(E1410="Tool candidate","Reusable prerequisite",IF(K1410="Raw entry preparation","Entry-resource preparation",IF(G1410="Not applicable",IF(IFERROR(INDEX('Items'!$AI$6:$AI$1005,MATCH(T1410,'Items'!$A$6:$A$1005,0)),"MISSING ID")="Finished item","Finished endpoint",IF(IFERROR(INDEX('Items'!$AI$6:$AI$1005,MATCH(T1410,'Items'!$A$6:$A$1005,0)),"MISSING ID")="Currency","Currency / no refinement tier","Recovered output / tier not applicable")),IF(OR(IFERROR(INDEX('Crafting recipes'!$H$6:$H$1005,MATCH(J1410,'Crafting recipes'!$A$6:$A$1005,0)),"MISSING ID")="Unassigned",G1410="Unassigned"),"Tier unresolved",IF(IFERROR(VALUE(RIGHT(G1410,1))-VALUE(RIGHT(IFERROR(INDEX('Crafting recipes'!$H$6:$H$1005,MATCH(J1410,'Crafting recipes'!$A$6:$A$1005,0)),"MISSING ID"),1)),0)=1,IF(B1410=IFERROR(INDEX('Crafting recipes'!$H$6:$H$1005,MATCH(J1410,'Crafting recipes'!$A$6:$A$1005,0)),"MISSING ID"),"Advances one material tier","Lower-tier ingredient; route advances one tier"),"Needs tier review"))))))</x:f>
        <x:v>Finished endpoint</x:v>
      </x:c>
      <x:c r="S1410" s="4" t="str">
        <x:f>IFERROR(INDEX('Material routes'!$D$6:$D$2205,MATCH(U1410,'Material routes'!$A$6:$A$2205,0)),"MISSING ID")</x:f>
        <x:v>proposal.audit.pressed_hide_fastening_strips</x:v>
      </x:c>
      <x:c r="T1410" s="4" t="str">
        <x:f>IFERROR(INDEX('Material routes'!$D$6:$D$2205,MATCH(V1410,'Material routes'!$A$6:$A$2205,0)),"MISSING ID")</x:f>
        <x:v>proposal.collection.cable_grip_canyon_ascender</x:v>
      </x:c>
      <x:c r="U1410" s="4" t="str">
        <x:v>design.collection.cable_grip_canyon_ascender.audit.extra.81</x:v>
      </x:c>
      <x:c r="V1410" s="4" t="str">
        <x:v>design.collection.cable_grip_canyon_ascender.out</x:v>
      </x:c>
    </x:row>
    <x:row r="1411" ht="64" customHeight="1">
      <x:c r="A1411" s="4" t="str">
        <x:f>IFERROR(INDEX('Material routes'!$E$6:$E$2205,MATCH(U1411,'Material routes'!$A$6:$A$2205,0)),"MISSING ID")</x:f>
        <x:v>Shaped metal grip blank</x:v>
      </x:c>
      <x:c r="B1411" s="4" t="str">
        <x:f>IFERROR(INDEX('Material routes'!$F$6:$F$2205,MATCH(U1411,'Material routes'!$A$6:$A$2205,0)),"MISSING ID")</x:f>
        <x:v>T3</x:v>
      </x:c>
      <x:c r="C1411" s="4" t="str">
        <x:f>IFERROR(INDEX('Material routes'!$H$6:$H$2205,MATCH(U1411,'Material routes'!$A$6:$A$2205,0)),"MISSING ID")</x:f>
        <x:v>Crafting component</x:v>
      </x:c>
      <x:c r="D1411" s="4" t="str">
        <x:f>IFERROR(INDEX('Material routes'!$G$6:$G$2205,MATCH(U1411,'Material routes'!$A$6:$A$2205,0)),"MISSING ID")</x:f>
        <x:v>Crafting components</x:v>
      </x:c>
      <x:c r="E1411" s="4" t="str">
        <x:f>IFERROR(INDEX('Material routes'!$C$6:$C$2205,MATCH(U1411,'Material routes'!$A$6:$A$2205,0)),"MISSING ID")</x:f>
        <x:v>Ingredient candidate</x:v>
      </x:c>
      <x:c r="F1411" s="4" t="str">
        <x:f>IFERROR(INDEX('Material routes'!$E$6:$E$2205,MATCH(V1411,'Material routes'!$A$6:$A$2205,0)),"MISSING ID")</x:f>
        <x:v>Cable-grip canyon ascender</x:v>
      </x:c>
      <x:c r="G1411" s="4" t="str">
        <x:f>IFERROR(INDEX('Material routes'!$F$6:$F$2205,MATCH(V1411,'Material routes'!$A$6:$A$2205,0)),"MISSING ID")</x:f>
        <x:v>Not applicable</x:v>
      </x:c>
      <x:c r="H1411" s="4" t="str">
        <x:f>IFERROR(INDEX('Material routes'!$H$6:$H$2205,MATCH(V1411,'Material routes'!$A$6:$A$2205,0)),"MISSING ID")</x:f>
        <x:v>Traversal device</x:v>
      </x:c>
      <x:c r="I1411" s="4" t="str">
        <x:f>IFERROR(INDEX('Material routes'!$G$6:$G$2205,MATCH(V1411,'Material routes'!$A$6:$A$2205,0)),"MISSING ID")</x:f>
        <x:v>Tools</x:v>
      </x:c>
      <x:c r="J1411" s="4" t="str">
        <x:f>IFERROR(INDEX('Material routes'!$B$6:$B$2205,MATCH(U1411,'Material routes'!$A$6:$A$2205,0)),"MISSING ID")</x:f>
        <x:v>design.collection.cable_grip_canyon_ascender</x:v>
      </x:c>
      <x:c r="K1411" s="4" t="str">
        <x:f>IFERROR(INDEX('Crafting recipes'!$C$6:$C$1005,MATCH(J1411,'Crafting recipes'!$A$6:$A$1005,0)),"MISSING ID")</x:f>
        <x:v>Finished-item crafting</x:v>
      </x:c>
      <x:c r="L1411" s="4" t="str">
        <x:f>IFERROR(INDEX('Material routes'!$K$6:$K$2205,MATCH(U1411,'Material routes'!$A$6:$A$2205,0)),"MISSING ID")</x:f>
        <x:v>Proposal</x:v>
      </x:c>
      <x:c r="M1411" s="4" t="str">
        <x:f>IFERROR(INDEX('Material routes'!$M$6:$M$2205,MATCH(U1411,'Material routes'!$A$6:$A$2205,0)),"MISSING ID")</x:f>
        <x:v>Partial proposal</x:v>
      </x:c>
      <x:c r="N1411" s="4"/>
      <x:c r="O1411" s="4" t="str">
        <x:f>IFERROR(INDEX('Material routes'!$J$6:$J$2205,MATCH(U1411,'Material routes'!$A$6:$A$2205,0)),"MISSING ID")</x:f>
        <x:v>Unspecified</x:v>
      </x:c>
      <x:c r="P1411" s="4"/>
      <x:c r="Q1411" s="4" t="str">
        <x:f>IFERROR(INDEX('Material routes'!$J$6:$J$2205,MATCH(V1411,'Material routes'!$A$6:$A$2205,0)),"MISSING ID")</x:f>
        <x:v>Unspecified</x:v>
      </x:c>
      <x:c r="R1411" s="4" t="str">
        <x:f>IF(L1411="Withheld","Withheld premise",IF(E1411="Tool candidate","Reusable prerequisite",IF(K1411="Raw entry preparation","Entry-resource preparation",IF(G1411="Not applicable",IF(IFERROR(INDEX('Items'!$AI$6:$AI$1005,MATCH(T1411,'Items'!$A$6:$A$1005,0)),"MISSING ID")="Finished item","Finished endpoint",IF(IFERROR(INDEX('Items'!$AI$6:$AI$1005,MATCH(T1411,'Items'!$A$6:$A$1005,0)),"MISSING ID")="Currency","Currency / no refinement tier","Recovered output / tier not applicable")),IF(OR(IFERROR(INDEX('Crafting recipes'!$H$6:$H$1005,MATCH(J1411,'Crafting recipes'!$A$6:$A$1005,0)),"MISSING ID")="Unassigned",G1411="Unassigned"),"Tier unresolved",IF(IFERROR(VALUE(RIGHT(G1411,1))-VALUE(RIGHT(IFERROR(INDEX('Crafting recipes'!$H$6:$H$1005,MATCH(J1411,'Crafting recipes'!$A$6:$A$1005,0)),"MISSING ID"),1)),0)=1,IF(B1411=IFERROR(INDEX('Crafting recipes'!$H$6:$H$1005,MATCH(J1411,'Crafting recipes'!$A$6:$A$1005,0)),"MISSING ID"),"Advances one material tier","Lower-tier ingredient; route advances one tier"),"Needs tier review"))))))</x:f>
        <x:v>Finished endpoint</x:v>
      </x:c>
      <x:c r="S1411" s="4" t="str">
        <x:f>IFERROR(INDEX('Material routes'!$D$6:$D$2205,MATCH(U1411,'Material routes'!$A$6:$A$2205,0)),"MISSING ID")</x:f>
        <x:v>proposal.audit.shaped_metal_grip_blank</x:v>
      </x:c>
      <x:c r="T1411" s="4" t="str">
        <x:f>IFERROR(INDEX('Material routes'!$D$6:$D$2205,MATCH(V1411,'Material routes'!$A$6:$A$2205,0)),"MISSING ID")</x:f>
        <x:v>proposal.collection.cable_grip_canyon_ascender</x:v>
      </x:c>
      <x:c r="U1411" s="4" t="str">
        <x:v>design.collection.cable_grip_canyon_ascender.audit.extra.82</x:v>
      </x:c>
      <x:c r="V1411" s="4" t="str">
        <x:v>design.collection.cable_grip_canyon_ascender.out</x:v>
      </x:c>
    </x:row>
    <x:row r="1412" ht="64" customHeight="1">
      <x:c r="A1412" s="4" t="str">
        <x:f>IFERROR(INDEX('Material routes'!$E$6:$E$2205,MATCH(U1412,'Material routes'!$A$6:$A$2205,0)),"MISSING ID")</x:f>
        <x:v>Split bearing pillow block</x:v>
      </x:c>
      <x:c r="B1412" s="4" t="str">
        <x:f>IFERROR(INDEX('Material routes'!$F$6:$F$2205,MATCH(U1412,'Material routes'!$A$6:$A$2205,0)),"MISSING ID")</x:f>
        <x:v>T4</x:v>
      </x:c>
      <x:c r="C1412" s="4" t="str">
        <x:f>IFERROR(INDEX('Material routes'!$H$6:$H$2205,MATCH(U1412,'Material routes'!$A$6:$A$2205,0)),"MISSING ID")</x:f>
        <x:v>Machine part</x:v>
      </x:c>
      <x:c r="D1412" s="4" t="str">
        <x:f>IFERROR(INDEX('Material routes'!$G$6:$G$2205,MATCH(U1412,'Material routes'!$A$6:$A$2205,0)),"MISSING ID")</x:f>
        <x:v>Crafting components</x:v>
      </x:c>
      <x:c r="E1412" s="4" t="str">
        <x:f>IFERROR(INDEX('Material routes'!$C$6:$C$2205,MATCH(U1412,'Material routes'!$A$6:$A$2205,0)),"MISSING ID")</x:f>
        <x:v>Ingredient candidate</x:v>
      </x:c>
      <x:c r="F1412" s="4" t="str">
        <x:f>IFERROR(INDEX('Material routes'!$E$6:$E$2205,MATCH(V1412,'Material routes'!$A$6:$A$2205,0)),"MISSING ID")</x:f>
        <x:v>Braked canyon descent trolley</x:v>
      </x:c>
      <x:c r="G1412" s="4" t="str">
        <x:f>IFERROR(INDEX('Material routes'!$F$6:$F$2205,MATCH(V1412,'Material routes'!$A$6:$A$2205,0)),"MISSING ID")</x:f>
        <x:v>Not applicable</x:v>
      </x:c>
      <x:c r="H1412" s="4" t="str">
        <x:f>IFERROR(INDEX('Material routes'!$H$6:$H$2205,MATCH(V1412,'Material routes'!$A$6:$A$2205,0)),"MISSING ID")</x:f>
        <x:v>Traversal device</x:v>
      </x:c>
      <x:c r="I1412" s="4" t="str">
        <x:f>IFERROR(INDEX('Material routes'!$G$6:$G$2205,MATCH(V1412,'Material routes'!$A$6:$A$2205,0)),"MISSING ID")</x:f>
        <x:v>Tools</x:v>
      </x:c>
      <x:c r="J1412" s="4" t="str">
        <x:f>IFERROR(INDEX('Material routes'!$B$6:$B$2205,MATCH(U1412,'Material routes'!$A$6:$A$2205,0)),"MISSING ID")</x:f>
        <x:v>design.collection.braked_canyon_descent_trolley</x:v>
      </x:c>
      <x:c r="K1412" s="4" t="str">
        <x:f>IFERROR(INDEX('Crafting recipes'!$C$6:$C$1005,MATCH(J1412,'Crafting recipes'!$A$6:$A$1005,0)),"MISSING ID")</x:f>
        <x:v>Finished-item crafting</x:v>
      </x:c>
      <x:c r="L1412" s="4" t="str">
        <x:f>IFERROR(INDEX('Material routes'!$K$6:$K$2205,MATCH(U1412,'Material routes'!$A$6:$A$2205,0)),"MISSING ID")</x:f>
        <x:v>Proposal</x:v>
      </x:c>
      <x:c r="M1412" s="4" t="str">
        <x:f>IFERROR(INDEX('Material routes'!$M$6:$M$2205,MATCH(U1412,'Material routes'!$A$6:$A$2205,0)),"MISSING ID")</x:f>
        <x:v>Partial proposal</x:v>
      </x:c>
      <x:c r="N1412" s="4"/>
      <x:c r="O1412" s="4" t="str">
        <x:f>IFERROR(INDEX('Material routes'!$J$6:$J$2205,MATCH(U1412,'Material routes'!$A$6:$A$2205,0)),"MISSING ID")</x:f>
        <x:v>Unspecified</x:v>
      </x:c>
      <x:c r="P1412" s="4"/>
      <x:c r="Q1412" s="4" t="str">
        <x:f>IFERROR(INDEX('Material routes'!$J$6:$J$2205,MATCH(V1412,'Material routes'!$A$6:$A$2205,0)),"MISSING ID")</x:f>
        <x:v>Unspecified</x:v>
      </x:c>
      <x:c r="R1412" s="4" t="str">
        <x:f>IF(L1412="Withheld","Withheld premise",IF(E1412="Tool candidate","Reusable prerequisite",IF(K1412="Raw entry preparation","Entry-resource preparation",IF(G1412="Not applicable",IF(IFERROR(INDEX('Items'!$AI$6:$AI$1005,MATCH(T1412,'Items'!$A$6:$A$1005,0)),"MISSING ID")="Finished item","Finished endpoint",IF(IFERROR(INDEX('Items'!$AI$6:$AI$1005,MATCH(T1412,'Items'!$A$6:$A$1005,0)),"MISSING ID")="Currency","Currency / no refinement tier","Recovered output / tier not applicable")),IF(OR(IFERROR(INDEX('Crafting recipes'!$H$6:$H$1005,MATCH(J1412,'Crafting recipes'!$A$6:$A$1005,0)),"MISSING ID")="Unassigned",G1412="Unassigned"),"Tier unresolved",IF(IFERROR(VALUE(RIGHT(G1412,1))-VALUE(RIGHT(IFERROR(INDEX('Crafting recipes'!$H$6:$H$1005,MATCH(J1412,'Crafting recipes'!$A$6:$A$1005,0)),"MISSING ID"),1)),0)=1,IF(B1412=IFERROR(INDEX('Crafting recipes'!$H$6:$H$1005,MATCH(J1412,'Crafting recipes'!$A$6:$A$1005,0)),"MISSING ID"),"Advances one material tier","Lower-tier ingredient; route advances one tier"),"Needs tier review"))))))</x:f>
        <x:v>Finished endpoint</x:v>
      </x:c>
      <x:c r="S1412" s="4" t="str">
        <x:f>IFERROR(INDEX('Material routes'!$D$6:$D$2205,MATCH(U1412,'Material routes'!$A$6:$A$2205,0)),"MISSING ID")</x:f>
        <x:v>proposal.collection.split_bearing_pillow_block</x:v>
      </x:c>
      <x:c r="T1412" s="4" t="str">
        <x:f>IFERROR(INDEX('Material routes'!$D$6:$D$2205,MATCH(V1412,'Material routes'!$A$6:$A$2205,0)),"MISSING ID")</x:f>
        <x:v>proposal.collection.braked_canyon_descent_trolley</x:v>
      </x:c>
      <x:c r="U1412" s="4" t="str">
        <x:v>design.collection.braked_canyon_descent_trolley.audit.extra.83</x:v>
      </x:c>
      <x:c r="V1412" s="4" t="str">
        <x:v>design.collection.braked_canyon_descent_trolley.out</x:v>
      </x:c>
    </x:row>
    <x:row r="1413" ht="64" customHeight="1">
      <x:c r="A1413" s="4" t="str">
        <x:f>IFERROR(INDEX('Material routes'!$E$6:$E$2205,MATCH(U1413,'Material routes'!$A$6:$A$2205,0)),"MISSING ID")</x:f>
        <x:v>Pressed hide fastening strips</x:v>
      </x:c>
      <x:c r="B1413" s="4" t="str">
        <x:f>IFERROR(INDEX('Material routes'!$F$6:$F$2205,MATCH(U1413,'Material routes'!$A$6:$A$2205,0)),"MISSING ID")</x:f>
        <x:v>T2</x:v>
      </x:c>
      <x:c r="C1413" s="4" t="str">
        <x:f>IFERROR(INDEX('Material routes'!$H$6:$H$2205,MATCH(U1413,'Material routes'!$A$6:$A$2205,0)),"MISSING ID")</x:f>
        <x:v>Processed material</x:v>
      </x:c>
      <x:c r="D1413" s="4" t="str">
        <x:f>IFERROR(INDEX('Material routes'!$G$6:$G$2205,MATCH(U1413,'Material routes'!$A$6:$A$2205,0)),"MISSING ID")</x:f>
        <x:v>Manufactured stock</x:v>
      </x:c>
      <x:c r="E1413" s="4" t="str">
        <x:f>IFERROR(INDEX('Material routes'!$C$6:$C$2205,MATCH(U1413,'Material routes'!$A$6:$A$2205,0)),"MISSING ID")</x:f>
        <x:v>Ingredient candidate</x:v>
      </x:c>
      <x:c r="F1413" s="4" t="str">
        <x:f>IFERROR(INDEX('Material routes'!$E$6:$E$2205,MATCH(V1413,'Material routes'!$A$6:$A$2205,0)),"MISSING ID")</x:f>
        <x:v>Braked canyon descent trolley</x:v>
      </x:c>
      <x:c r="G1413" s="4" t="str">
        <x:f>IFERROR(INDEX('Material routes'!$F$6:$F$2205,MATCH(V1413,'Material routes'!$A$6:$A$2205,0)),"MISSING ID")</x:f>
        <x:v>Not applicable</x:v>
      </x:c>
      <x:c r="H1413" s="4" t="str">
        <x:f>IFERROR(INDEX('Material routes'!$H$6:$H$2205,MATCH(V1413,'Material routes'!$A$6:$A$2205,0)),"MISSING ID")</x:f>
        <x:v>Traversal device</x:v>
      </x:c>
      <x:c r="I1413" s="4" t="str">
        <x:f>IFERROR(INDEX('Material routes'!$G$6:$G$2205,MATCH(V1413,'Material routes'!$A$6:$A$2205,0)),"MISSING ID")</x:f>
        <x:v>Tools</x:v>
      </x:c>
      <x:c r="J1413" s="4" t="str">
        <x:f>IFERROR(INDEX('Material routes'!$B$6:$B$2205,MATCH(U1413,'Material routes'!$A$6:$A$2205,0)),"MISSING ID")</x:f>
        <x:v>design.collection.braked_canyon_descent_trolley</x:v>
      </x:c>
      <x:c r="K1413" s="4" t="str">
        <x:f>IFERROR(INDEX('Crafting recipes'!$C$6:$C$1005,MATCH(J1413,'Crafting recipes'!$A$6:$A$1005,0)),"MISSING ID")</x:f>
        <x:v>Finished-item crafting</x:v>
      </x:c>
      <x:c r="L1413" s="4" t="str">
        <x:f>IFERROR(INDEX('Material routes'!$K$6:$K$2205,MATCH(U1413,'Material routes'!$A$6:$A$2205,0)),"MISSING ID")</x:f>
        <x:v>Proposal</x:v>
      </x:c>
      <x:c r="M1413" s="4" t="str">
        <x:f>IFERROR(INDEX('Material routes'!$M$6:$M$2205,MATCH(U1413,'Material routes'!$A$6:$A$2205,0)),"MISSING ID")</x:f>
        <x:v>Partial proposal</x:v>
      </x:c>
      <x:c r="N1413" s="4"/>
      <x:c r="O1413" s="4" t="str">
        <x:f>IFERROR(INDEX('Material routes'!$J$6:$J$2205,MATCH(U1413,'Material routes'!$A$6:$A$2205,0)),"MISSING ID")</x:f>
        <x:v>Unspecified</x:v>
      </x:c>
      <x:c r="P1413" s="4"/>
      <x:c r="Q1413" s="4" t="str">
        <x:f>IFERROR(INDEX('Material routes'!$J$6:$J$2205,MATCH(V1413,'Material routes'!$A$6:$A$2205,0)),"MISSING ID")</x:f>
        <x:v>Unspecified</x:v>
      </x:c>
      <x:c r="R1413" s="4" t="str">
        <x:f>IF(L1413="Withheld","Withheld premise",IF(E1413="Tool candidate","Reusable prerequisite",IF(K1413="Raw entry preparation","Entry-resource preparation",IF(G1413="Not applicable",IF(IFERROR(INDEX('Items'!$AI$6:$AI$1005,MATCH(T1413,'Items'!$A$6:$A$1005,0)),"MISSING ID")="Finished item","Finished endpoint",IF(IFERROR(INDEX('Items'!$AI$6:$AI$1005,MATCH(T1413,'Items'!$A$6:$A$1005,0)),"MISSING ID")="Currency","Currency / no refinement tier","Recovered output / tier not applicable")),IF(OR(IFERROR(INDEX('Crafting recipes'!$H$6:$H$1005,MATCH(J1413,'Crafting recipes'!$A$6:$A$1005,0)),"MISSING ID")="Unassigned",G1413="Unassigned"),"Tier unresolved",IF(IFERROR(VALUE(RIGHT(G1413,1))-VALUE(RIGHT(IFERROR(INDEX('Crafting recipes'!$H$6:$H$1005,MATCH(J1413,'Crafting recipes'!$A$6:$A$1005,0)),"MISSING ID"),1)),0)=1,IF(B1413=IFERROR(INDEX('Crafting recipes'!$H$6:$H$1005,MATCH(J1413,'Crafting recipes'!$A$6:$A$1005,0)),"MISSING ID"),"Advances one material tier","Lower-tier ingredient; route advances one tier"),"Needs tier review"))))))</x:f>
        <x:v>Finished endpoint</x:v>
      </x:c>
      <x:c r="S1413" s="4" t="str">
        <x:f>IFERROR(INDEX('Material routes'!$D$6:$D$2205,MATCH(U1413,'Material routes'!$A$6:$A$2205,0)),"MISSING ID")</x:f>
        <x:v>proposal.audit.pressed_hide_fastening_strips</x:v>
      </x:c>
      <x:c r="T1413" s="4" t="str">
        <x:f>IFERROR(INDEX('Material routes'!$D$6:$D$2205,MATCH(V1413,'Material routes'!$A$6:$A$2205,0)),"MISSING ID")</x:f>
        <x:v>proposal.collection.braked_canyon_descent_trolley</x:v>
      </x:c>
      <x:c r="U1413" s="4" t="str">
        <x:v>design.collection.braked_canyon_descent_trolley.audit.extra.84</x:v>
      </x:c>
      <x:c r="V1413" s="4" t="str">
        <x:v>design.collection.braked_canyon_descent_trolley.out</x:v>
      </x:c>
    </x:row>
    <x:row r="1414" ht="64" customHeight="1">
      <x:c r="A1414" s="4" t="str">
        <x:f>IFERROR(INDEX('Material routes'!$E$6:$E$2205,MATCH(U1414,'Material routes'!$A$6:$A$2205,0)),"MISSING ID")</x:f>
        <x:v>Shaped metal grip blank</x:v>
      </x:c>
      <x:c r="B1414" s="4" t="str">
        <x:f>IFERROR(INDEX('Material routes'!$F$6:$F$2205,MATCH(U1414,'Material routes'!$A$6:$A$2205,0)),"MISSING ID")</x:f>
        <x:v>T3</x:v>
      </x:c>
      <x:c r="C1414" s="4" t="str">
        <x:f>IFERROR(INDEX('Material routes'!$H$6:$H$2205,MATCH(U1414,'Material routes'!$A$6:$A$2205,0)),"MISSING ID")</x:f>
        <x:v>Crafting component</x:v>
      </x:c>
      <x:c r="D1414" s="4" t="str">
        <x:f>IFERROR(INDEX('Material routes'!$G$6:$G$2205,MATCH(U1414,'Material routes'!$A$6:$A$2205,0)),"MISSING ID")</x:f>
        <x:v>Crafting components</x:v>
      </x:c>
      <x:c r="E1414" s="4" t="str">
        <x:f>IFERROR(INDEX('Material routes'!$C$6:$C$2205,MATCH(U1414,'Material routes'!$A$6:$A$2205,0)),"MISSING ID")</x:f>
        <x:v>Ingredient candidate</x:v>
      </x:c>
      <x:c r="F1414" s="4" t="str">
        <x:f>IFERROR(INDEX('Material routes'!$E$6:$E$2205,MATCH(V1414,'Material routes'!$A$6:$A$2205,0)),"MISSING ID")</x:f>
        <x:v>Braked canyon descent trolley</x:v>
      </x:c>
      <x:c r="G1414" s="4" t="str">
        <x:f>IFERROR(INDEX('Material routes'!$F$6:$F$2205,MATCH(V1414,'Material routes'!$A$6:$A$2205,0)),"MISSING ID")</x:f>
        <x:v>Not applicable</x:v>
      </x:c>
      <x:c r="H1414" s="4" t="str">
        <x:f>IFERROR(INDEX('Material routes'!$H$6:$H$2205,MATCH(V1414,'Material routes'!$A$6:$A$2205,0)),"MISSING ID")</x:f>
        <x:v>Traversal device</x:v>
      </x:c>
      <x:c r="I1414" s="4" t="str">
        <x:f>IFERROR(INDEX('Material routes'!$G$6:$G$2205,MATCH(V1414,'Material routes'!$A$6:$A$2205,0)),"MISSING ID")</x:f>
        <x:v>Tools</x:v>
      </x:c>
      <x:c r="J1414" s="4" t="str">
        <x:f>IFERROR(INDEX('Material routes'!$B$6:$B$2205,MATCH(U1414,'Material routes'!$A$6:$A$2205,0)),"MISSING ID")</x:f>
        <x:v>design.collection.braked_canyon_descent_trolley</x:v>
      </x:c>
      <x:c r="K1414" s="4" t="str">
        <x:f>IFERROR(INDEX('Crafting recipes'!$C$6:$C$1005,MATCH(J1414,'Crafting recipes'!$A$6:$A$1005,0)),"MISSING ID")</x:f>
        <x:v>Finished-item crafting</x:v>
      </x:c>
      <x:c r="L1414" s="4" t="str">
        <x:f>IFERROR(INDEX('Material routes'!$K$6:$K$2205,MATCH(U1414,'Material routes'!$A$6:$A$2205,0)),"MISSING ID")</x:f>
        <x:v>Proposal</x:v>
      </x:c>
      <x:c r="M1414" s="4" t="str">
        <x:f>IFERROR(INDEX('Material routes'!$M$6:$M$2205,MATCH(U1414,'Material routes'!$A$6:$A$2205,0)),"MISSING ID")</x:f>
        <x:v>Partial proposal</x:v>
      </x:c>
      <x:c r="N1414" s="4"/>
      <x:c r="O1414" s="4" t="str">
        <x:f>IFERROR(INDEX('Material routes'!$J$6:$J$2205,MATCH(U1414,'Material routes'!$A$6:$A$2205,0)),"MISSING ID")</x:f>
        <x:v>Unspecified</x:v>
      </x:c>
      <x:c r="P1414" s="4"/>
      <x:c r="Q1414" s="4" t="str">
        <x:f>IFERROR(INDEX('Material routes'!$J$6:$J$2205,MATCH(V1414,'Material routes'!$A$6:$A$2205,0)),"MISSING ID")</x:f>
        <x:v>Unspecified</x:v>
      </x:c>
      <x:c r="R1414" s="4" t="str">
        <x:f>IF(L1414="Withheld","Withheld premise",IF(E1414="Tool candidate","Reusable prerequisite",IF(K1414="Raw entry preparation","Entry-resource preparation",IF(G1414="Not applicable",IF(IFERROR(INDEX('Items'!$AI$6:$AI$1005,MATCH(T1414,'Items'!$A$6:$A$1005,0)),"MISSING ID")="Finished item","Finished endpoint",IF(IFERROR(INDEX('Items'!$AI$6:$AI$1005,MATCH(T1414,'Items'!$A$6:$A$1005,0)),"MISSING ID")="Currency","Currency / no refinement tier","Recovered output / tier not applicable")),IF(OR(IFERROR(INDEX('Crafting recipes'!$H$6:$H$1005,MATCH(J1414,'Crafting recipes'!$A$6:$A$1005,0)),"MISSING ID")="Unassigned",G1414="Unassigned"),"Tier unresolved",IF(IFERROR(VALUE(RIGHT(G1414,1))-VALUE(RIGHT(IFERROR(INDEX('Crafting recipes'!$H$6:$H$1005,MATCH(J1414,'Crafting recipes'!$A$6:$A$1005,0)),"MISSING ID"),1)),0)=1,IF(B1414=IFERROR(INDEX('Crafting recipes'!$H$6:$H$1005,MATCH(J1414,'Crafting recipes'!$A$6:$A$1005,0)),"MISSING ID"),"Advances one material tier","Lower-tier ingredient; route advances one tier"),"Needs tier review"))))))</x:f>
        <x:v>Finished endpoint</x:v>
      </x:c>
      <x:c r="S1414" s="4" t="str">
        <x:f>IFERROR(INDEX('Material routes'!$D$6:$D$2205,MATCH(U1414,'Material routes'!$A$6:$A$2205,0)),"MISSING ID")</x:f>
        <x:v>proposal.audit.shaped_metal_grip_blank</x:v>
      </x:c>
      <x:c r="T1414" s="4" t="str">
        <x:f>IFERROR(INDEX('Material routes'!$D$6:$D$2205,MATCH(V1414,'Material routes'!$A$6:$A$2205,0)),"MISSING ID")</x:f>
        <x:v>proposal.collection.braked_canyon_descent_trolley</x:v>
      </x:c>
      <x:c r="U1414" s="4" t="str">
        <x:v>design.collection.braked_canyon_descent_trolley.audit.extra.85</x:v>
      </x:c>
      <x:c r="V1414" s="4" t="str">
        <x:v>design.collection.braked_canyon_descent_trolley.out</x:v>
      </x:c>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t="str">
        <x:f>IFERROR(INDEX('Material routes'!$E$6:$E$2205,MATCH(U1426,'Material routes'!$A$6:$A$2205,0)),"MISSING ID")</x:f>
        <x:v>Metal glassworking blowpipe</x:v>
      </x:c>
      <x:c r="B1426" s="4" t="str">
        <x:f>IFERROR(INDEX('Material routes'!$F$6:$F$2205,MATCH(U1426,'Material routes'!$A$6:$A$2205,0)),"MISSING ID")</x:f>
        <x:v>Not applicable</x:v>
      </x:c>
      <x:c r="C1426" s="4" t="str">
        <x:f>IFERROR(INDEX('Material routes'!$H$6:$H$2205,MATCH(U1426,'Material routes'!$A$6:$A$2205,0)),"MISSING ID")</x:f>
        <x:v>Tool</x:v>
      </x:c>
      <x:c r="D1426" s="4" t="str">
        <x:f>IFERROR(INDEX('Material routes'!$G$6:$G$2205,MATCH(U1426,'Material routes'!$A$6:$A$2205,0)),"MISSING ID")</x:f>
        <x:v>Tools</x:v>
      </x:c>
      <x:c r="E1426" s="4" t="str">
        <x:f>IFERROR(INDEX('Material routes'!$C$6:$C$2205,MATCH(U1426,'Material routes'!$A$6:$A$2205,0)),"MISSING ID")</x:f>
        <x:v>Tool candidate</x:v>
      </x:c>
      <x:c r="F1426" s="4" t="str">
        <x:f>IFERROR(INDEX('Material routes'!$E$6:$E$2205,MATCH(V1426,'Material routes'!$A$6:$A$2205,0)),"MISSING ID")</x:f>
        <x:v>Blown glass vessel blank</x:v>
      </x:c>
      <x:c r="G1426" s="4" t="str">
        <x:f>IFERROR(INDEX('Material routes'!$F$6:$F$2205,MATCH(V1426,'Material routes'!$A$6:$A$2205,0)),"MISSING ID")</x:f>
        <x:v>T2</x:v>
      </x:c>
      <x:c r="H1426" s="4" t="str">
        <x:f>IFERROR(INDEX('Material routes'!$H$6:$H$2205,MATCH(V1426,'Material routes'!$A$6:$A$2205,0)),"MISSING ID")</x:f>
        <x:v>Crafting component</x:v>
      </x:c>
      <x:c r="I1426" s="4" t="str">
        <x:f>IFERROR(INDEX('Material routes'!$G$6:$G$2205,MATCH(V1426,'Material routes'!$A$6:$A$2205,0)),"MISSING ID")</x:f>
        <x:v>Crafting components</x:v>
      </x:c>
      <x:c r="J1426" s="4" t="str">
        <x:f>IFERROR(INDEX('Material routes'!$B$6:$B$2205,MATCH(U1426,'Material routes'!$A$6:$A$2205,0)),"MISSING ID")</x:f>
        <x:v>design.audit.proposal_audit_blown_glass_vessel_blank</x:v>
      </x:c>
      <x:c r="K1426" s="4" t="str">
        <x:f>IFERROR(INDEX('Crafting recipes'!$C$6:$C$1005,MATCH(J1426,'Crafting recipes'!$A$6:$A$1005,0)),"MISSING ID")</x:f>
        <x:v>Material refinement</x:v>
      </x:c>
      <x:c r="L1426" s="4" t="str">
        <x:f>IFERROR(INDEX('Material routes'!$K$6:$K$2205,MATCH(U1426,'Material routes'!$A$6:$A$2205,0)),"MISSING ID")</x:f>
        <x:v>Proposal</x:v>
      </x:c>
      <x:c r="M1426" s="4" t="str">
        <x:f>IFERROR(INDEX('Material routes'!$M$6:$M$2205,MATCH(U1426,'Material routes'!$A$6:$A$2205,0)),"MISSING ID")</x:f>
        <x:v>Partial proposal</x:v>
      </x:c>
      <x:c r="N1426" s="4"/>
      <x:c r="O1426" s="4" t="str">
        <x:f>IFERROR(INDEX('Material routes'!$J$6:$J$2205,MATCH(U1426,'Material routes'!$A$6:$A$2205,0)),"MISSING ID")</x:f>
        <x:v>Unspecified</x:v>
      </x:c>
      <x:c r="P1426" s="4"/>
      <x:c r="Q1426" s="4" t="str">
        <x:f>IFERROR(INDEX('Material routes'!$J$6:$J$2205,MATCH(V1426,'Material routes'!$A$6:$A$2205,0)),"MISSING ID")</x:f>
        <x:v>Unspecified</x:v>
      </x:c>
      <x:c r="R1426" s="4" t="str">
        <x:f>IF(L1426="Withheld","Withheld premise",IF(E1426="Tool candidate","Reusable prerequisite",IF(K1426="Raw entry preparation","Entry-resource preparation",IF(G1426="Not applicable",IF(IFERROR(INDEX('Items'!$AI$6:$AI$1005,MATCH(T1426,'Items'!$A$6:$A$1005,0)),"MISSING ID")="Finished item","Finished endpoint",IF(IFERROR(INDEX('Items'!$AI$6:$AI$1005,MATCH(T1426,'Items'!$A$6:$A$1005,0)),"MISSING ID")="Currency","Currency / no refinement tier","Recovered output / tier not applicable")),IF(OR(IFERROR(INDEX('Crafting recipes'!$H$6:$H$1005,MATCH(J1426,'Crafting recipes'!$A$6:$A$1005,0)),"MISSING ID")="Unassigned",G1426="Unassigned"),"Tier unresolved",IF(IFERROR(VALUE(RIGHT(G1426,1))-VALUE(RIGHT(IFERROR(INDEX('Crafting recipes'!$H$6:$H$1005,MATCH(J1426,'Crafting recipes'!$A$6:$A$1005,0)),"MISSING ID"),1)),0)=1,IF(B1426=IFERROR(INDEX('Crafting recipes'!$H$6:$H$1005,MATCH(J1426,'Crafting recipes'!$A$6:$A$1005,0)),"MISSING ID"),"Advances one material tier","Lower-tier ingredient; route advances one tier"),"Needs tier review"))))))</x:f>
        <x:v>Reusable prerequisite</x:v>
      </x:c>
      <x:c r="S1426" s="4" t="str">
        <x:f>IFERROR(INDEX('Material routes'!$D$6:$D$2205,MATCH(U1426,'Material routes'!$A$6:$A$2205,0)),"MISSING ID")</x:f>
        <x:v>proposal.audit.metal_glassworking_blowpipe</x:v>
      </x:c>
      <x:c r="T1426" s="4" t="str">
        <x:f>IFERROR(INDEX('Material routes'!$D$6:$D$2205,MATCH(V1426,'Material routes'!$A$6:$A$2205,0)),"MISSING ID")</x:f>
        <x:v>proposal.audit.blown_glass_vessel_blank</x:v>
      </x:c>
      <x:c r="U1426" s="4" t="str">
        <x:v>design.audit.proposal_audit_blown_glass_vessel_blank.audit.tool.1</x:v>
      </x:c>
      <x:c r="V1426" s="4" t="str">
        <x:v>design.audit.proposal_audit_blown_glass_vessel_blank.audit.out</x:v>
      </x:c>
    </x:row>
    <x:row r="1427" ht="64" customHeight="1">
      <x:c r="A1427" s="4" t="str">
        <x:f>IFERROR(INDEX('Material routes'!$E$6:$E$2205,MATCH(U1427,'Material routes'!$A$6:$A$2205,0)),"MISSING ID")</x:f>
        <x:v>Controlled-heating firing kiln</x:v>
      </x:c>
      <x:c r="B1427" s="4" t="str">
        <x:f>IFERROR(INDEX('Material routes'!$F$6:$F$2205,MATCH(U1427,'Material routes'!$A$6:$A$2205,0)),"MISSING ID")</x:f>
        <x:v>Not applicable</x:v>
      </x:c>
      <x:c r="C1427" s="4" t="str">
        <x:f>IFERROR(INDEX('Material routes'!$H$6:$H$2205,MATCH(U1427,'Material routes'!$A$6:$A$2205,0)),"MISSING ID")</x:f>
        <x:v>Machine</x:v>
      </x:c>
      <x:c r="D1427" s="4" t="str">
        <x:f>IFERROR(INDEX('Material routes'!$G$6:$G$2205,MATCH(U1427,'Material routes'!$A$6:$A$2205,0)),"MISSING ID")</x:f>
        <x:v>Field supplies</x:v>
      </x:c>
      <x:c r="E1427" s="4" t="str">
        <x:f>IFERROR(INDEX('Material routes'!$C$6:$C$2205,MATCH(U1427,'Material routes'!$A$6:$A$2205,0)),"MISSING ID")</x:f>
        <x:v>Tool candidate</x:v>
      </x:c>
      <x:c r="F1427" s="4" t="str">
        <x:f>IFERROR(INDEX('Material routes'!$E$6:$E$2205,MATCH(V1427,'Material routes'!$A$6:$A$2205,0)),"MISSING ID")</x:f>
        <x:v>Blown glass vessel blank</x:v>
      </x:c>
      <x:c r="G1427" s="4" t="str">
        <x:f>IFERROR(INDEX('Material routes'!$F$6:$F$2205,MATCH(V1427,'Material routes'!$A$6:$A$2205,0)),"MISSING ID")</x:f>
        <x:v>T2</x:v>
      </x:c>
      <x:c r="H1427" s="4" t="str">
        <x:f>IFERROR(INDEX('Material routes'!$H$6:$H$2205,MATCH(V1427,'Material routes'!$A$6:$A$2205,0)),"MISSING ID")</x:f>
        <x:v>Crafting component</x:v>
      </x:c>
      <x:c r="I1427" s="4" t="str">
        <x:f>IFERROR(INDEX('Material routes'!$G$6:$G$2205,MATCH(V1427,'Material routes'!$A$6:$A$2205,0)),"MISSING ID")</x:f>
        <x:v>Crafting components</x:v>
      </x:c>
      <x:c r="J1427" s="4" t="str">
        <x:f>IFERROR(INDEX('Material routes'!$B$6:$B$2205,MATCH(U1427,'Material routes'!$A$6:$A$2205,0)),"MISSING ID")</x:f>
        <x:v>design.audit.proposal_audit_blown_glass_vessel_blank</x:v>
      </x:c>
      <x:c r="K1427" s="4" t="str">
        <x:f>IFERROR(INDEX('Crafting recipes'!$C$6:$C$1005,MATCH(J1427,'Crafting recipes'!$A$6:$A$1005,0)),"MISSING ID")</x:f>
        <x:v>Material refinement</x:v>
      </x:c>
      <x:c r="L1427" s="4" t="str">
        <x:f>IFERROR(INDEX('Material routes'!$K$6:$K$2205,MATCH(U1427,'Material routes'!$A$6:$A$2205,0)),"MISSING ID")</x:f>
        <x:v>Proposal</x:v>
      </x:c>
      <x:c r="M1427" s="4" t="str">
        <x:f>IFERROR(INDEX('Material routes'!$M$6:$M$2205,MATCH(U1427,'Material routes'!$A$6:$A$2205,0)),"MISSING ID")</x:f>
        <x:v>Partial proposal</x:v>
      </x:c>
      <x:c r="N1427" s="4"/>
      <x:c r="O1427" s="4" t="str">
        <x:f>IFERROR(INDEX('Material routes'!$J$6:$J$2205,MATCH(U1427,'Material routes'!$A$6:$A$2205,0)),"MISSING ID")</x:f>
        <x:v>Unspecified</x:v>
      </x:c>
      <x:c r="P1427" s="4"/>
      <x:c r="Q1427" s="4" t="str">
        <x:f>IFERROR(INDEX('Material routes'!$J$6:$J$2205,MATCH(V1427,'Material routes'!$A$6:$A$2205,0)),"MISSING ID")</x:f>
        <x:v>Unspecified</x:v>
      </x:c>
      <x:c r="R1427" s="4" t="str">
        <x:f>IF(L1427="Withheld","Withheld premise",IF(E1427="Tool candidate","Reusable prerequisite",IF(K1427="Raw entry preparation","Entry-resource preparation",IF(G1427="Not applicable",IF(IFERROR(INDEX('Items'!$AI$6:$AI$1005,MATCH(T1427,'Items'!$A$6:$A$1005,0)),"MISSING ID")="Finished item","Finished endpoint",IF(IFERROR(INDEX('Items'!$AI$6:$AI$1005,MATCH(T1427,'Items'!$A$6:$A$1005,0)),"MISSING ID")="Currency","Currency / no refinement tier","Recovered output / tier not applicable")),IF(OR(IFERROR(INDEX('Crafting recipes'!$H$6:$H$1005,MATCH(J1427,'Crafting recipes'!$A$6:$A$1005,0)),"MISSING ID")="Unassigned",G1427="Unassigned"),"Tier unresolved",IF(IFERROR(VALUE(RIGHT(G1427,1))-VALUE(RIGHT(IFERROR(INDEX('Crafting recipes'!$H$6:$H$1005,MATCH(J1427,'Crafting recipes'!$A$6:$A$1005,0)),"MISSING ID"),1)),0)=1,IF(B1427=IFERROR(INDEX('Crafting recipes'!$H$6:$H$1005,MATCH(J1427,'Crafting recipes'!$A$6:$A$1005,0)),"MISSING ID"),"Advances one material tier","Lower-tier ingredient; route advances one tier"),"Needs tier review"))))))</x:f>
        <x:v>Reusable prerequisite</x:v>
      </x:c>
      <x:c r="S1427" s="4" t="str">
        <x:f>IFERROR(INDEX('Material routes'!$D$6:$D$2205,MATCH(U1427,'Material routes'!$A$6:$A$2205,0)),"MISSING ID")</x:f>
        <x:v>proposal.audit.controlled_heating_firing_kiln</x:v>
      </x:c>
      <x:c r="T1427" s="4" t="str">
        <x:f>IFERROR(INDEX('Material routes'!$D$6:$D$2205,MATCH(V1427,'Material routes'!$A$6:$A$2205,0)),"MISSING ID")</x:f>
        <x:v>proposal.audit.blown_glass_vessel_blank</x:v>
      </x:c>
      <x:c r="U1427" s="4" t="str">
        <x:v>design.audit.proposal_audit_blown_glass_vessel_blank.audit.tool.2</x:v>
      </x:c>
      <x:c r="V1427" s="4" t="str">
        <x:v>design.audit.proposal_audit_blown_glass_vessel_blank.audit.out</x:v>
      </x:c>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Field supplies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Tools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Tools</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Tools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Consumables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t="str">
        <x:f>IFERROR(INDEX('Material routes'!$E$6:$E$2205,MATCH(U1438,'Material routes'!$A$6:$A$2205,0)),"MISSING ID")</x:f>
        <x:v>Glass transfer funnel</x:v>
      </x:c>
      <x:c r="B1438" s="4" t="str">
        <x:f>IFERROR(INDEX('Material routes'!$F$6:$F$2205,MATCH(U1438,'Material routes'!$A$6:$A$2205,0)),"MISSING ID")</x:f>
        <x:v>Not applicable</x:v>
      </x:c>
      <x:c r="C1438" s="4" t="str">
        <x:f>IFERROR(INDEX('Material routes'!$H$6:$H$2205,MATCH(U1438,'Material routes'!$A$6:$A$2205,0)),"MISSING ID")</x:f>
        <x:v>Tool</x:v>
      </x:c>
      <x:c r="D1438" s="4" t="str">
        <x:f>IFERROR(INDEX('Material routes'!$G$6:$G$2205,MATCH(U1438,'Material routes'!$A$6:$A$2205,0)),"MISSING ID")</x:f>
        <x:v>Containers</x:v>
      </x:c>
      <x:c r="E1438" s="4" t="str">
        <x:f>IFERROR(INDEX('Material routes'!$C$6:$C$2205,MATCH(U1438,'Material routes'!$A$6:$A$2205,0)),"MISSING ID")</x:f>
        <x:v>Tool candidate</x:v>
      </x:c>
      <x:c r="F1438" s="4" t="str">
        <x:f>IFERROR(INDEX('Material routes'!$E$6:$E$2205,MATCH(V1438,'Material routes'!$A$6:$A$2205,0)),"MISSING ID")</x:f>
        <x:v>Mineral-cell electrolyte candidate</x:v>
      </x:c>
      <x:c r="G1438" s="4" t="str">
        <x:f>IFERROR(INDEX('Material routes'!$F$6:$F$2205,MATCH(V1438,'Material routes'!$A$6:$A$2205,0)),"MISSING ID")</x:f>
        <x:v>T2</x:v>
      </x:c>
      <x:c r="H1438" s="4" t="str">
        <x:f>IFERROR(INDEX('Material routes'!$H$6:$H$2205,MATCH(V1438,'Material routes'!$A$6:$A$2205,0)),"MISSING ID")</x:f>
        <x:v>Chemical material</x:v>
      </x:c>
      <x:c r="I1438" s="4" t="str">
        <x:f>IFERROR(INDEX('Material routes'!$G$6:$G$2205,MATCH(V1438,'Material routes'!$A$6:$A$2205,0)),"MISSING ID")</x:f>
        <x:v>Processing agents</x:v>
      </x:c>
      <x:c r="J1438" s="4" t="str">
        <x:f>IFERROR(INDEX('Material routes'!$B$6:$B$2205,MATCH(U1438,'Material routes'!$A$6:$A$2205,0)),"MISSING ID")</x:f>
        <x:v>design.audit.proposal_audit_mineral_cell_electrolyte_candidate</x:v>
      </x:c>
      <x:c r="K1438" s="4" t="str">
        <x:f>IFERROR(INDEX('Crafting recipes'!$C$6:$C$1005,MATCH(J1438,'Crafting recipes'!$A$6:$A$1005,0)),"MISSING ID")</x:f>
        <x:v>Material refinement</x:v>
      </x:c>
      <x:c r="L1438" s="4" t="str">
        <x:f>IFERROR(INDEX('Material routes'!$K$6:$K$2205,MATCH(U1438,'Material routes'!$A$6:$A$2205,0)),"MISSING ID")</x:f>
        <x:v>Proposal</x:v>
      </x:c>
      <x:c r="M1438" s="4" t="str">
        <x:f>IFERROR(INDEX('Material routes'!$M$6:$M$2205,MATCH(U1438,'Material routes'!$A$6:$A$2205,0)),"MISSING ID")</x:f>
        <x:v>Partial proposal</x:v>
      </x:c>
      <x:c r="N1438" s="4"/>
      <x:c r="O1438" s="4" t="str">
        <x:f>IFERROR(INDEX('Material routes'!$J$6:$J$2205,MATCH(U1438,'Material routes'!$A$6:$A$2205,0)),"MISSING ID")</x:f>
        <x:v>Unspecified</x:v>
      </x:c>
      <x:c r="P1438" s="4"/>
      <x:c r="Q1438" s="4" t="str">
        <x:f>IFERROR(INDEX('Material routes'!$J$6:$J$2205,MATCH(V1438,'Material routes'!$A$6:$A$2205,0)),"MISSING ID")</x:f>
        <x:v>Unspecified</x:v>
      </x:c>
      <x:c r="R1438" s="4" t="str">
        <x:f>IF(L1438="Withheld","Withheld premise",IF(E1438="Tool candidate","Reusable prerequisite",IF(K1438="Raw entry preparation","Entry-resource preparation",IF(G1438="Not applicable",IF(IFERROR(INDEX('Items'!$AI$6:$AI$1005,MATCH(T1438,'Items'!$A$6:$A$1005,0)),"MISSING ID")="Finished item","Finished endpoint",IF(IFERROR(INDEX('Items'!$AI$6:$AI$1005,MATCH(T1438,'Items'!$A$6:$A$1005,0)),"MISSING ID")="Currency","Currency / no refinement tier","Recovered output / tier not applicable")),IF(OR(IFERROR(INDEX('Crafting recipes'!$H$6:$H$1005,MATCH(J1438,'Crafting recipes'!$A$6:$A$1005,0)),"MISSING ID")="Unassigned",G1438="Unassigned"),"Tier unresolved",IF(IFERROR(VALUE(RIGHT(G1438,1))-VALUE(RIGHT(IFERROR(INDEX('Crafting recipes'!$H$6:$H$1005,MATCH(J1438,'Crafting recipes'!$A$6:$A$1005,0)),"MISSING ID"),1)),0)=1,IF(B1438=IFERROR(INDEX('Crafting recipes'!$H$6:$H$1005,MATCH(J1438,'Crafting recipes'!$A$6:$A$1005,0)),"MISSING ID"),"Advances one material tier","Lower-tier ingredient; route advances one tier"),"Needs tier review"))))))</x:f>
        <x:v>Reusable prerequisite</x:v>
      </x:c>
      <x:c r="S1438" s="4" t="str">
        <x:f>IFERROR(INDEX('Material routes'!$D$6:$D$2205,MATCH(U1438,'Material routes'!$A$6:$A$2205,0)),"MISSING ID")</x:f>
        <x:v>proposal.container.funnel</x:v>
      </x:c>
      <x:c r="T1438" s="4" t="str">
        <x:f>IFERROR(INDEX('Material routes'!$D$6:$D$2205,MATCH(V1438,'Material routes'!$A$6:$A$2205,0)),"MISSING ID")</x:f>
        <x:v>proposal.audit.mineral_cell_electrolyte_candidate</x:v>
      </x:c>
      <x:c r="U1438" s="4" t="str">
        <x:v>design.audit.proposal_audit_mineral_cell_electrolyte_candidate.audit.tool.1</x:v>
      </x:c>
      <x:c r="V1438" s="4" t="str">
        <x:v>design.audit.proposal_audit_mineral_cell_electrolyte_candidate.audit.out</x:v>
      </x:c>
    </x:row>
    <x:row r="1439" ht="64" customHeight="1">
      <x:c r="A1439" s="4" t="str">
        <x:f>IFERROR(INDEX('Material routes'!$E$6:$E$2205,MATCH(U1439,'Material routes'!$A$6:$A$2205,0)),"MISSING ID")</x:f>
        <x:v>Glazed ceramic reagent jar</x:v>
      </x:c>
      <x:c r="B1439" s="4" t="str">
        <x:f>IFERROR(INDEX('Material routes'!$F$6:$F$2205,MATCH(U1439,'Material routes'!$A$6:$A$2205,0)),"MISSING ID")</x:f>
        <x:v>Not applicable</x:v>
      </x:c>
      <x:c r="C1439" s="4" t="str">
        <x:f>IFERROR(INDEX('Material routes'!$H$6:$H$2205,MATCH(U1439,'Material routes'!$A$6:$A$2205,0)),"MISSING ID")</x:f>
        <x:v>Container</x:v>
      </x:c>
      <x:c r="D1439" s="4" t="str">
        <x:f>IFERROR(INDEX('Material routes'!$G$6:$G$2205,MATCH(U1439,'Material routes'!$A$6:$A$2205,0)),"MISSING ID")</x:f>
        <x:v>Containers</x:v>
      </x:c>
      <x:c r="E1439" s="4" t="str">
        <x:f>IFERROR(INDEX('Material routes'!$C$6:$C$2205,MATCH(U1439,'Material routes'!$A$6:$A$2205,0)),"MISSING ID")</x:f>
        <x:v>Tool candidate</x:v>
      </x:c>
      <x:c r="F1439" s="4" t="str">
        <x:f>IFERROR(INDEX('Material routes'!$E$6:$E$2205,MATCH(V1439,'Material routes'!$A$6:$A$2205,0)),"MISSING ID")</x:f>
        <x:v>Mineral-cell electrolyte candidate</x:v>
      </x:c>
      <x:c r="G1439" s="4" t="str">
        <x:f>IFERROR(INDEX('Material routes'!$F$6:$F$2205,MATCH(V1439,'Material routes'!$A$6:$A$2205,0)),"MISSING ID")</x:f>
        <x:v>T2</x:v>
      </x:c>
      <x:c r="H1439" s="4" t="str">
        <x:f>IFERROR(INDEX('Material routes'!$H$6:$H$2205,MATCH(V1439,'Material routes'!$A$6:$A$2205,0)),"MISSING ID")</x:f>
        <x:v>Chemical material</x:v>
      </x:c>
      <x:c r="I1439" s="4" t="str">
        <x:f>IFERROR(INDEX('Material routes'!$G$6:$G$2205,MATCH(V1439,'Material routes'!$A$6:$A$2205,0)),"MISSING ID")</x:f>
        <x:v>Processing agents</x:v>
      </x:c>
      <x:c r="J1439" s="4" t="str">
        <x:f>IFERROR(INDEX('Material routes'!$B$6:$B$2205,MATCH(U1439,'Material routes'!$A$6:$A$2205,0)),"MISSING ID")</x:f>
        <x:v>design.audit.proposal_audit_mineral_cell_electrolyte_candidate</x:v>
      </x:c>
      <x:c r="K1439" s="4" t="str">
        <x:f>IFERROR(INDEX('Crafting recipes'!$C$6:$C$1005,MATCH(J1439,'Crafting recipes'!$A$6:$A$1005,0)),"MISSING ID")</x:f>
        <x:v>Material refinement</x:v>
      </x:c>
      <x:c r="L1439" s="4" t="str">
        <x:f>IFERROR(INDEX('Material routes'!$K$6:$K$2205,MATCH(U1439,'Material routes'!$A$6:$A$2205,0)),"MISSING ID")</x:f>
        <x:v>Proposal</x:v>
      </x:c>
      <x:c r="M1439" s="4" t="str">
        <x:f>IFERROR(INDEX('Material routes'!$M$6:$M$2205,MATCH(U1439,'Material routes'!$A$6:$A$2205,0)),"MISSING ID")</x:f>
        <x:v>Partial proposal</x:v>
      </x:c>
      <x:c r="N1439" s="4"/>
      <x:c r="O1439" s="4" t="str">
        <x:f>IFERROR(INDEX('Material routes'!$J$6:$J$2205,MATCH(U1439,'Material routes'!$A$6:$A$2205,0)),"MISSING ID")</x:f>
        <x:v>Unspecified</x:v>
      </x:c>
      <x:c r="P1439" s="4"/>
      <x:c r="Q1439" s="4" t="str">
        <x:f>IFERROR(INDEX('Material routes'!$J$6:$J$2205,MATCH(V1439,'Material routes'!$A$6:$A$2205,0)),"MISSING ID")</x:f>
        <x:v>Unspecified</x:v>
      </x:c>
      <x:c r="R1439" s="4" t="str">
        <x:f>IF(L1439="Withheld","Withheld premise",IF(E1439="Tool candidate","Reusable prerequisite",IF(K1439="Raw entry preparation","Entry-resource preparation",IF(G1439="Not applicable",IF(IFERROR(INDEX('Items'!$AI$6:$AI$1005,MATCH(T1439,'Items'!$A$6:$A$1005,0)),"MISSING ID")="Finished item","Finished endpoint",IF(IFERROR(INDEX('Items'!$AI$6:$AI$1005,MATCH(T1439,'Items'!$A$6:$A$1005,0)),"MISSING ID")="Currency","Currency / no refinement tier","Recovered output / tier not applicable")),IF(OR(IFERROR(INDEX('Crafting recipes'!$H$6:$H$1005,MATCH(J1439,'Crafting recipes'!$A$6:$A$1005,0)),"MISSING ID")="Unassigned",G1439="Unassigned"),"Tier unresolved",IF(IFERROR(VALUE(RIGHT(G1439,1))-VALUE(RIGHT(IFERROR(INDEX('Crafting recipes'!$H$6:$H$1005,MATCH(J1439,'Crafting recipes'!$A$6:$A$1005,0)),"MISSING ID"),1)),0)=1,IF(B1439=IFERROR(INDEX('Crafting recipes'!$H$6:$H$1005,MATCH(J1439,'Crafting recipes'!$A$6:$A$1005,0)),"MISSING ID"),"Advances one material tier","Lower-tier ingredient; route advances one tier"),"Needs tier review"))))))</x:f>
        <x:v>Reusable prerequisite</x:v>
      </x:c>
      <x:c r="S1439" s="4" t="str">
        <x:f>IFERROR(INDEX('Material routes'!$D$6:$D$2205,MATCH(U1439,'Material routes'!$A$6:$A$2205,0)),"MISSING ID")</x:f>
        <x:v>proposal.container.ceramic_jar</x:v>
      </x:c>
      <x:c r="T1439" s="4" t="str">
        <x:f>IFERROR(INDEX('Material routes'!$D$6:$D$2205,MATCH(V1439,'Material routes'!$A$6:$A$2205,0)),"MISSING ID")</x:f>
        <x:v>proposal.audit.mineral_cell_electrolyte_candidate</x:v>
      </x:c>
      <x:c r="U1439" s="4" t="str">
        <x:v>design.audit.proposal_audit_mineral_cell_electrolyte_candidate.audit.tool.2</x:v>
      </x:c>
      <x:c r="V1439" s="4" t="str">
        <x:v>design.audit.proposal_audit_mineral_cell_electrolyte_candidate.audit.out</x:v>
      </x:c>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Field supplies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Tools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t="str">
        <x:v>proposal.container.seal_collar</x:v>
      </x:c>
      <x:c r="B35" s="4" t="str">
        <x:f>IFERROR(INDEX('Items'!$B$6:$B$1005,MATCH(A35,'Items'!$A$6:$A$1005,0)),"MISSING ID")</x:f>
        <x:v>Compression seal collar</x:v>
      </x:c>
      <x:c r="C35" s="4" t="str">
        <x:v>Unassigned</x:v>
      </x:c>
      <x:c r="D35" s="4" t="str">
        <x:f>IFERROR(INDEX('Items'!$C$6:$C$1005,MATCH(A35,'Items'!$A$6:$A$1005,0)),"MISSING ID")</x:f>
        <x:v>T3</x:v>
      </x:c>
      <x:c r="E35" s="4" t="str">
        <x:f>IFERROR(INDEX('Items'!$AI$6:$AI$1005,MATCH(A35,'Items'!$A$6:$A$1005,0)),"MISSING ID")</x:f>
        <x:v>Component</x:v>
      </x:c>
      <x:c r="F35" s="4" t="str">
        <x:v>Proposed numeric tier</x:v>
      </x:c>
      <x:c r="G35" s="4" t="str">
        <x:f>IFERROR(INDEX('Items'!$B$6:$B$1005,MATCH("author.metallurgy.steel_stock",'Items'!$A$6:$A$1005,0)),"MISSING ID")&amp;"; "&amp;IFERROR(INDEX('Items'!$B$6:$B$1005,MATCH("proposal.branch.filled_seal",'Items'!$A$6:$A$1005,0)),"MISSING ID")</x:f>
        <x:v>Steel stock; Filled faunal seal compound</x:v>
      </x:c>
      <x:c r="H35" s="4" t="str">
        <x:v>design.review.proposal_container_seal_collar</x:v>
      </x:c>
      <x:c r="I35" s="4" t="str">
        <x:v>Form a collar and retained seal from prepared metal and sealing stocks.</x:v>
      </x:c>
      <x:c r="J35" s="4" t="str">
        <x:v>Candidate route only: quantities, yield, tools, fit, process conditions and service compatibility remain open. </x:v>
      </x:c>
      <x:c r="K35" s="4" t="str">
        <x:f>IFERROR(INDEX('Items'!$AD$6:$AD$1005,MATCH(A35,'Items'!$A$6:$A$1005,0)),"MISSING ID")</x:f>
        <x:v>Proposal</x:v>
      </x:c>
      <x:c r="L35" s="4" t="n">
        <x:f>IFERROR(INDEX('Items'!$AN$6:$AN$1005,MATCH(A35,'Items'!$A$6:$A$1005,0)),"MISSING ID")</x:f>
        <x:v>3</x:v>
      </x:c>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t="str">
        <x:v>proposal.fire.wind_baffle</x:v>
      </x:c>
      <x:c r="B58" s="4" t="str">
        <x:f>IFERROR(INDEX('Items'!$B$6:$B$1005,MATCH(A58,'Items'!$A$6:$A$1005,0)),"MISSING ID")</x:f>
        <x:v>Cooking wind baffle</x:v>
      </x:c>
      <x:c r="C58" s="4" t="str">
        <x:v>Unassigned</x:v>
      </x:c>
      <x:c r="D58" s="4" t="str">
        <x:f>IFERROR(INDEX('Items'!$C$6:$C$1005,MATCH(A58,'Items'!$A$6:$A$1005,0)),"MISSING ID")</x:f>
        <x:v>T3</x:v>
      </x:c>
      <x:c r="E58" s="4" t="str">
        <x:f>IFERROR(INDEX('Items'!$AI$6:$AI$1005,MATCH(A58,'Items'!$A$6:$A$1005,0)),"MISSING ID")</x:f>
        <x:v>Component</x:v>
      </x:c>
      <x:c r="F58" s="4" t="str">
        <x:v>Proposed numeric tier</x:v>
      </x:c>
      <x:c r="G58" s="4" t="str">
        <x:f>IFERROR(INDEX('Items'!$B$6:$B$1005,MATCH("proposal.bio.laminate",'Items'!$A$6:$A$1005,0)),"MISSING ID")&amp;"; "&amp;IFERROR(INDEX('Items'!$B$6:$B$1005,MATCH("proposal.natural.iron_stock",'Items'!$A$6:$A$1005,0)),"MISSING ID")</x:f>
        <x:v>Shell laminate; Worked iron stock</x:v>
      </x:c>
      <x:c r="H58" s="4" t="str">
        <x:v>design.review.proposal_fire_wind_baffle</x:v>
      </x:c>
      <x:c r="I58" s="4" t="str">
        <x:v>Fit prepared shell and metal into a wind-deflecting cooker component.</x:v>
      </x:c>
      <x:c r="J58" s="4" t="str">
        <x:v>Candidate route only: quantities, yield, tools, fit, process conditions and service compatibility remain open. Wind protection must preserve intended airflow and exhaust; no airtight cooker or oxygen-generation premise.</x:v>
      </x:c>
      <x:c r="K58" s="4" t="str">
        <x:f>IFERROR(INDEX('Items'!$AD$6:$AD$1005,MATCH(A58,'Items'!$A$6:$A$1005,0)),"MISSING ID")</x:f>
        <x:v>Proposal</x:v>
      </x:c>
      <x:c r="L58" s="4" t="n">
        <x:f>IFERROR(INDEX('Items'!$AN$6:$AN$1005,MATCH(A58,'Items'!$A$6:$A$1005,0)),"MISSING ID")</x:f>
        <x:v>3</x:v>
      </x:c>
    </x:row>
    <x:row r="59" ht="165" customHeight="1">
      <x:c r="A59" s="4" t="str">
        <x:v>proposal.fire.draft_collar</x:v>
      </x:c>
      <x:c r="B59" s="4" t="str">
        <x:f>IFERROR(INDEX('Items'!$B$6:$B$1005,MATCH(A59,'Items'!$A$6:$A$1005,0)),"MISSING ID")</x:f>
        <x:v>Cooking draft collar</x:v>
      </x:c>
      <x:c r="C59" s="4" t="str">
        <x:v>Unassigned</x:v>
      </x:c>
      <x:c r="D59" s="4" t="str">
        <x:f>IFERROR(INDEX('Items'!$C$6:$C$1005,MATCH(A59,'Items'!$A$6:$A$1005,0)),"MISSING ID")</x:f>
        <x:v>T3</x:v>
      </x:c>
      <x:c r="E59" s="4" t="str">
        <x:f>IFERROR(INDEX('Items'!$AI$6:$AI$1005,MATCH(A59,'Items'!$A$6:$A$1005,0)),"MISSING ID")</x:f>
        <x:v>Component</x:v>
      </x:c>
      <x:c r="F59" s="4" t="str">
        <x:v>Proposed numeric tier</x:v>
      </x:c>
      <x:c r="G59" s="4" t="str">
        <x:f>IFERROR(INDEX('Items'!$B$6:$B$1005,MATCH("author.metallurgy.steel_stock",'Items'!$A$6:$A$1005,0)),"MISSING ID")</x:f>
        <x:v>Steel stock</x:v>
      </x:c>
      <x:c r="H59" s="4" t="str">
        <x:v>design.review.proposal_fire_draft_collar</x:v>
      </x:c>
      <x:c r="I59" s="4" t="str">
        <x:v>Form a selected draft collar from prepared steel.</x:v>
      </x:c>
      <x:c r="J59" s="4" t="str">
        <x:v>Candidate route only: quantities, yield, tools, fit, process conditions and service compatibility remain open. Airflow, heating source and atmospheric fire behavior remain design questions.</x:v>
      </x:c>
      <x:c r="K59" s="4" t="str">
        <x:f>IFERROR(INDEX('Items'!$AD$6:$AD$1005,MATCH(A59,'Items'!$A$6:$A$1005,0)),"MISSING ID")</x:f>
        <x:v>Proposal</x:v>
      </x:c>
      <x:c r="L59" s="4" t="n">
        <x:f>IFERROR(INDEX('Items'!$AN$6:$AN$1005,MATCH(A59,'Items'!$A$6:$A$1005,0)),"MISSING ID")</x:f>
        <x:v>3</x:v>
      </x:c>
    </x:row>
    <x:row r="60" ht="165" customHeight="1">
      <x:c r="A60" s="4" t="str">
        <x:v>proposal.fire.heat_shroud</x:v>
      </x:c>
      <x:c r="B60" s="4" t="str">
        <x:f>IFERROR(INDEX('Items'!$B$6:$B$1005,MATCH(A60,'Items'!$A$6:$A$1005,0)),"MISSING ID")</x:f>
        <x:v>Cooking heat shroud</x:v>
      </x:c>
      <x:c r="C60" s="4" t="str">
        <x:v>Unassigned</x:v>
      </x:c>
      <x:c r="D60" s="4" t="str">
        <x:f>IFERROR(INDEX('Items'!$C$6:$C$1005,MATCH(A60,'Items'!$A$6:$A$1005,0)),"MISSING ID")</x:f>
        <x:v>T3</x:v>
      </x:c>
      <x:c r="E60" s="4" t="str">
        <x:f>IFERROR(INDEX('Items'!$AI$6:$AI$1005,MATCH(A60,'Items'!$A$6:$A$1005,0)),"MISSING ID")</x:f>
        <x:v>Component</x:v>
      </x:c>
      <x:c r="F60" s="4" t="str">
        <x:v>Proposed numeric tier</x:v>
      </x:c>
      <x:c r="G60" s="4" t="str">
        <x:f>IFERROR(INDEX('Items'!$B$6:$B$1005,MATCH("proposal.branch.refractory_ceramic",'Items'!$A$6:$A$1005,0)),"MISSING ID")&amp;"; "&amp;IFERROR(INDEX('Items'!$B$6:$B$1005,MATCH("author.metallurgy.steel_stock",'Items'!$A$6:$A$1005,0)),"MISSING ID")</x:f>
        <x:v>Refractory ceramic stock; Steel stock</x:v>
      </x:c>
      <x:c r="H60" s="4" t="str">
        <x:v>design.review.proposal_fire_heat_shroud</x:v>
      </x:c>
      <x:c r="I60" s="4" t="str">
        <x:v>Fit selected refractory stock and a metal mounting shell.</x:v>
      </x:c>
      <x:c r="J60" s="4" t="str">
        <x:v>Candidate route only: quantities, yield, tools, fit, process conditions and service compatibility remain open. No automatic thermal rating or conventional-fire assumption.</x:v>
      </x:c>
      <x:c r="K60" s="4" t="str">
        <x:f>IFERROR(INDEX('Items'!$AD$6:$AD$1005,MATCH(A60,'Items'!$A$6:$A$1005,0)),"MISSING ID")</x:f>
        <x:v>Proposal</x:v>
      </x:c>
      <x:c r="L60" s="4" t="n">
        <x:f>IFERROR(INDEX('Items'!$AN$6:$AN$1005,MATCH(A60,'Items'!$A$6:$A$1005,0)),"MISSING ID")</x:f>
        <x:v>3</x:v>
      </x:c>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t="str">
        <x:v>proposal.legger.release_latch</x:v>
      </x:c>
      <x:c r="B85" s="4" t="str">
        <x:f>IFERROR(INDEX('Items'!$B$6:$B$1005,MATCH(A85,'Items'!$A$6:$A$1005,0)),"MISSING ID")</x:f>
        <x:v>Cargo quick-release latch</x:v>
      </x:c>
      <x:c r="C85" s="4" t="str">
        <x:v>Unassigned</x:v>
      </x:c>
      <x:c r="D85" s="4" t="str">
        <x:f>IFERROR(INDEX('Items'!$C$6:$C$1005,MATCH(A85,'Items'!$A$6:$A$1005,0)),"MISSING ID")</x:f>
        <x:v>T4</x:v>
      </x:c>
      <x:c r="E85" s="4" t="str">
        <x:f>IFERROR(INDEX('Items'!$AI$6:$AI$1005,MATCH(A85,'Items'!$A$6:$A$1005,0)),"MISSING ID")</x:f>
        <x:v>Component</x:v>
      </x:c>
      <x:c r="F85" s="4" t="str">
        <x:v>Proposed numeric tier</x:v>
      </x:c>
      <x:c r="G8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85" s="4" t="str">
        <x:v>design.review.proposal_legger_release_latch</x:v>
      </x:c>
      <x:c r="I85" s="4" t="str">
        <x:v>Fit spring and latch interfaces from selected T3 stock.</x:v>
      </x:c>
      <x:c r="J85" s="4" t="str">
        <x:v>Candidate route only: quantities, yield, tools, fit, process conditions and service compatibility remain open. </x:v>
      </x:c>
      <x:c r="K85" s="4" t="str">
        <x:f>IFERROR(INDEX('Items'!$AD$6:$AD$1005,MATCH(A85,'Items'!$A$6:$A$1005,0)),"MISSING ID")</x:f>
        <x:v>Proposal</x:v>
      </x:c>
      <x:c r="L85" s="4" t="n">
        <x:f>IFERROR(INDEX('Items'!$AN$6:$AN$1005,MATCH(A85,'Items'!$A$6:$A$1005,0)),"MISSING ID")</x:f>
        <x:v>4</x:v>
      </x:c>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t="n">
        <x:f>COUNTIFS(Items!$X$6:$X$1005,B7,Items!$AD$6:$AD$1005,"&lt;&gt;Withheld assumption")</x:f>
        <x:v>104</x:v>
      </x:c>
      <x:c r="E7" s="14" t="n">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t="n">
        <x:f>COUNTIFS(Items!$X$6:$X$1005,B8,Items!$AD$6:$AD$1005,"&lt;&gt;Withheld assumption")</x:f>
        <x:v>103</x:v>
      </x:c>
      <x:c r="E8" s="14" t="n">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55</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23</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21</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11</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'Items'!$A$6:$A$855</x:formula1>
    </x:dataValidation>
    <x:dataValidation type="list" sqref="E6:E1005">
      <x:formula1>'Items'!$A$6:$A$855</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t="str">
        <x:v>proposal.container.sample_vial</x:v>
      </x:c>
      <x:c r="B96" s="4" t="str">
        <x:f>IFERROR(INDEX(Items!$B$6:$B$1005,MATCH(A96,Items!$A$6:$A$1005,0)),"MISSING ID")</x:f>
        <x:v>Clear sample vial</x:v>
      </x:c>
      <x:c r="C96" s="4" t="str">
        <x:f>IFERROR(INDEX(Items!$X$6:$X$1005,MATCH(A96,Items!$A$6:$A$1005,0)),"MISSING ID")</x:f>
        <x:v>Container</x:v>
      </x:c>
      <x:c r="D96" s="4" t="str">
        <x:f>IFERROR(INDEX(Items!$C$6:$C$1005,MATCH(A96,Items!$A$6:$A$1005,0)),"MISSING ID")</x:f>
        <x:v>Not applicable</x:v>
      </x:c>
      <x:c r="E96" s="4" t="str">
        <x:v>Finished endpoint</x:v>
      </x:c>
      <x:c r="F96" s="14" t="n">
        <x:f>IFERROR(INDEX(Items!$AJ$6:$AJ$1005,MATCH(A96,Items!$A$6:$A$1005,0)),"MISSING ID")</x:f>
        <x:v>1</x:v>
      </x:c>
      <x:c r="G96" s="4" t="str">
        <x:v>Traced to cataloged T0 and/or recovered feeds</x:v>
      </x:c>
      <x:c r="H96" s="4" t="str">
        <x:v>Controlled-heating firing kiln or specialist glass hot-work station; Ceramic firing tray / Ceramic casting mold as applicable. Qualified power, heat and atmosphere required.</x:v>
      </x:c>
      <x:c r="I96" s="4" t="str">
        <x:v>Candidate path traced</x:v>
      </x:c>
      <x:c r="J96" s="4" t="str">
        <x:v>Dimensions, grade, process qualification, quantity and yield remain open.</x:v>
      </x:c>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t="str">
        <x:v>proposal.container.vial_case</x:v>
      </x:c>
      <x:c r="B105" s="4" t="str">
        <x:f>IFERROR(INDEX(Items!$B$6:$B$1005,MATCH(A105,Items!$A$6:$A$1005,0)),"MISSING ID")</x:f>
        <x:v>Divided vial case</x:v>
      </x:c>
      <x:c r="C105" s="4" t="str">
        <x:f>IFERROR(INDEX(Items!$X$6:$X$1005,MATCH(A105,Items!$A$6:$A$1005,0)),"MISSING ID")</x:f>
        <x:v>Carrier</x:v>
      </x:c>
      <x:c r="D105" s="4" t="str">
        <x:f>IFERROR(INDEX(Items!$C$6:$C$1005,MATCH(A105,Items!$A$6:$A$1005,0)),"MISSING ID")</x:f>
        <x:v>Not applicable</x:v>
      </x:c>
      <x:c r="E105" s="4" t="str">
        <x:v>Finished endpoint</x:v>
      </x:c>
      <x:c r="F105" s="14" t="n">
        <x:f>IFERROR(INDEX(Items!$AJ$6:$AJ$1005,MATCH(A105,Items!$A$6:$A$1005,0)),"MISSING ID")</x:f>
        <x:v>1</x:v>
      </x:c>
      <x:c r="G105" s="4" t="str">
        <x:v>Traced to cataloged T0 and/or recovered feeds</x:v>
      </x:c>
      <x:c r="H105" s="4" t="str">
        <x:v>Forge hearth, Anvil, Forging hammer, Smithing tongs, Metalworking file and Hand-cranked metal drill as applicable. Existing workshop bootstrap and controlled heating/cooling required; no free-water quench assumed.</x:v>
      </x:c>
      <x:c r="I105" s="4" t="str">
        <x:v>Candidate path traced</x:v>
      </x:c>
      <x:c r="J105" s="4" t="str">
        <x:v>Dimensions, grade, process qualification, quantity and yield remain open.</x:v>
      </x:c>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t="str">
        <x:v>proposal.container.funnel</x:v>
      </x:c>
      <x:c r="B108" s="4" t="str">
        <x:f>IFERROR(INDEX(Items!$B$6:$B$1005,MATCH(A108,Items!$A$6:$A$1005,0)),"MISSING ID")</x:f>
        <x:v>Glass transfer funnel</x:v>
      </x:c>
      <x:c r="C108" s="4" t="str">
        <x:f>IFERROR(INDEX(Items!$X$6:$X$1005,MATCH(A108,Items!$A$6:$A$1005,0)),"MISSING ID")</x:f>
        <x:v>Tool</x:v>
      </x:c>
      <x:c r="D108" s="4" t="str">
        <x:f>IFERROR(INDEX(Items!$C$6:$C$1005,MATCH(A108,Items!$A$6:$A$1005,0)),"MISSING ID")</x:f>
        <x:v>Not applicable</x:v>
      </x:c>
      <x:c r="E108" s="4" t="str">
        <x:v>Finished endpoint</x:v>
      </x:c>
      <x:c r="F108" s="14" t="n">
        <x:f>IFERROR(INDEX(Items!$AJ$6:$AJ$1005,MATCH(A108,Items!$A$6:$A$1005,0)),"MISSING ID")</x:f>
        <x:v>1</x:v>
      </x:c>
      <x:c r="G108" s="4" t="str">
        <x:v>Traced to cataloged T0 and/or recovered feeds</x:v>
      </x:c>
      <x:c r="H108" s="4" t="str">
        <x:v>Controlled-heating firing kiln or specialist glass hot-work station; Ceramic firing tray / Ceramic casting mold as applicable. Qualified power, heat and atmosphere required.</x:v>
      </x:c>
      <x:c r="I108" s="4" t="str">
        <x:v>Candidate path traced</x:v>
      </x:c>
      <x:c r="J108" s="4" t="str">
        <x:v>Dimensions, grade, process qualification, quantity and yield remain open.</x:v>
      </x:c>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t="str">
        <x:v>proposal.container.seal_collar</x:v>
      </x:c>
      <x:c r="B111" s="4" t="str">
        <x:f>IFERROR(INDEX(Items!$B$6:$B$1005,MATCH(A111,Items!$A$6:$A$1005,0)),"MISSING ID")</x:f>
        <x:v>Compression seal collar</x:v>
      </x:c>
      <x:c r="C111" s="4" t="str">
        <x:f>IFERROR(INDEX(Items!$X$6:$X$1005,MATCH(A111,Items!$A$6:$A$1005,0)),"MISSING ID")</x:f>
        <x:v>Container part</x:v>
      </x:c>
      <x:c r="D111" s="4" t="str">
        <x:f>IFERROR(INDEX(Items!$C$6:$C$1005,MATCH(A111,Items!$A$6:$A$1005,0)),"MISSING ID")</x:f>
        <x:v>T3</x:v>
      </x:c>
      <x:c r="E111" s="4" t="str">
        <x:v>Manufactured stock / part</x:v>
      </x:c>
      <x:c r="F111" s="14" t="n">
        <x:f>IFERROR(INDEX(Items!$AJ$6:$AJ$1005,MATCH(A111,Items!$A$6:$A$1005,0)),"MISSING ID")</x:f>
        <x:v>1</x:v>
      </x:c>
      <x:c r="G111" s="4" t="str">
        <x:v>Traced to cataloged T0 and/or recovered feeds</x:v>
      </x:c>
      <x:c r="H111" s="4" t="str">
        <x:v>Forge hearth, Anvil, Forging hammer, Smithing tongs, Metalworking file and Hand-cranked metal drill as applicable. Existing workshop bootstrap and controlled heating/cooling required; no free-water quench assumed.</x:v>
      </x:c>
      <x:c r="I111" s="4" t="str">
        <x:v>Candidate path traced</x:v>
      </x:c>
      <x:c r="J111" s="4" t="str">
        <x:v>Dimensions, grade, process qualification, quantity and yield remain open.</x:v>
      </x:c>
    </x:row>
    <x:row r="112" ht="115" customHeight="1">
      <x:c r="A112" s="4" t="str">
        <x:v>proposal.gear.mail_shirt</x:v>
      </x:c>
      <x:c r="B112" s="4" t="str">
        <x:f>IFERROR(INDEX(Items!$B$6:$B$1005,MATCH(A112,Items!$A$6:$A$1005,0)),"MISSING ID")</x:f>
        <x:v>Chainmail shirt</x:v>
      </x:c>
      <x:c r="C112" s="4" t="str">
        <x:f>IFERROR(INDEX(Items!$X$6:$X$1005,MATCH(A112,Items!$A$6:$A$1005,0)),"MISSING ID")</x:f>
        <x:v>Armor</x:v>
      </x:c>
      <x:c r="D112" s="4" t="str">
        <x:f>IFERROR(INDEX(Items!$C$6:$C$1005,MATCH(A112,Items!$A$6:$A$1005,0)),"MISSING ID")</x:f>
        <x:v>Not applicable</x:v>
      </x:c>
      <x:c r="E112" s="4" t="str">
        <x:v>Finished endpoint</x:v>
      </x:c>
      <x:c r="F112" s="14" t="n">
        <x:f>IFERROR(INDEX(Items!$AJ$6:$AJ$1005,MATCH(A112,Items!$A$6:$A$1005,0)),"MISSING ID")</x:f>
        <x:v>1</x:v>
      </x:c>
      <x:c r="G112" s="4" t="str">
        <x:v>Traced to cataloged T0 and/or recovered feeds</x:v>
      </x:c>
      <x:c r="H112" s="4" t="str">
        <x:v>Forge hearth, Anvil, Forging hammer, Smithing tongs, Metalworking file and Hand-cranked metal drill as applicable. Existing workshop bootstrap and controlled heating/cooling required; no free-water quench assumed.</x:v>
      </x:c>
      <x:c r="I112" s="4" t="str">
        <x:v>Candidate path traced</x:v>
      </x:c>
      <x:c r="J112" s="4" t="str">
        <x:v>Fit, joints, insulation/protection and biological material yield require qualification.</x:v>
      </x:c>
    </x:row>
    <x:row r="113" ht="115" customHeight="1">
      <x:c r="A113" s="4" t="str">
        <x:v>proposal.gear.metal_armor_set</x:v>
      </x:c>
      <x:c r="B113" s="4" t="str">
        <x:f>IFERROR(INDEX(Items!$B$6:$B$1005,MATCH(A113,Items!$A$6:$A$1005,0)),"MISSING ID")</x:f>
        <x:v>Assembled metal armor</x:v>
      </x:c>
      <x:c r="C113" s="4" t="str">
        <x:f>IFERROR(INDEX(Items!$X$6:$X$1005,MATCH(A113,Items!$A$6:$A$1005,0)),"MISSING ID")</x:f>
        <x:v>Armor</x:v>
      </x:c>
      <x:c r="D113" s="4" t="str">
        <x:f>IFERROR(INDEX(Items!$C$6:$C$1005,MATCH(A113,Items!$A$6:$A$1005,0)),"MISSING ID")</x:f>
        <x:v>Not applicable</x:v>
      </x:c>
      <x:c r="E113" s="4" t="str">
        <x:v>Finished endpoint</x:v>
      </x:c>
      <x:c r="F113" s="14" t="n">
        <x:f>IFERROR(INDEX(Items!$AJ$6:$AJ$1005,MATCH(A113,Items!$A$6:$A$1005,0)),"MISSING ID")</x:f>
        <x:v>1</x:v>
      </x:c>
      <x:c r="G113" s="4" t="str">
        <x:v>Traced to cataloged T0 and/or recovered feeds</x:v>
      </x:c>
      <x:c r="H113" s="4" t="str">
        <x:v>Forge hearth, Anvil, Forging hammer, Smithing tongs, Metalworking file and Hand-cranked metal drill as applicable. Existing workshop bootstrap and controlled heating/cooling required; no free-water quench assumed.</x:v>
      </x:c>
      <x:c r="I113" s="4" t="str">
        <x:v>Candidate path traced</x:v>
      </x:c>
      <x:c r="J113" s="4" t="str">
        <x:v>Fit, joints, insulation/protection and biological material yield require qualification.</x:v>
      </x:c>
    </x:row>
    <x:row r="114" ht="115" customHeight="1">
      <x:c r="A114" s="4" t="str">
        <x:v>proposal.gear.chest_armor</x:v>
      </x:c>
      <x:c r="B114" s="4" t="str">
        <x:f>IFERROR(INDEX(Items!$B$6:$B$1005,MATCH(A114,Items!$A$6:$A$1005,0)),"MISSING ID")</x:f>
        <x:v>Chest armor</x:v>
      </x:c>
      <x:c r="C114" s="4" t="str">
        <x:f>IFERROR(INDEX(Items!$X$6:$X$1005,MATCH(A114,Items!$A$6:$A$1005,0)),"MISSING ID")</x:f>
        <x:v>Armor</x:v>
      </x:c>
      <x:c r="D114" s="4" t="str">
        <x:f>IFERROR(INDEX(Items!$C$6:$C$1005,MATCH(A114,Items!$A$6:$A$1005,0)),"MISSING ID")</x:f>
        <x:v>Not applicable</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Helmet</x:v>
      </x:c>
      <x:c r="C115" s="4" t="str">
        <x:f>IFERROR(INDEX(Items!$X$6:$X$1005,MATCH(A115,Items!$A$6:$A$1005,0)),"MISSING ID")</x:f>
        <x:v>Armor</x:v>
      </x:c>
      <x:c r="D115" s="4" t="str">
        <x:f>IFERROR(INDEX(Items!$C$6:$C$1005,MATCH(A115,Items!$A$6:$A$1005,0)),"MISSING ID")</x:f>
        <x:v>Not applicable</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Leg armor</x:v>
      </x:c>
      <x:c r="C116" s="4" t="str">
        <x:f>IFERROR(INDEX(Items!$X$6:$X$1005,MATCH(A116,Items!$A$6:$A$1005,0)),"MISSING ID")</x:f>
        <x:v>Armor</x:v>
      </x:c>
      <x:c r="D116" s="4" t="str">
        <x:f>IFERROR(INDEX(Items!$C$6:$C$1005,MATCH(A116,Items!$A$6:$A$1005,0)),"MISSING ID")</x:f>
        <x:v>Not applicable</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t="str">
        <x:v>proposal.gear.shield</x:v>
      </x:c>
      <x:c r="B121" s="4" t="str">
        <x:f>IFERROR(INDEX(Items!$B$6:$B$1005,MATCH(A121,Items!$A$6:$A$1005,0)),"MISSING ID")</x:f>
        <x:v>Shield</x:v>
      </x:c>
      <x:c r="C121" s="4" t="str">
        <x:f>IFERROR(INDEX(Items!$X$6:$X$1005,MATCH(A121,Items!$A$6:$A$1005,0)),"MISSING ID")</x:f>
        <x:v>Shield</x:v>
      </x:c>
      <x:c r="D121" s="4" t="str">
        <x:f>IFERROR(INDEX(Items!$C$6:$C$1005,MATCH(A121,Items!$A$6:$A$1005,0)),"MISSING ID")</x:f>
        <x:v>Not applicable</x:v>
      </x:c>
      <x:c r="E121" s="4" t="str">
        <x:v>Finished endpoint</x:v>
      </x:c>
      <x:c r="F121" s="14" t="n">
        <x:f>IFERROR(INDEX(Items!$AJ$6:$AJ$1005,MATCH(A121,Items!$A$6:$A$1005,0)),"MISSING ID")</x:f>
        <x:v>1</x:v>
      </x:c>
      <x:c r="G121" s="4" t="str">
        <x:v>Traced to cataloged T0 and/or recovered feeds</x:v>
      </x:c>
      <x:c r="H121" s="4" t="str">
        <x:v>Forge hearth, Anvil, Forging hammer, Smithing tongs, Metalworking file and Hand-cranked metal drill as applicable. Existing workshop bootstrap and controlled heating/cooling required; no free-water quench assumed.</x:v>
      </x:c>
      <x:c r="I121" s="4" t="str">
        <x:v>Candidate path traced</x:v>
      </x:c>
      <x:c r="J121" s="4" t="str">
        <x:v>Fit, joints, insulation/protection and biological material yield require qualification.</x:v>
      </x:c>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t="str">
        <x:v>proposal.fire.cooking_slab</x:v>
      </x:c>
      <x:c r="B217" s="4" t="str">
        <x:f>IFERROR(INDEX(Items!$B$6:$B$1005,MATCH(A217,Items!$A$6:$A$1005,0)),"MISSING ID")</x:f>
        <x:v>Cooking stone slab</x:v>
      </x:c>
      <x:c r="C217" s="4" t="str">
        <x:f>IFERROR(INDEX(Items!$X$6:$X$1005,MATCH(A217,Items!$A$6:$A$1005,0)),"MISSING ID")</x:f>
        <x:v>Tool</x:v>
      </x:c>
      <x:c r="D217" s="4" t="str">
        <x:f>IFERROR(INDEX(Items!$C$6:$C$1005,MATCH(A217,Items!$A$6:$A$1005,0)),"MISSING ID")</x:f>
        <x:v>Not applicable</x:v>
      </x:c>
      <x:c r="E217" s="4" t="str">
        <x:v>Finished endpoint</x:v>
      </x:c>
      <x:c r="F217" s="14" t="n">
        <x:f>IFERROR(INDEX(Items!$AJ$6:$AJ$1005,MATCH(A217,Items!$A$6:$A$1005,0)),"MISSING ID")</x:f>
        <x:v>1</x:v>
      </x:c>
      <x:c r="G217" s="4" t="str">
        <x:v>Traced to cataloged T0 and/or recovered feeds</x:v>
      </x:c>
      <x:c r="H217" s="4" t="str">
        <x:v>Ceramic grinding mortar, Ceramic pestle, Ceramic abrasive disc and stone-cutting fixtures as applicable; grade selection and finishing qualification required.</x:v>
      </x:c>
      <x:c r="I217" s="4" t="str">
        <x:v>Candidate path traced</x:v>
      </x:c>
      <x:c r="J217" s="4" t="str">
        <x:v>Dimensions, grade, process qualification, quantity and yield remain open.</x:v>
      </x:c>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Managed cooking firebox</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t="str">
        <x:v>proposal.fire.wind_baffle</x:v>
      </x:c>
      <x:c r="B223" s="4" t="str">
        <x:f>IFERROR(INDEX(Items!$B$6:$B$1005,MATCH(A223,Items!$A$6:$A$1005,0)),"MISSING ID")</x:f>
        <x:v>Cooking wind baffle</x:v>
      </x:c>
      <x:c r="C223" s="4" t="str">
        <x:f>IFERROR(INDEX(Items!$X$6:$X$1005,MATCH(A223,Items!$A$6:$A$1005,0)),"MISSING ID")</x:f>
        <x:v>Crafting component</x:v>
      </x:c>
      <x:c r="D223" s="4" t="str">
        <x:f>IFERROR(INDEX(Items!$C$6:$C$1005,MATCH(A223,Items!$A$6:$A$1005,0)),"MISSING ID")</x:f>
        <x:v>T3</x:v>
      </x:c>
      <x:c r="E223" s="4" t="str">
        <x:v>Manufactured stock / part</x:v>
      </x:c>
      <x:c r="F223" s="14" t="n">
        <x:f>IFERROR(INDEX(Items!$AJ$6:$AJ$1005,MATCH(A223,Items!$A$6:$A$1005,0)),"MISSING ID")</x:f>
        <x:v>1</x:v>
      </x:c>
      <x:c r="G223" s="4" t="str">
        <x:v>Traced to cataloged T0 and/or recovered feeds</x:v>
      </x:c>
      <x:c r="H223" s="4" t="str">
        <x:v>Forge hearth, Anvil, Forging hammer, Smithing tongs, Metalworking file and Hand-cranked metal drill as applicable. Existing workshop bootstrap and controlled heating/cooling required; no free-water quench assumed.</x:v>
      </x:c>
      <x:c r="I223" s="4" t="str">
        <x:v>Candidate path traced</x:v>
      </x:c>
      <x:c r="J223" s="4" t="str">
        <x:v>Dimensions, grade, process qualification, quantity and yield remain open.</x:v>
      </x:c>
    </x:row>
    <x:row r="224" ht="115" customHeight="1">
      <x:c r="A224" s="4" t="str">
        <x:v>proposal.fire.draft_collar</x:v>
      </x:c>
      <x:c r="B224" s="4" t="str">
        <x:f>IFERROR(INDEX(Items!$B$6:$B$1005,MATCH(A224,Items!$A$6:$A$1005,0)),"MISSING ID")</x:f>
        <x:v>Cooking draft collar</x:v>
      </x:c>
      <x:c r="C224" s="4" t="str">
        <x:f>IFERROR(INDEX(Items!$X$6:$X$1005,MATCH(A224,Items!$A$6:$A$1005,0)),"MISSING ID")</x:f>
        <x:v>Crafting component</x:v>
      </x:c>
      <x:c r="D224" s="4" t="str">
        <x:f>IFERROR(INDEX(Items!$C$6:$C$1005,MATCH(A224,Items!$A$6:$A$1005,0)),"MISSING ID")</x:f>
        <x:v>T3</x:v>
      </x:c>
      <x:c r="E224" s="4" t="str">
        <x:v>Manufactured stock / part</x:v>
      </x:c>
      <x:c r="F224" s="14" t="n">
        <x:f>IFERROR(INDEX(Items!$AJ$6:$AJ$1005,MATCH(A224,Items!$A$6:$A$1005,0)),"MISSING ID")</x:f>
        <x:v>1</x:v>
      </x:c>
      <x:c r="G224" s="4" t="str">
        <x:v>Traced to cataloged T0 and/or recovered feeds</x:v>
      </x:c>
      <x:c r="H224" s="4" t="str">
        <x:v>Controlled-heating firing kiln or specialist glass hot-work station; Ceramic firing tray / Ceramic casting mold as applicable. Qualified power, heat and atmosphere required.</x:v>
      </x:c>
      <x:c r="I224" s="4" t="str">
        <x:v>Candidate path traced</x:v>
      </x:c>
      <x:c r="J224" s="4" t="str">
        <x:v>Dimensions, grade, process qualification, quantity and yield remain open.</x:v>
      </x:c>
    </x:row>
    <x:row r="225" ht="115" customHeight="1">
      <x:c r="A225" s="4" t="str">
        <x:v>proposal.fire.heat_shroud</x:v>
      </x:c>
      <x:c r="B225" s="4" t="str">
        <x:f>IFERROR(INDEX(Items!$B$6:$B$1005,MATCH(A225,Items!$A$6:$A$1005,0)),"MISSING ID")</x:f>
        <x:v>Cooking heat shroud</x:v>
      </x:c>
      <x:c r="C225" s="4" t="str">
        <x:f>IFERROR(INDEX(Items!$X$6:$X$1005,MATCH(A225,Items!$A$6:$A$1005,0)),"MISSING ID")</x:f>
        <x:v>Crafting component</x:v>
      </x:c>
      <x:c r="D225" s="4" t="str">
        <x:f>IFERROR(INDEX(Items!$C$6:$C$1005,MATCH(A225,Items!$A$6:$A$1005,0)),"MISSING ID")</x:f>
        <x:v>T3</x:v>
      </x:c>
      <x:c r="E225" s="4" t="str">
        <x:v>Manufactured stock / part</x:v>
      </x:c>
      <x:c r="F225" s="14" t="n">
        <x:f>IFERROR(INDEX(Items!$AJ$6:$AJ$1005,MATCH(A225,Items!$A$6:$A$1005,0)),"MISSING ID")</x:f>
        <x:v>1</x:v>
      </x:c>
      <x:c r="G225" s="4" t="str">
        <x:v>Traced to cataloged T0 and/or recovered feeds</x:v>
      </x:c>
      <x:c r="H225" s="4" t="str">
        <x:v>Controlled-heating firing kiln or specialist glass hot-work station; Ceramic firing tray / Ceramic casting mold as applicable. Qualified power, heat and atmosphere required.</x:v>
      </x:c>
      <x:c r="I225" s="4" t="str">
        <x:v>Candidate path traced</x:v>
      </x:c>
      <x:c r="J225" s="4" t="str">
        <x:v>Dimensions, grade, process qualification, quantity and yield remain open.</x:v>
      </x:c>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t="str">
        <x:v>proposal.legger.joint_guard</x:v>
      </x:c>
      <x:c r="B263" s="4" t="str">
        <x:f>IFERROR(INDEX(Items!$B$6:$B$1005,MATCH(A263,Items!$A$6:$A$1005,0)),"MISSING ID")</x:f>
        <x:v>Articulated joint guard</x:v>
      </x:c>
      <x:c r="C263" s="4" t="str">
        <x:f>IFERROR(INDEX(Items!$X$6:$X$1005,MATCH(A263,Items!$A$6:$A$1005,0)),"MISSING ID")</x:f>
        <x:v>Armor</x:v>
      </x:c>
      <x:c r="D263" s="4" t="str">
        <x:f>IFERROR(INDEX(Items!$C$6:$C$1005,MATCH(A263,Items!$A$6:$A$1005,0)),"MISSING ID")</x:f>
        <x:v>Not applicable</x:v>
      </x:c>
      <x:c r="E263" s="4" t="str">
        <x:v>Finished endpoint</x:v>
      </x:c>
      <x:c r="F263" s="14" t="n">
        <x:f>IFERROR(INDEX(Items!$AJ$6:$AJ$1005,MATCH(A263,Items!$A$6:$A$1005,0)),"MISSING ID")</x:f>
        <x:v>1</x:v>
      </x:c>
      <x:c r="G263" s="4" t="str">
        <x:v>Traced to cataloged T0 and/or recovered feeds</x:v>
      </x:c>
      <x:c r="H263" s="4" t="str">
        <x:v>Forge hearth, Anvil, Forging hammer, Smithing tongs, Metalworking file and Hand-cranked metal drill as applicable. Existing workshop bootstrap and controlled heating/cooling required; no free-water quench assumed.</x:v>
      </x:c>
      <x:c r="I263" s="4" t="str">
        <x:v>Candidate path traced</x:v>
      </x:c>
      <x:c r="J263" s="4" t="str">
        <x:v>Fit, joints, insulation/protection and biological material yield require qualification.</x:v>
      </x:c>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t="str">
        <x:v>proposal.legger.release_latch</x:v>
      </x:c>
      <x:c r="B273" s="4" t="str">
        <x:f>IFERROR(INDEX(Items!$B$6:$B$1005,MATCH(A273,Items!$A$6:$A$1005,0)),"MISSING ID")</x:f>
        <x:v>Cargo quick-release latch</x:v>
      </x:c>
      <x:c r="C273" s="4" t="str">
        <x:f>IFERROR(INDEX(Items!$X$6:$X$1005,MATCH(A273,Items!$A$6:$A$1005,0)),"MISSING ID")</x:f>
        <x:v>Crafting component</x:v>
      </x:c>
      <x:c r="D273" s="4" t="str">
        <x:f>IFERROR(INDEX(Items!$C$6:$C$1005,MATCH(A273,Items!$A$6:$A$1005,0)),"MISSING ID")</x:f>
        <x:v>T4</x:v>
      </x:c>
      <x:c r="E273" s="4" t="str">
        <x:v>Manufactured stock / part</x:v>
      </x:c>
      <x:c r="F273" s="14" t="n">
        <x:f>IFERROR(INDEX(Items!$AJ$6:$AJ$1005,MATCH(A273,Items!$A$6:$A$1005,0)),"MISSING ID")</x:f>
        <x:v>1</x:v>
      </x:c>
      <x:c r="G273" s="4" t="str">
        <x:v>Traced to cataloged T0 and/or recovered feeds</x:v>
      </x:c>
      <x:c r="H273" s="4" t="str">
        <x:v>Forge hearth, Anvil, Forging hammer, Smithing tongs, Metalworking file and Hand-cranked metal drill as applicable. Existing workshop bootstrap and controlled heating/cooling required; no free-water quench assumed.</x:v>
      </x:c>
      <x:c r="I273" s="4" t="str">
        <x:v>Candidate path traced</x:v>
      </x:c>
      <x:c r="J273" s="4" t="str">
        <x:v>Dimensions, grade, process qualification, quantity and yield remain open.</x:v>
      </x:c>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t="str">
        <x:v>proposal.food.drink_portion</x:v>
      </x:c>
      <x:c r="B305" s="4" t="str">
        <x:f>IFERROR(INDEX(Items!$B$6:$B$1005,MATCH(A305,Items!$A$6:$A$1005,0)),"MISSING ID")</x:f>
        <x:v>Prepared Phagia drink portion</x:v>
      </x:c>
      <x:c r="C305" s="4" t="str">
        <x:f>IFERROR(INDEX(Items!$X$6:$X$1005,MATCH(A305,Items!$A$6:$A$1005,0)),"MISSING ID")</x:f>
        <x:v>Drink consumable</x:v>
      </x:c>
      <x:c r="D305" s="4" t="str">
        <x:f>IFERROR(INDEX(Items!$C$6:$C$1005,MATCH(A305,Items!$A$6:$A$1005,0)),"MISSING ID")</x:f>
        <x:v>Not applicable</x:v>
      </x:c>
      <x:c r="E305" s="4" t="str">
        <x:v>Finished endpoint</x:v>
      </x:c>
      <x:c r="F305" s="14" t="n">
        <x:f>IFERROR(INDEX(Items!$AJ$6:$AJ$1005,MATCH(A305,Items!$A$6:$A$1005,0)),"MISSING ID")</x:f>
        <x:v>1</x:v>
      </x:c>
      <x:c r="G305" s="4" t="str">
        <x:v>Traced to cataloged T0 and/or recovered feeds</x:v>
      </x:c>
      <x:c r="H305" s="4" t="str">
        <x:v>Contained food-only vessels, Food preparation screen and dedicated food tools. Species/culture/mineral edibility and storage qualification unresolved.</x:v>
      </x:c>
      <x:c r="I305" s="4" t="str">
        <x:v>Research / source gated</x:v>
      </x:c>
      <x:c r="J305" s="4" t="str">
        <x:v>Contained culinary Phagia culture; Culinary Phagia liquid fraction; Prepared Phagia drink portion. Species/culture/mineral selection and edibility require design. No toxic industrial fraction is assumed edible.</x:v>
      </x:c>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t="str">
        <x:v>proposal.food.meal_carrier</x:v>
      </x:c>
      <x:c r="B318" s="4" t="str">
        <x:f>IFERROR(INDEX(Items!$B$6:$B$1005,MATCH(A318,Items!$A$6:$A$1005,0)),"MISSING ID")</x:f>
        <x:v>Prepared-meal carrier</x:v>
      </x:c>
      <x:c r="C318" s="4" t="str">
        <x:f>IFERROR(INDEX(Items!$X$6:$X$1005,MATCH(A318,Items!$A$6:$A$1005,0)),"MISSING ID")</x:f>
        <x:v>Container</x:v>
      </x:c>
      <x:c r="D318" s="4" t="str">
        <x:f>IFERROR(INDEX(Items!$C$6:$C$1005,MATCH(A318,Items!$A$6:$A$1005,0)),"MISSING ID")</x:f>
        <x:v>Not applicable</x:v>
      </x:c>
      <x:c r="E318" s="4" t="str">
        <x:v>Finished endpoint</x:v>
      </x:c>
      <x:c r="F318" s="14" t="n">
        <x:f>IFERROR(INDEX(Items!$AJ$6:$AJ$1005,MATCH(A318,Items!$A$6:$A$1005,0)),"MISSING ID")</x:f>
        <x:v>1</x:v>
      </x:c>
      <x:c r="G318" s="4" t="str">
        <x:v>Traced to cataloged T0 and/or recovered feeds</x:v>
      </x:c>
      <x:c r="H318" s="4" t="str">
        <x:v>Controlled-heating firing kiln or specialist glass hot-work station; Ceramic firing tray / Ceramic casting mold as applicable. Qualified power, heat and atmosphere required.</x:v>
      </x:c>
      <x:c r="I318" s="4" t="str">
        <x:v>Candidate path traced</x:v>
      </x:c>
      <x:c r="J318" s="4" t="str">
        <x:v>Dimensions, grade, process qualification, quantity and yield remain open.</x:v>
      </x:c>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t="str">
        <x:v>author.forging.anvil</x:v>
      </x:c>
      <x:c r="B399" s="4" t="str">
        <x:f>IFERROR(INDEX(Items!$B$6:$B$1005,MATCH(A399,Items!$A$6:$A$1005,0)),"MISSING ID")</x:f>
        <x:v>Anvil</x:v>
      </x:c>
      <x:c r="C399" s="4" t="str">
        <x:f>IFERROR(INDEX(Items!$X$6:$X$1005,MATCH(A399,Items!$A$6:$A$1005,0)),"MISSING ID")</x:f>
        <x:v>Tool</x:v>
      </x:c>
      <x:c r="D399" s="4" t="str">
        <x:f>IFERROR(INDEX(Items!$C$6:$C$1005,MATCH(A399,Items!$A$6:$A$1005,0)),"MISSING ID")</x:f>
        <x:v>Not applicable</x:v>
      </x:c>
      <x:c r="E399" s="4" t="str">
        <x:v>Finished endpoint</x:v>
      </x:c>
      <x:c r="F399" s="14" t="n">
        <x:f>IFERROR(INDEX(Items!$AJ$6:$AJ$1005,MATCH(A399,Items!$A$6:$A$1005,0)),"MISSING ID")</x:f>
        <x:v>1</x:v>
      </x:c>
      <x:c r="G399" s="4" t="str">
        <x:v>Traced to cataloged T0 and/or recovered feeds</x:v>
      </x:c>
      <x:c r="H399" s="4" t="str">
        <x:v>Forge hearth, Anvil, Forging hammer, Smithing tongs, Metalworking file and Hand-cranked metal drill as applicable. Existing workshop bootstrap and controlled heating/cooling required; no free-water quench assumed.</x:v>
      </x:c>
      <x:c r="I399" s="4" t="str">
        <x:v>Candidate path traced</x:v>
      </x:c>
      <x:c r="J399" s="4" t="str">
        <x:v>Dimensions, grade, process qualification, quantity and yield remain open.</x:v>
      </x:c>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t="str">
        <x:v>author.city_transport.carriage</x:v>
      </x:c>
      <x:c r="B409" s="4" t="str">
        <x:f>IFERROR(INDEX(Items!$B$6:$B$1005,MATCH(A409,Items!$A$6:$A$1005,0)),"MISSING ID")</x:f>
        <x:v>Inner-city carriage</x:v>
      </x:c>
      <x:c r="C409" s="4" t="str">
        <x:f>IFERROR(INDEX(Items!$X$6:$X$1005,MATCH(A409,Items!$A$6:$A$1005,0)),"MISSING ID")</x:f>
        <x:v>Machine</x:v>
      </x:c>
      <x:c r="D409" s="4" t="str">
        <x:f>IFERROR(INDEX(Items!$C$6:$C$1005,MATCH(A409,Items!$A$6:$A$1005,0)),"MISSING ID")</x:f>
        <x:v>Not applicable</x:v>
      </x:c>
      <x:c r="E409" s="4" t="str">
        <x:v>Finished endpoint</x:v>
      </x:c>
      <x:c r="F409" s="14" t="n">
        <x:f>IFERROR(INDEX(Items!$AJ$6:$AJ$1005,MATCH(A409,Items!$A$6:$A$1005,0)),"MISSING ID")</x:f>
        <x:v>1</x:v>
      </x:c>
      <x:c r="G409" s="4" t="str">
        <x:v>Traced to cataloged T0 and/or recovered feeds</x:v>
      </x:c>
      <x:c r="H409" s="4" t="str">
        <x:v>Specialist engineering workshop; insulation, pressure or control qualification as applicable. Power/working medium and operating theory unresolved.</x:v>
      </x:c>
      <x:c r="I409" s="4" t="str">
        <x:v>Research / source gated</x:v>
      </x:c>
      <x:c r="J409" s="4" t="str">
        <x:v>Inner-city carriage; Mineral-cell electrolyte candidate. Operating principle, working medium, controls and service qualification remain unresolved.</x:v>
      </x:c>
    </x:row>
    <x:row r="410" ht="115" customHeight="1">
      <x:c r="A410" s="4" t="str">
        <x:v>author.city_transport.car</x:v>
      </x:c>
      <x:c r="B410" s="4" t="str">
        <x:f>IFERROR(INDEX(Items!$B$6:$B$1005,MATCH(A410,Items!$A$6:$A$1005,0)),"MISSING ID")</x:f>
        <x:v>Inner-city car</x:v>
      </x:c>
      <x:c r="C410" s="4" t="str">
        <x:f>IFERROR(INDEX(Items!$X$6:$X$1005,MATCH(A410,Items!$A$6:$A$1005,0)),"MISSING ID")</x:f>
        <x:v>Machine</x:v>
      </x:c>
      <x:c r="D410" s="4" t="str">
        <x:f>IFERROR(INDEX(Items!$C$6:$C$1005,MATCH(A410,Items!$A$6:$A$1005,0)),"MISSING ID")</x:f>
        <x:v>Not applicable</x:v>
      </x:c>
      <x:c r="E410" s="4" t="str">
        <x:v>Finished endpoint</x:v>
      </x:c>
      <x:c r="F410" s="14" t="n">
        <x:f>IFERROR(INDEX(Items!$AJ$6:$AJ$1005,MATCH(A410,Items!$A$6:$A$1005,0)),"MISSING ID")</x:f>
        <x:v>1</x:v>
      </x:c>
      <x:c r="G410" s="4" t="str">
        <x:v>Traced to cataloged T0 and/or recovered feeds</x:v>
      </x:c>
      <x:c r="H410" s="4" t="str">
        <x:v>Specialist engineering workshop; insulation, pressure or control qualification as applicable. Power/working medium and operating theory unresolved.</x:v>
      </x:c>
      <x:c r="I410" s="4" t="str">
        <x:v>Research / source gated</x:v>
      </x:c>
      <x:c r="J410" s="4" t="str">
        <x:v>Inner-city car; Mineral-cell electrolyte candidate. Operating principle, working medium, controls and service qualification remain unresolved.</x:v>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t="str">
        <x:v>proposal.lore.feedstone_block</x:v>
      </x:c>
      <x:c r="B511" s="4" t="str">
        <x:f>IFERROR(INDEX(Items!$B$6:$B$1005,MATCH(A511,Items!$A$6:$A$1005,0)),"MISSING ID")</x:f>
        <x:v>Pressed domestic-beetle feedstone block</x:v>
      </x:c>
      <x:c r="C511" s="4" t="str">
        <x:f>IFERROR(INDEX(Items!$X$6:$X$1005,MATCH(A511,Items!$A$6:$A$1005,0)),"MISSING ID")</x:f>
        <x:v>Livestock feed</x:v>
      </x:c>
      <x:c r="D511" s="4" t="str">
        <x:f>IFERROR(INDEX(Items!$C$6:$C$1005,MATCH(A511,Items!$A$6:$A$1005,0)),"MISSING ID")</x:f>
        <x:v>Not applicable</x:v>
      </x:c>
      <x:c r="E511" s="4" t="str">
        <x:v>Finished endpoint</x:v>
      </x:c>
      <x:c r="F511" s="14" t="n">
        <x:f>IFERROR(INDEX(Items!$AJ$6:$AJ$1005,MATCH(A511,Items!$A$6:$A$1005,0)),"MISSING ID")</x:f>
        <x:v>1</x:v>
      </x:c>
      <x:c r="G511" s="4" t="str">
        <x:v>Traced to cataloged T0 and/or recovered feeds</x:v>
      </x:c>
      <x:c r="H511" s="4" t="str">
        <x:v>Specialist engineering workshop; insulation, pressure or control qualification as applicable. Power/working medium and operating theory unresolved.</x:v>
      </x:c>
      <x:c r="I511" s="4" t="str">
        <x:v>Research / source gated</x:v>
      </x:c>
      <x:c r="J511" s="4" t="str">
        <x:v>Pressed domestic-beetle feedstone block; Graded domestic-beetle feedstone mix. Species diet, feed composition, shell-harvest limits and harness fit require design; not human nutrition.</x:v>
      </x:c>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t="str">
        <x:v>proposal.collection.pressed_husk_apron</x:v>
      </x:c>
      <x:c r="B560" s="4" t="str">
        <x:f>IFERROR(INDEX(Items!$B$6:$B$1005,MATCH(A560,Items!$A$6:$A$1005,0)),"MISSING ID")</x:f>
        <x:v>Pressed-husk apron</x:v>
      </x:c>
      <x:c r="C560" s="4" t="str">
        <x:f>IFERROR(INDEX(Items!$X$6:$X$1005,MATCH(A560,Items!$A$6:$A$1005,0)),"MISSING ID")</x:f>
        <x:v>Wearable</x:v>
      </x:c>
      <x:c r="D560" s="4" t="str">
        <x:f>IFERROR(INDEX(Items!$C$6:$C$1005,MATCH(A560,Items!$A$6:$A$1005,0)),"MISSING ID")</x:f>
        <x:v>Not applicable</x:v>
      </x:c>
      <x:c r="E560" s="4" t="str">
        <x:v>Finished endpoint</x:v>
      </x:c>
      <x:c r="F560" s="14" t="n">
        <x:f>IFERROR(INDEX(Items!$AJ$6:$AJ$1005,MATCH(A560,Items!$A$6:$A$1005,0)),"MISSING ID")</x:f>
        <x:v>1</x:v>
      </x:c>
      <x:c r="G560" s="4" t="str">
        <x:v>Traced to cataloged T0 and/or recovered feeds</x:v>
      </x:c>
      <x:c r="H560" s="4" t="str">
        <x:v>Husk-sheet cutting shears, pressure fixtures and dedicated preparation surfaces. Very low hide/fur yield; no ordinary cloth or plant inputs.</x:v>
      </x:c>
      <x:c r="I560" s="4" t="str">
        <x:v>Candidate path traced</x:v>
      </x:c>
      <x:c r="J560" s="4" t="str">
        <x:v>Fit, joints, insulation/protection and biological material yield require qualification.</x:v>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t="str">
        <x:v>proposal.collection.toasted_culinary_phagia_crumbs</x:v>
      </x:c>
      <x:c r="B652" s="4" t="str">
        <x:f>IFERROR(INDEX(Items!$B$6:$B$1005,MATCH(A652,Items!$A$6:$A$1005,0)),"MISSING ID")</x:f>
        <x:v>Toasted culinary Phagia crumbs</x:v>
      </x:c>
      <x:c r="C652" s="4" t="str">
        <x:f>IFERROR(INDEX(Items!$X$6:$X$1005,MATCH(A652,Items!$A$6:$A$1005,0)),"MISSING ID")</x:f>
        <x:v>Food material</x:v>
      </x:c>
      <x:c r="D652" s="4" t="str">
        <x:f>IFERROR(INDEX(Items!$C$6:$C$1005,MATCH(A652,Items!$A$6:$A$1005,0)),"MISSING ID")</x:f>
        <x:v>T2</x:v>
      </x:c>
      <x:c r="E652" s="4" t="str">
        <x:v>Manufactured stock / part</x:v>
      </x:c>
      <x:c r="F652" s="14" t="n">
        <x:f>IFERROR(INDEX(Items!$AJ$6:$AJ$1005,MATCH(A652,Items!$A$6:$A$1005,0)),"MISSING ID")</x:f>
        <x:v>1</x:v>
      </x:c>
      <x:c r="G652" s="4" t="str">
        <x:v>Traced to cataloged T0 and/or recovered feeds</x:v>
      </x:c>
      <x:c r="H652" s="4" t="str">
        <x:v>Contained food-only vessels, Food preparation screen and dedicated food tools. Species/culture/mineral edibility and storage qualification unresolved.</x:v>
      </x:c>
      <x:c r="I652" s="4" t="str">
        <x:v>Research / source gated</x:v>
      </x:c>
      <x:c r="J652" s="4" t="str">
        <x:v>Contained culinary Phagia culture; Fine culinary Phagia meal; Toasted culinary Phagia crumbs. Species/culture/mineral selection and edibility require design. No toxic industrial fraction is assumed edible.</x:v>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t="str">
        <x:v>proposal.collection.toasted_phagia_crumble_portion</x:v>
      </x:c>
      <x:c r="B666" s="4" t="str">
        <x:f>IFERROR(INDEX(Items!$B$6:$B$1005,MATCH(A666,Items!$A$6:$A$1005,0)),"MISSING ID")</x:f>
        <x:v>Toasted Phagia crumble portion</x:v>
      </x:c>
      <x:c r="C666" s="4" t="str">
        <x:f>IFERROR(INDEX(Items!$X$6:$X$1005,MATCH(A666,Items!$A$6:$A$1005,0)),"MISSING ID")</x:f>
        <x:v>Food consumable</x:v>
      </x:c>
      <x:c r="D666" s="4" t="str">
        <x:f>IFERROR(INDEX(Items!$C$6:$C$1005,MATCH(A666,Items!$A$6:$A$1005,0)),"MISSING ID")</x:f>
        <x:v>Not applicable</x:v>
      </x:c>
      <x:c r="E666" s="4" t="str">
        <x:v>Finished endpoint</x:v>
      </x:c>
      <x:c r="F666" s="14" t="n">
        <x:f>IFERROR(INDEX(Items!$AJ$6:$AJ$1005,MATCH(A666,Items!$A$6:$A$1005,0)),"MISSING ID")</x:f>
        <x:v>1</x:v>
      </x:c>
      <x:c r="G666" s="4" t="str">
        <x:v>Traced to cataloged T0 and/or recovered feeds</x:v>
      </x:c>
      <x:c r="H666" s="4" t="str">
        <x:v>Contained food-only vessels, Food preparation screen and dedicated food tools. Species/culture/mineral edibility and storage qualification unresolved.</x:v>
      </x:c>
      <x:c r="I666" s="4" t="str">
        <x:v>Research / source gated</x:v>
      </x:c>
      <x:c r="J666" s="4" t="str">
        <x:v>Contained culinary Phagia culture; Culinary Phagia liquid fraction; Fine culinary Phagia meal; 3 further conditional sources. Species/culture/mineral selection and edibility require design. No toxic industrial fraction is assumed edible.</x:v>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t="str">
        <x:v>proposal.collection.strained_phagia_table_drink</x:v>
      </x:c>
      <x:c r="B668" s="4" t="str">
        <x:f>IFERROR(INDEX(Items!$B$6:$B$1005,MATCH(A668,Items!$A$6:$A$1005,0)),"MISSING ID")</x:f>
        <x:v>Strained Phagia table drink</x:v>
      </x:c>
      <x:c r="C668" s="4" t="str">
        <x:f>IFERROR(INDEX(Items!$X$6:$X$1005,MATCH(A668,Items!$A$6:$A$1005,0)),"MISSING ID")</x:f>
        <x:v>Drink consumable</x:v>
      </x:c>
      <x:c r="D668" s="4" t="str">
        <x:f>IFERROR(INDEX(Items!$C$6:$C$1005,MATCH(A668,Items!$A$6:$A$1005,0)),"MISSING ID")</x:f>
        <x:v>Not applicable</x:v>
      </x:c>
      <x:c r="E668" s="4" t="str">
        <x:v>Finished endpoint</x:v>
      </x:c>
      <x:c r="F668" s="14" t="n">
        <x:f>IFERROR(INDEX(Items!$AJ$6:$AJ$1005,MATCH(A668,Items!$A$6:$A$1005,0)),"MISSING ID")</x:f>
        <x:v>1</x:v>
      </x:c>
      <x:c r="G668" s="4" t="str">
        <x:v>Traced to cataloged T0 and/or recovered feeds</x:v>
      </x:c>
      <x:c r="H668" s="4" t="str">
        <x:v>Contained food-only vessels, Food preparation screen and dedicated food tools. Species/culture/mineral edibility and storage qualification unresolved.</x:v>
      </x:c>
      <x:c r="I668" s="4" t="str">
        <x:v>Research / source gated</x:v>
      </x:c>
      <x:c r="J668" s="4" t="str">
        <x:v>Contained culinary Phagia culture; Culinary Phagia liquid fraction; Strained Phagia table drink. Species/culture/mineral selection and edibility require design. No toxic industrial fraction is assumed edible.</x:v>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t="str">
        <x:v>proposal.collection.sour_phagia_cup</x:v>
      </x:c>
      <x:c r="B670" s="4" t="str">
        <x:f>IFERROR(INDEX(Items!$B$6:$B$1005,MATCH(A670,Items!$A$6:$A$1005,0)),"MISSING ID")</x:f>
        <x:v>Sour Phagia cup</x:v>
      </x:c>
      <x:c r="C670" s="4" t="str">
        <x:f>IFERROR(INDEX(Items!$X$6:$X$1005,MATCH(A670,Items!$A$6:$A$1005,0)),"MISSING ID")</x:f>
        <x:v>Drink consumable</x:v>
      </x:c>
      <x:c r="D670" s="4" t="str">
        <x:f>IFERROR(INDEX(Items!$C$6:$C$1005,MATCH(A670,Items!$A$6:$A$1005,0)),"MISSING ID")</x:f>
        <x:v>Not applicable</x:v>
      </x:c>
      <x:c r="E670" s="4" t="str">
        <x:v>Finished endpoint</x:v>
      </x:c>
      <x:c r="F670" s="14" t="n">
        <x:f>IFERROR(INDEX(Items!$AJ$6:$AJ$1005,MATCH(A670,Items!$A$6:$A$1005,0)),"MISSING ID")</x:f>
        <x:v>1</x:v>
      </x:c>
      <x:c r="G670" s="4" t="str">
        <x:v>Traced to cataloged T0 and/or recovered feeds</x:v>
      </x:c>
      <x:c r="H670" s="4" t="str">
        <x:v>Contained food-only vessels, Food preparation screen and dedicated food tools. Species/culture/mineral edibility and storage qualification unresolved.</x:v>
      </x:c>
      <x:c r="I670" s="4" t="str">
        <x:v>Research / source gated</x:v>
      </x:c>
      <x:c r="J670" s="4" t="str">
        <x:v>Contained culinary Phagia culture; Controlled-sour Phagia base; Culinary Phagia liquid fraction; 1 further conditional sources. Species/culture/mineral selection and edibility require design. No toxic industrial fraction is assumed edible.</x:v>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t="str">
        <x:v>proposal.collection.toasted_phagia_infusion</x:v>
      </x:c>
      <x:c r="B672" s="4" t="str">
        <x:f>IFERROR(INDEX(Items!$B$6:$B$1005,MATCH(A672,Items!$A$6:$A$1005,0)),"MISSING ID")</x:f>
        <x:v>Toasted Phagia infusion</x:v>
      </x:c>
      <x:c r="C672" s="4" t="str">
        <x:f>IFERROR(INDEX(Items!$X$6:$X$1005,MATCH(A672,Items!$A$6:$A$1005,0)),"MISSING ID")</x:f>
        <x:v>Drink consumable</x:v>
      </x:c>
      <x:c r="D672" s="4" t="str">
        <x:f>IFERROR(INDEX(Items!$C$6:$C$1005,MATCH(A672,Items!$A$6:$A$1005,0)),"MISSING ID")</x:f>
        <x:v>Not applicable</x:v>
      </x:c>
      <x:c r="E672" s="4" t="str">
        <x:v>Finished endpoint</x:v>
      </x:c>
      <x:c r="F672" s="14" t="n">
        <x:f>IFERROR(INDEX(Items!$AJ$6:$AJ$1005,MATCH(A672,Items!$A$6:$A$1005,0)),"MISSING ID")</x:f>
        <x:v>1</x:v>
      </x:c>
      <x:c r="G672" s="4" t="str">
        <x:v>Traced to cataloged T0 and/or recovered feeds</x:v>
      </x:c>
      <x:c r="H672" s="4" t="str">
        <x:v>Contained food-only vessels, Food preparation screen and dedicated food tools. Species/culture/mineral edibility and storage qualification unresolved.</x:v>
      </x:c>
      <x:c r="I672" s="4" t="str">
        <x:v>Research / source gated</x:v>
      </x:c>
      <x:c r="J672" s="4" t="str">
        <x:v>Contained culinary Phagia culture; Culinary Phagia liquid fraction; Fine culinary Phagia meal; 2 further conditional sources. Species/culture/mineral selection and edibility require design. No toxic industrial fraction is assumed edible.</x:v>
      </x:c>
    </x:row>
    <x:row r="673" ht="115" customHeight="1">
      <x:c r="A673" s="4" t="str">
        <x:v>proposal.collection.travel_phagia_concentrate_drink</x:v>
      </x:c>
      <x:c r="B673" s="4" t="str">
        <x:f>IFERROR(INDEX(Items!$B$6:$B$1005,MATCH(A673,Items!$A$6:$A$1005,0)),"MISSING ID")</x:f>
        <x:v>Travel Phagia concentrate drink</x:v>
      </x:c>
      <x:c r="C673" s="4" t="str">
        <x:f>IFERROR(INDEX(Items!$X$6:$X$1005,MATCH(A673,Items!$A$6:$A$1005,0)),"MISSING ID")</x:f>
        <x:v>Drink consumable</x:v>
      </x:c>
      <x:c r="D673" s="4" t="str">
        <x:f>IFERROR(INDEX(Items!$C$6:$C$1005,MATCH(A673,Items!$A$6:$A$1005,0)),"MISSING ID")</x:f>
        <x:v>Not applicable</x:v>
      </x:c>
      <x:c r="E673" s="4" t="str">
        <x:v>Finished endpoint</x:v>
      </x:c>
      <x:c r="F673" s="14" t="n">
        <x:f>IFERROR(INDEX(Items!$AJ$6:$AJ$1005,MATCH(A673,Items!$A$6:$A$1005,0)),"MISSING ID")</x:f>
        <x:v>1</x:v>
      </x:c>
      <x:c r="G673" s="4" t="str">
        <x:v>Traced to cataloged T0 and/or recovered feeds</x:v>
      </x:c>
      <x:c r="H673" s="4" t="str">
        <x:v>Contained food-only vessels, Food preparation screen and dedicated food tools. Species/culture/mineral edibility and storage qualification unresolved.</x:v>
      </x:c>
      <x:c r="I673" s="4" t="str">
        <x:v>Research / source gated</x:v>
      </x:c>
      <x:c r="J673" s="4" t="str">
        <x:v>Contained culinary Phagia culture; Culinary Phagia liquid fraction; Reduced culinary Phagia concentrate; 1 further conditional sources. Species/culture/mineral selection and edibility require design. No toxic industrial fraction is assumed edible.</x:v>
      </x:c>
    </x:row>
    <x:row r="674" ht="115" customHeight="1">
      <x:c r="A674" s="4" t="str">
        <x:v>proposal.collection.phagia_flake_suspension</x:v>
      </x:c>
      <x:c r="B674" s="4" t="str">
        <x:f>IFERROR(INDEX(Items!$B$6:$B$1005,MATCH(A674,Items!$A$6:$A$1005,0)),"MISSING ID")</x:f>
        <x:v>Phagia flake suspension</x:v>
      </x:c>
      <x:c r="C674" s="4" t="str">
        <x:f>IFERROR(INDEX(Items!$X$6:$X$1005,MATCH(A674,Items!$A$6:$A$1005,0)),"MISSING ID")</x:f>
        <x:v>Drink consumable</x:v>
      </x:c>
      <x:c r="D674" s="4" t="str">
        <x:f>IFERROR(INDEX(Items!$C$6:$C$1005,MATCH(A674,Items!$A$6:$A$1005,0)),"MISSING ID")</x:f>
        <x:v>Not applicable</x:v>
      </x:c>
      <x:c r="E674" s="4" t="str">
        <x:v>Finished endpoint</x:v>
      </x:c>
      <x:c r="F674" s="14" t="n">
        <x:f>IFERROR(INDEX(Items!$AJ$6:$AJ$1005,MATCH(A674,Items!$A$6:$A$1005,0)),"MISSING ID")</x:f>
        <x:v>1</x:v>
      </x:c>
      <x:c r="G674" s="4" t="str">
        <x:v>Traced to cataloged T0 and/or recovered feeds</x:v>
      </x:c>
      <x:c r="H674" s="4" t="str">
        <x:v>Contained food-only vessels, Food preparation screen and dedicated food tools. Species/culture/mineral edibility and storage qualification unresolved.</x:v>
      </x:c>
      <x:c r="I674" s="4" t="str">
        <x:v>Research / source gated</x:v>
      </x:c>
      <x:c r="J674" s="4" t="str">
        <x:v>Contained culinary Phagia culture; Culinary Phagia liquid fraction; Phagia flake suspension; 1 further conditional sources. Species/culture/mineral selection and edibility require design. No toxic industrial fraction is assumed edible.</x:v>
      </x:c>
    </x:row>
    <x:row r="675" ht="115" customHeight="1">
      <x:c r="A675" s="4" t="str">
        <x:v>proposal.collection.whipped_phagia_foam_cup</x:v>
      </x:c>
      <x:c r="B675" s="4" t="str">
        <x:f>IFERROR(INDEX(Items!$B$6:$B$1005,MATCH(A675,Items!$A$6:$A$1005,0)),"MISSING ID")</x:f>
        <x:v>Whipped Phagia foam cup</x:v>
      </x:c>
      <x:c r="C675" s="4" t="str">
        <x:f>IFERROR(INDEX(Items!$X$6:$X$1005,MATCH(A675,Items!$A$6:$A$1005,0)),"MISSING ID")</x:f>
        <x:v>Drink consumable</x:v>
      </x:c>
      <x:c r="D675" s="4" t="str">
        <x:f>IFERROR(INDEX(Items!$C$6:$C$1005,MATCH(A675,Items!$A$6:$A$1005,0)),"MISSING ID")</x:f>
        <x:v>Not applicable</x:v>
      </x:c>
      <x:c r="E675" s="4" t="str">
        <x:v>Finished endpoint</x:v>
      </x:c>
      <x:c r="F675" s="14" t="n">
        <x:f>IFERROR(INDEX(Items!$AJ$6:$AJ$1005,MATCH(A675,Items!$A$6:$A$1005,0)),"MISSING ID")</x:f>
        <x:v>1</x:v>
      </x:c>
      <x:c r="G675" s="4" t="str">
        <x:v>Traced to cataloged T0 and/or recovered feeds</x:v>
      </x:c>
      <x:c r="H675" s="4" t="str">
        <x:v>Contained food-only vessels, Food preparation screen and dedicated food tools. Species/culture/mineral edibility and storage qualification unresolved.</x:v>
      </x:c>
      <x:c r="I675" s="4" t="str">
        <x:v>Research / source gated</x:v>
      </x:c>
      <x:c r="J675" s="4" t="str">
        <x:v>Aerated culinary Phagia curd; Contained culinary Phagia culture; Culinary Phagia liquid fraction; 2 further conditional sources. Species/culture/mineral selection and edibility require design. No toxic industrial fraction is assumed edible.</x:v>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t="str">
        <x:v>proposal.collection.phagia_roe_celebration_drink</x:v>
      </x:c>
      <x:c r="B679" s="4" t="str">
        <x:f>IFERROR(INDEX(Items!$B$6:$B$1005,MATCH(A679,Items!$A$6:$A$1005,0)),"MISSING ID")</x:f>
        <x:v>Phagia roe celebration drink</x:v>
      </x:c>
      <x:c r="C679" s="4" t="str">
        <x:f>IFERROR(INDEX(Items!$X$6:$X$1005,MATCH(A679,Items!$A$6:$A$1005,0)),"MISSING ID")</x:f>
        <x:v>Drink consumable</x:v>
      </x:c>
      <x:c r="D679" s="4" t="str">
        <x:f>IFERROR(INDEX(Items!$C$6:$C$1005,MATCH(A679,Items!$A$6:$A$1005,0)),"MISSING ID")</x:f>
        <x:v>Not applicable</x:v>
      </x:c>
      <x:c r="E679" s="4" t="str">
        <x:v>Finished endpoint</x:v>
      </x:c>
      <x:c r="F679" s="14" t="n">
        <x:f>IFERROR(INDEX(Items!$AJ$6:$AJ$1005,MATCH(A679,Items!$A$6:$A$1005,0)),"MISSING ID")</x:f>
        <x:v>1</x:v>
      </x:c>
      <x:c r="G679" s="4" t="str">
        <x:v>Traced to cataloged T0 and/or recovered feeds</x:v>
      </x:c>
      <x:c r="H679" s="4" t="str">
        <x:v>Contained food-only vessels, Food preparation screen and dedicated food tools. Species/culture/mineral edibility and storage qualification unresolved.</x:v>
      </x:c>
      <x:c r="I679" s="4" t="str">
        <x:v>Research / source gated</x:v>
      </x:c>
      <x:c r="J679" s="4" t="str">
        <x:v>Selected edible-fauna reproductive mass; Contained culinary Phagia culture; Culinary Phagia liquid fraction; 2 further conditional sources. Species/culture/mineral selection and edibility require design. No toxic industrial fraction is assumed edible.</x:v>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t="str">
        <x:v>proposal.collection.phagia_gel_sipping_portion</x:v>
      </x:c>
      <x:c r="B683" s="4" t="str">
        <x:f>IFERROR(INDEX(Items!$B$6:$B$1005,MATCH(A683,Items!$A$6:$A$1005,0)),"MISSING ID")</x:f>
        <x:v>Phagia gel sipping portion</x:v>
      </x:c>
      <x:c r="C683" s="4" t="str">
        <x:f>IFERROR(INDEX(Items!$X$6:$X$1005,MATCH(A683,Items!$A$6:$A$1005,0)),"MISSING ID")</x:f>
        <x:v>Drink consumable</x:v>
      </x:c>
      <x:c r="D683" s="4" t="str">
        <x:f>IFERROR(INDEX(Items!$C$6:$C$1005,MATCH(A683,Items!$A$6:$A$1005,0)),"MISSING ID")</x:f>
        <x:v>Not applicable</x:v>
      </x:c>
      <x:c r="E683" s="4" t="str">
        <x:v>Finished endpoint</x:v>
      </x:c>
      <x:c r="F683" s="14" t="n">
        <x:f>IFERROR(INDEX(Items!$AJ$6:$AJ$1005,MATCH(A683,Items!$A$6:$A$1005,0)),"MISSING ID")</x:f>
        <x:v>1</x:v>
      </x:c>
      <x:c r="G683" s="4" t="str">
        <x:v>Traced to cataloged T0 and/or recovered feeds</x:v>
      </x:c>
      <x:c r="H683" s="4" t="str">
        <x:v>Contained food-only vessels, Food preparation screen and dedicated food tools. Species/culture/mineral edibility and storage qualification unresolved.</x:v>
      </x:c>
      <x:c r="I683" s="4" t="str">
        <x:v>Research / source gated</x:v>
      </x:c>
      <x:c r="J683" s="4" t="str">
        <x:v>Contained culinary Phagia culture; Culinary Phagia liquid fraction; Phagia gel sipping portion; 1 further conditional sources. Species/culture/mineral selection and edibility require design. No toxic industrial fraction is assumed edible.</x:v>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t="str">
        <x:v>proposal.collection.cable_grip_canyon_ascender</x:v>
      </x:c>
      <x:c r="B708" s="4" t="str">
        <x:f>IFERROR(INDEX(Items!$B$6:$B$1005,MATCH(A708,Items!$A$6:$A$1005,0)),"MISSING ID")</x:f>
        <x:v>Cable-grip canyon ascender</x:v>
      </x:c>
      <x:c r="C708" s="4" t="str">
        <x:f>IFERROR(INDEX(Items!$X$6:$X$1005,MATCH(A708,Items!$A$6:$A$1005,0)),"MISSING ID")</x:f>
        <x:v>Traversal device</x:v>
      </x:c>
      <x:c r="D708" s="4" t="str">
        <x:f>IFERROR(INDEX(Items!$C$6:$C$1005,MATCH(A708,Items!$A$6:$A$1005,0)),"MISSING ID")</x:f>
        <x:v>Not applicable</x:v>
      </x:c>
      <x:c r="E708" s="4" t="str">
        <x:v>Finished endpoint</x:v>
      </x:c>
      <x:c r="F708" s="14" t="n">
        <x:f>IFERROR(INDEX(Items!$AJ$6:$AJ$1005,MATCH(A708,Items!$A$6:$A$1005,0)),"MISSING ID")</x:f>
        <x:v>1</x:v>
      </x:c>
      <x:c r="G708" s="4" t="str">
        <x:v>Traced to cataloged T0 and/or recovered feeds</x:v>
      </x:c>
      <x:c r="H708" s="4" t="str">
        <x:v>Forge hearth, Anvil, Forging hammer, Smithing tongs, Metalworking file and Hand-cranked metal drill as applicable. Existing workshop bootstrap and controlled heating/cooling required; no free-water quench assumed.</x:v>
      </x:c>
      <x:c r="I708" s="4" t="str">
        <x:v>Candidate path traced</x:v>
      </x:c>
      <x:c r="J708" s="4" t="str">
        <x:v>Dimensions, grade, process qualification, quantity and yield remain open.</x:v>
      </x:c>
    </x:row>
    <x:row r="709" ht="115" customHeight="1">
      <x:c r="A709" s="4" t="str">
        <x:v>proposal.collection.braked_canyon_descent_trolley</x:v>
      </x:c>
      <x:c r="B709" s="4" t="str">
        <x:f>IFERROR(INDEX(Items!$B$6:$B$1005,MATCH(A709,Items!$A$6:$A$1005,0)),"MISSING ID")</x:f>
        <x:v>Braked canyon descent trolley</x:v>
      </x:c>
      <x:c r="C709" s="4" t="str">
        <x:f>IFERROR(INDEX(Items!$X$6:$X$1005,MATCH(A709,Items!$A$6:$A$1005,0)),"MISSING ID")</x:f>
        <x:v>Traversal device</x:v>
      </x:c>
      <x:c r="D709" s="4" t="str">
        <x:f>IFERROR(INDEX(Items!$C$6:$C$1005,MATCH(A709,Items!$A$6:$A$1005,0)),"MISSING ID")</x:f>
        <x:v>Not applicable</x:v>
      </x:c>
      <x:c r="E709" s="4" t="str">
        <x:v>Finished endpoint</x:v>
      </x:c>
      <x:c r="F709" s="14" t="n">
        <x:f>IFERROR(INDEX(Items!$AJ$6:$AJ$1005,MATCH(A709,Items!$A$6:$A$1005,0)),"MISSING ID")</x:f>
        <x:v>1</x:v>
      </x:c>
      <x:c r="G709" s="4" t="str">
        <x:v>Traced to cataloged T0 and/or recovered feeds</x:v>
      </x:c>
      <x:c r="H709" s="4" t="str">
        <x:v>Forge hearth, Anvil, Forging hammer, Smithing tongs, Metalworking file and Hand-cranked metal drill as applicable. Existing workshop bootstrap and controlled heating/cooling required; no free-water quench assumed.</x:v>
      </x:c>
      <x:c r="I709" s="4" t="str">
        <x:v>Candidate path traced</x:v>
      </x:c>
      <x:c r="J709" s="4" t="str">
        <x:v>Dimensions, grade, process qualification, quantity and yield remain open.</x:v>
      </x:c>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t="str">
        <x:v>proposal.collection.shell_rib_oval_shield</x:v>
      </x:c>
      <x:c r="B747" s="4" t="str">
        <x:f>IFERROR(INDEX(Items!$B$6:$B$1005,MATCH(A747,Items!$A$6:$A$1005,0)),"MISSING ID")</x:f>
        <x:v>Shell-rib oval shield</x:v>
      </x:c>
      <x:c r="C747" s="4" t="str">
        <x:f>IFERROR(INDEX(Items!$X$6:$X$1005,MATCH(A747,Items!$A$6:$A$1005,0)),"MISSING ID")</x:f>
        <x:v>Shield</x:v>
      </x:c>
      <x:c r="D747" s="4" t="str">
        <x:f>IFERROR(INDEX(Items!$C$6:$C$1005,MATCH(A747,Items!$A$6:$A$1005,0)),"MISSING ID")</x:f>
        <x:v>Not applicable</x:v>
      </x:c>
      <x:c r="E747" s="4" t="str">
        <x:v>Finished endpoint</x:v>
      </x:c>
      <x:c r="F747" s="14" t="n">
        <x:f>IFERROR(INDEX(Items!$AJ$6:$AJ$1005,MATCH(A747,Items!$A$6:$A$1005,0)),"MISSING ID")</x:f>
        <x:v>1</x:v>
      </x:c>
      <x:c r="G747" s="4" t="str">
        <x:v>Traced to cataloged T0 and/or recovered feeds</x:v>
      </x:c>
      <x:c r="H747" s="4" t="str">
        <x:v>Husk-sheet cutting shears, pressure fixtures and dedicated preparation surfaces. Very low hide/fur yield; no ordinary cloth or plant inputs.</x:v>
      </x:c>
      <x:c r="I747" s="4" t="str">
        <x:v>Candidate path traced</x:v>
      </x:c>
      <x:c r="J747" s="4" t="str">
        <x:v>Fit, joints, insulation/protection and biological material yield require qualification.</x:v>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t="str">
        <x:v>proposal.collection.hook_edged_catch_shield</x:v>
      </x:c>
      <x:c r="B753" s="4" t="str">
        <x:f>IFERROR(INDEX(Items!$B$6:$B$1005,MATCH(A753,Items!$A$6:$A$1005,0)),"MISSING ID")</x:f>
        <x:v>Hook-edged catch shield</x:v>
      </x:c>
      <x:c r="C753" s="4" t="str">
        <x:f>IFERROR(INDEX(Items!$X$6:$X$1005,MATCH(A753,Items!$A$6:$A$1005,0)),"MISSING ID")</x:f>
        <x:v>Shield</x:v>
      </x:c>
      <x:c r="D753" s="4" t="str">
        <x:f>IFERROR(INDEX(Items!$C$6:$C$1005,MATCH(A753,Items!$A$6:$A$1005,0)),"MISSING ID")</x:f>
        <x:v>Not applicable</x:v>
      </x:c>
      <x:c r="E753" s="4" t="str">
        <x:v>Finished endpoint</x:v>
      </x:c>
      <x:c r="F753" s="14" t="n">
        <x:f>IFERROR(INDEX(Items!$AJ$6:$AJ$1005,MATCH(A753,Items!$A$6:$A$1005,0)),"MISSING ID")</x:f>
        <x:v>1</x:v>
      </x:c>
      <x:c r="G753" s="4" t="str">
        <x:v>Traced to cataloged T0 and/or recovered feeds</x:v>
      </x:c>
      <x:c r="H753" s="4" t="str">
        <x:v>Forge hearth, Anvil, Forging hammer, Smithing tongs, Metalworking file and Hand-cranked metal drill as applicable. Existing workshop bootstrap and controlled heating/cooling required; no free-water quench assumed.</x:v>
      </x:c>
      <x:c r="I753" s="4" t="str">
        <x:v>Candidate path traced</x:v>
      </x:c>
      <x:c r="J753" s="4" t="str">
        <x:v>Fit, joints, insulation/protection and biological material yield require qualification.</x:v>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t="str">
        <x:v>proposal.collection.ceremonial_inlay_shield</x:v>
      </x:c>
      <x:c r="B760" s="4" t="str">
        <x:f>IFERROR(INDEX(Items!$B$6:$B$1005,MATCH(A760,Items!$A$6:$A$1005,0)),"MISSING ID")</x:f>
        <x:v>Ceremonial inlay shield</x:v>
      </x:c>
      <x:c r="C760" s="4" t="str">
        <x:f>IFERROR(INDEX(Items!$X$6:$X$1005,MATCH(A760,Items!$A$6:$A$1005,0)),"MISSING ID")</x:f>
        <x:v>Shield</x:v>
      </x:c>
      <x:c r="D760" s="4" t="str">
        <x:f>IFERROR(INDEX(Items!$C$6:$C$1005,MATCH(A760,Items!$A$6:$A$1005,0)),"MISSING ID")</x:f>
        <x:v>Not applicable</x:v>
      </x:c>
      <x:c r="E760" s="4" t="str">
        <x:v>Finished endpoint</x:v>
      </x:c>
      <x:c r="F760" s="14" t="n">
        <x:f>IFERROR(INDEX(Items!$AJ$6:$AJ$1005,MATCH(A760,Items!$A$6:$A$1005,0)),"MISSING ID")</x:f>
        <x:v>1</x:v>
      </x:c>
      <x:c r="G760" s="4" t="str">
        <x:v>Traced to cataloged T0 and/or recovered feeds</x:v>
      </x:c>
      <x:c r="H760" s="4" t="str">
        <x:v>Forge hearth, Anvil, Forging hammer, Smithing tongs, Metalworking file and Hand-cranked metal drill as applicable. Existing workshop bootstrap and controlled heating/cooling required; no free-water quench assumed.</x:v>
      </x:c>
      <x:c r="I760" s="4" t="str">
        <x:v>Candidate path traced</x:v>
      </x:c>
      <x:c r="J760" s="4" t="str">
        <x:v>Fit, joints, insulation/protection and biological material yield require qualification.</x:v>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t="str">
        <x:v>proposal.audit.blown_glass_vessel_blank</x:v>
      </x:c>
      <x:c r="B810" s="4" t="str">
        <x:f>IFERROR(INDEX(Items!$B$6:$B$1005,MATCH(A810,Items!$A$6:$A$1005,0)),"MISSING ID")</x:f>
        <x:v>Blown glass vessel blank</x:v>
      </x:c>
      <x:c r="C810" s="4" t="str">
        <x:f>IFERROR(INDEX(Items!$X$6:$X$1005,MATCH(A810,Items!$A$6:$A$1005,0)),"MISSING ID")</x:f>
        <x:v>Crafting component</x:v>
      </x:c>
      <x:c r="D810" s="4" t="str">
        <x:f>IFERROR(INDEX(Items!$C$6:$C$1005,MATCH(A810,Items!$A$6:$A$1005,0)),"MISSING ID")</x:f>
        <x:v>T2</x:v>
      </x:c>
      <x:c r="E810" s="4" t="str">
        <x:v>Manufactured stock / part</x:v>
      </x:c>
      <x:c r="F810" s="14" t="n">
        <x:f>IFERROR(INDEX(Items!$AJ$6:$AJ$1005,MATCH(A810,Items!$A$6:$A$1005,0)),"MISSING ID")</x:f>
        <x:v>1</x:v>
      </x:c>
      <x:c r="G810" s="4" t="str">
        <x:v>Traced to cataloged T0 and/or recovered feeds</x:v>
      </x:c>
      <x:c r="H810" s="4" t="str">
        <x:v>Controlled-heating firing kiln or specialist glass hot-work station; Ceramic firing tray / Ceramic casting mold as applicable. Qualified power, heat and atmosphere required.</x:v>
      </x:c>
      <x:c r="I810" s="4" t="str">
        <x:v>Candidate path traced</x:v>
      </x:c>
      <x:c r="J810" s="4" t="str">
        <x:v>Dimensions, grade, process qualification, quantity and yield remain open.</x:v>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proposal.camp.divided_warming_pot</x:t>
        </x:is>
      </x:c>
      <x:c r="B836" s="4" t="str">
        <x:f>Items!B836</x:f>
        <x:v>Divided meal-warming pot</x:v>
      </x:c>
      <x:c r="C836" s="4" t="str">
        <x:f>Items!X836</x:f>
        <x:v>Household utensil</x:v>
      </x:c>
      <x:c r="D836" s="4" t="str">
        <x:f>Items!C836</x:f>
        <x:v>T2</x:v>
      </x:c>
      <x:c r="E836" s="4" t="inlineStr">
        <x:is>
          <x:t xml:space="preserve">Finished object proposal</x:t>
        </x:is>
      </x:c>
      <x:c r="F836" s="14">
        <x:f>Items!AJ836</x:f>
        <x:v>0</x:v>
      </x:c>
      <x:c r="G836" s="4" t="inlineStr">
        <x:is>
          <x:t xml:space="preserve">No recipe established</x:t>
        </x:is>
      </x:c>
      <x:c r="H836" s="4" t="inlineStr">
        <x:is>
          <x:t xml:space="preserve">Facilities and qualification criteria remain undefined.</x:t>
        </x:is>
      </x:c>
      <x:c r="I836" s="4" t="inlineStr">
        <x:is>
          <x:t xml:space="preserve">Proposal; not qualified for crafting</x:t>
        </x:is>
      </x:c>
      <x:c r="J836" s="4" t="inlineStr">
        <x:is>
          <x:t xml:space="preserve">Artwork direction: An oval metal cradle holding two round ceramic inserts, one lid tipped aside. Fit, safe use and manufacturing details remain proposals.</x:t>
        </x:is>
      </x:c>
    </x:row>
    <x:row r="837">
      <x:c r="A837" s="4" t="inlineStr">
        <x:is>
          <x:t xml:space="preserve">proposal.camp.pot_lid_rest</x:t>
        </x:is>
      </x:c>
      <x:c r="B837" s="4" t="str">
        <x:f>Items!B837</x:f>
        <x:v>Folding pot-lid rest</x:v>
      </x:c>
      <x:c r="C837" s="4" t="str">
        <x:f>Items!X837</x:f>
        <x:v>Household utensil</x:v>
      </x:c>
      <x:c r="D837" s="4" t="str">
        <x:f>Items!C837</x:f>
        <x:v>T2</x:v>
      </x:c>
      <x:c r="E837" s="4" t="inlineStr">
        <x:is>
          <x:t xml:space="preserve">Finished object proposal</x:t>
        </x:is>
      </x:c>
      <x:c r="F837" s="14">
        <x:f>Items!AJ837</x:f>
        <x:v>0</x:v>
      </x:c>
      <x:c r="G837" s="4" t="inlineStr">
        <x:is>
          <x:t xml:space="preserve">No recipe established</x:t>
        </x:is>
      </x:c>
      <x:c r="H837" s="4" t="inlineStr">
        <x:is>
          <x:t xml:space="preserve">Facilities and qualification criteria remain undefined.</x:t>
        </x:is>
      </x:c>
      <x:c r="I837" s="4" t="inlineStr">
        <x:is>
          <x:t xml:space="preserve">Proposal; not qualified for crafting</x:t>
        </x:is>
      </x:c>
      <x:c r="J837" s="4" t="inlineStr">
        <x:is>
          <x:t xml:space="preserve">Artwork direction: A small crossed metal stand with two raised hooks supporting a round lid edge. Fit, safe use and manufacturing details remain proposals.</x:t>
        </x:is>
      </x:c>
    </x:row>
    <x:row r="838">
      <x:c r="A838" s="4" t="inlineStr">
        <x:is>
          <x:t xml:space="preserve">proposal.camp.cam_tie_down_buckle</x:t>
        </x:is>
      </x:c>
      <x:c r="B838" s="4" t="str">
        <x:f>Items!B838</x:f>
        <x:v>Cam-lever tie-down buckle</x:v>
      </x:c>
      <x:c r="C838" s="4" t="str">
        <x:f>Items!X838</x:f>
        <x:v>Shelter item</x:v>
      </x:c>
      <x:c r="D838" s="4" t="str">
        <x:f>Items!C838</x:f>
        <x:v>T2</x:v>
      </x:c>
      <x:c r="E838" s="4" t="inlineStr">
        <x:is>
          <x:t xml:space="preserve">Finished object proposal</x:t>
        </x:is>
      </x:c>
      <x:c r="F838" s="14">
        <x:f>Items!AJ838</x:f>
        <x:v>0</x:v>
      </x:c>
      <x:c r="G838" s="4" t="inlineStr">
        <x:is>
          <x:t xml:space="preserve">No recipe established</x:t>
        </x:is>
      </x:c>
      <x:c r="H838" s="4" t="inlineStr">
        <x:is>
          <x:t xml:space="preserve">Facilities and qualification criteria remain undefined.</x:t>
        </x:is>
      </x:c>
      <x:c r="I838" s="4" t="inlineStr">
        <x:is>
          <x:t xml:space="preserve">Proposal; not qualified for crafting</x:t>
        </x:is>
      </x:c>
      <x:c r="J838" s="4" t="inlineStr">
        <x:is>
          <x:t xml:space="preserve">Artwork direction: A flattened oval buckle with a lifted ribbed lever and two open binding slots. Fit, safe use and manufacturing details remain proposals.</x:t>
        </x:is>
      </x:c>
    </x:row>
    <x:row r="839">
      <x:c r="A839" s="4" t="inlineStr">
        <x:is>
          <x:t xml:space="preserve">proposal.camp.guyline_tensioner</x:t>
        </x:is>
      </x:c>
      <x:c r="B839" s="4" t="str">
        <x:f>Items!B839</x:f>
        <x:v>Three-hole guyline tensioner</x:v>
      </x:c>
      <x:c r="C839" s="4" t="str">
        <x:f>Items!X839</x:f>
        <x:v>Shelter item</x:v>
      </x:c>
      <x:c r="D839" s="4" t="str">
        <x:f>Items!C839</x:f>
        <x:v>T2</x:v>
      </x:c>
      <x:c r="E839" s="4" t="inlineStr">
        <x:is>
          <x:t xml:space="preserve">Finished object proposal</x:t>
        </x:is>
      </x:c>
      <x:c r="F839" s="14">
        <x:f>Items!AJ839</x:f>
        <x:v>0</x:v>
      </x:c>
      <x:c r="G839" s="4" t="inlineStr">
        <x:is>
          <x:t xml:space="preserve">No recipe established</x:t>
        </x:is>
      </x:c>
      <x:c r="H839" s="4" t="inlineStr">
        <x:is>
          <x:t xml:space="preserve">Facilities and qualification criteria remain undefined.</x:t>
        </x:is>
      </x:c>
      <x:c r="I839" s="4" t="inlineStr">
        <x:is>
          <x:t xml:space="preserve">Proposal; not qualified for crafting</x:t>
        </x:is>
      </x:c>
      <x:c r="J839" s="4" t="inlineStr">
        <x:is>
          <x:t xml:space="preserve">Artwork direction: A rounded triangular metal plate with three differently spaced holes and worn edges. Fit, safe use and manufacturing details remain proposals.</x:t>
        </x:is>
      </x:c>
    </x:row>
    <x:row r="840">
      <x:c r="A840" s="4" t="inlineStr">
        <x:is>
          <x:t xml:space="preserve">proposal.camp.split_ring_hanging_hook</x:t>
        </x:is>
      </x:c>
      <x:c r="B840" s="4" t="str">
        <x:f>Items!B840</x:f>
        <x:v>Split-ring hanging hook</x:v>
      </x:c>
      <x:c r="C840" s="4" t="str">
        <x:f>Items!X840</x:f>
        <x:v>Shelter item</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 heavy open ring joined to a compact downward hook with a flattened stop. Fit, safe use and manufacturing details remain proposals.</x:t>
        </x:is>
      </x:c>
    </x:row>
    <x:row r="841">
      <x:c r="A841" s="4" t="inlineStr">
        <x:is>
          <x:t xml:space="preserve">proposal.camp.hinged_utensil_case</x:t>
        </x:is>
      </x:c>
      <x:c r="B841" s="4" t="str">
        <x:f>Items!B841</x:f>
        <x:v>Hinged camp utensil case</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long shallow metal case opened to reveal three narrow utensil channels. Fit, safe use and manufacturing details remain proposals.</x:t>
        </x:is>
      </x:c>
    </x:row>
    <x:row r="842">
      <x:c r="A842" s="4" t="inlineStr">
        <x:is>
          <x:t xml:space="preserve">proposal.camp.folding_grit_pan</x:t>
        </x:is>
      </x:c>
      <x:c r="B842" s="4" t="str">
        <x:f>Items!B842</x:f>
        <x:v>Folding grit pan</x:v>
      </x:c>
      <x:c r="C842" s="4" t="str">
        <x:f>Items!X842</x:f>
        <x:v>Household utensil</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broad shallow scoop with a straight lip and a short handle folded across its back. Fit, safe use and manufacturing details remain proposals.</x:t>
        </x:is>
      </x:c>
    </x:row>
    <x:row r="843">
      <x:c r="A843" s="4" t="inlineStr">
        <x:is>
          <x:t xml:space="preserve">proposal.legger.articulated_joint_guards</x:t>
        </x:is>
      </x:c>
      <x:c r="B843" s="4" t="str">
        <x:f>Items!B843</x:f>
        <x:v>Articulated joint guards</x:v>
      </x:c>
      <x:c r="C843" s="4" t="str">
        <x:f>Items!X843</x:f>
        <x:v>Armor</x:v>
      </x:c>
      <x:c r="D843" s="4" t="str">
        <x:f>Items!C843</x:f>
        <x:v>Not applicable</x:v>
      </x:c>
      <x:c r="E843" s="4" t="inlineStr">
        <x:is>
          <x:t xml:space="preserve">Finished armor proposal</x:t>
        </x:is>
      </x:c>
      <x:c r="F843" s="14">
        <x:f>Items!AJ843</x:f>
        <x:v>99</x:v>
      </x:c>
      <x:c r="G843" s="4" t="inlineStr">
        <x:is>
          <x:t xml:space="preserve">No recipe established</x:t>
        </x:is>
      </x:c>
      <x:c r="H843" s="4" t="inlineStr">
        <x:is>
          <x:t xml:space="preserve">Fit, facilities and input quantities unresolved.</x:t>
        </x:is>
      </x:c>
      <x:c r="I843" s="4" t="inlineStr">
        <x:is>
          <x:t xml:space="preserve">Proposal; not qualified for crafting</x:t>
        </x:is>
      </x:c>
      <x:c r="J843" s="4" t="inlineStr">
        <x:is>
          <x:t xml:space="preserve">Artwork direction: Three overlapping crescent-shaped metal scales around an open circular joint, with two visible hinge pins. Fit, mass, fastening, removal, repair and performance remain proposals.</x:t>
        </x:is>
      </x:c>
    </x:row>
    <x:row r="844">
      <x:c r="A844" s="4" t="inlineStr">
        <x:is>
          <x:t xml:space="preserve">proposal.legger.cargo_flank_screens</x:t>
        </x:is>
      </x:c>
      <x:c r="B844" s="4" t="str">
        <x:f>Items!B844</x:f>
        <x:v>Cargo flank screens</x:v>
      </x:c>
      <x:c r="C844" s="4" t="str">
        <x:f>Items!X844</x:f>
        <x:v>Armor</x:v>
      </x:c>
      <x:c r="D844" s="4" t="str">
        <x:f>Items!C844</x:f>
        <x:v>Not applicable</x:v>
      </x:c>
      <x:c r="E844" s="4" t="inlineStr">
        <x:is>
          <x:t xml:space="preserve">Finished armor proposal</x:t>
        </x:is>
      </x:c>
      <x:c r="F844" s="14">
        <x:f>Items!AJ844</x:f>
        <x:v>99</x:v>
      </x:c>
      <x:c r="G844" s="4" t="inlineStr">
        <x:is>
          <x:t xml:space="preserve">No recipe established</x:t>
        </x:is>
      </x:c>
      <x:c r="H844" s="4" t="inlineStr">
        <x:is>
          <x:t xml:space="preserve">Fit, facilities and input quantities unresolved.</x:t>
        </x:is>
      </x:c>
      <x:c r="I844" s="4" t="inlineStr">
        <x:is>
          <x:t xml:space="preserve">Proposal; not qualified for crafting</x:t>
        </x:is>
      </x:c>
      <x:c r="J844" s="4" t="inlineStr">
        <x:is>
          <x:t xml:space="preserve">Artwork direction: A matched pair of outward-bowed rib guards, each with three narrow vertical bars and a short upper mounting rail. Fit, mass, fastening, removal, repair and performance remain proposals.</x:t>
        </x:is>
      </x:c>
    </x:row>
    <x:row r="845">
      <x:c r="A845" s="4" t="inlineStr">
        <x:is>
          <x:t xml:space="preserve">proposal.legger.dorsal_shingle_carapace</x:t>
        </x:is>
      </x:c>
      <x:c r="B845" s="4" t="str">
        <x:f>Items!B845</x:f>
        <x:v>Dorsal shingle carapace</x:v>
      </x:c>
      <x:c r="C845" s="4" t="str">
        <x:f>Items!X845</x:f>
        <x:v>Armor</x:v>
      </x:c>
      <x:c r="D845" s="4" t="str">
        <x:f>Items!C845</x:f>
        <x:v>Not applicable</x:v>
      </x:c>
      <x:c r="E845" s="4" t="inlineStr">
        <x:is>
          <x:t xml:space="preserve">Finished armor proposal</x:t>
        </x:is>
      </x:c>
      <x:c r="F845" s="14">
        <x:f>Items!AJ845</x:f>
        <x:v>99</x:v>
      </x:c>
      <x:c r="G845" s="4" t="inlineStr">
        <x:is>
          <x:t xml:space="preserve">No recipe established</x:t>
        </x:is>
      </x:c>
      <x:c r="H845" s="4" t="inlineStr">
        <x:is>
          <x:t xml:space="preserve">Fit, facilities and input quantities unresolved.</x:t>
        </x:is>
      </x:c>
      <x:c r="I845" s="4" t="inlineStr">
        <x:is>
          <x:t xml:space="preserve">Proposal; not qualified for crafting</x:t>
        </x:is>
      </x:c>
      <x:c r="J845" s="4" t="inlineStr">
        <x:is>
          <x:t xml:space="preserve">Artwork direction: Five broad overlapping shell shingles forming a shallow peaked ridge, with a narrow central seam and small metal fasteners. Fit, mass, fastening, removal, repair and performance remain proposals.</x:t>
        </x:is>
      </x:c>
    </x:row>
    <x:row r="846">
      <x:c r="A846" s="4" t="inlineStr">
        <x:is>
          <x:t xml:space="preserve">proposal.salvage.expedition_cookpot</x:t>
        </x:is>
      </x:c>
      <x:c r="B846" s="4" t="str">
        <x:f>Items!B846</x:f>
        <x:v>Dented expedition cookpot</x:v>
      </x:c>
      <x:c r="C846" s="4" t="str">
        <x:f>Items!X846</x:f>
        <x:v>Household utensil</x:v>
      </x:c>
      <x:c r="D846" s="4" t="str">
        <x:f>Items!C846</x:f>
        <x:v>T0</x:v>
      </x:c>
      <x:c r="E846" s="4" t="inlineStr">
        <x:is>
          <x:t xml:space="preserve">As-found salvage</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squat dented pot with one bent loop handle and a badly fitting lid. Fit, safe use and manufacturing details remain proposals.</x:t>
        </x:is>
      </x:c>
    </x:row>
    <x:row r="847">
      <x:c r="A847" s="4" t="inlineStr">
        <x:is>
          <x:t xml:space="preserve">proposal.salvage.buckled_pack_frame</x:t>
        </x:is>
      </x:c>
      <x:c r="B847" s="4" t="str">
        <x:f>Items!B847</x:f>
        <x:v>Buckled pack frame</x:v>
      </x:c>
      <x:c r="C847" s="4" t="str">
        <x:f>Items!X847</x:f>
        <x:v>Carrier</x:v>
      </x:c>
      <x:c r="D847" s="4" t="str">
        <x:f>Items!C847</x:f>
        <x:v>T0</x:v>
      </x:c>
      <x:c r="E847" s="4" t="inlineStr">
        <x:is>
          <x:t xml:space="preserve">As-found salvage</x:t>
        </x:is>
      </x:c>
      <x:c r="F847" s="14">
        <x:f>Items!AJ847</x:f>
        <x:v>0</x:v>
      </x:c>
      <x:c r="G847" s="4" t="inlineStr">
        <x:is>
          <x:t xml:space="preserve">No recipe established</x:t>
        </x:is>
      </x:c>
      <x:c r="H847" s="4" t="inlineStr">
        <x:is>
          <x:t xml:space="preserve">Facilities and qualification criteria remain undefined.</x:t>
        </x:is>
      </x:c>
      <x:c r="I847" s="4" t="inlineStr">
        <x:is>
          <x:t xml:space="preserve">Proposal; not qualified for crafting</x:t>
        </x:is>
      </x:c>
      <x:c r="J847" s="4" t="inlineStr">
        <x:is>
          <x:t xml:space="preserve">Artwork direction: A narrow ladder-like frame with a skewed crossbar and two bare attachment eyes. Fit, safe use and manufacturing details remain proposals.</x:t>
        </x:is>
      </x:c>
    </x:row>
    <x:row r="848">
      <x:c r="A848" s="4" t="inlineStr">
        <x:is>
          <x:t xml:space="preserve">proposal.salvage.mixed_field_fasteners</x:t>
        </x:is>
      </x:c>
      <x:c r="B848" s="4" t="str">
        <x:f>Items!B848</x:f>
        <x:v>Mixed field-repair fasteners</x:v>
      </x:c>
      <x:c r="C848" s="4" t="str">
        <x:f>Items!X848</x:f>
        <x:v>Crafting component</x:v>
      </x:c>
      <x:c r="D848" s="4" t="str">
        <x:f>Items!C848</x:f>
        <x:v>T0</x:v>
      </x:c>
      <x:c r="E848" s="4" t="inlineStr">
        <x:is>
          <x:t xml:space="preserve">As-found salvage</x:t>
        </x:is>
      </x:c>
      <x:c r="F848" s="14">
        <x:f>Items!AJ848</x:f>
        <x:v>0</x:v>
      </x:c>
      <x:c r="G848" s="4" t="inlineStr">
        <x:is>
          <x:t xml:space="preserve">No recipe established</x:t>
        </x:is>
      </x:c>
      <x:c r="H848" s="4" t="inlineStr">
        <x:is>
          <x:t xml:space="preserve">Facilities and qualification criteria remain undefined.</x:t>
        </x:is>
      </x:c>
      <x:c r="I848" s="4" t="inlineStr">
        <x:is>
          <x:t xml:space="preserve">Proposal; not qualified for crafting</x:t>
        </x:is>
      </x:c>
      <x:c r="J848" s="4" t="inlineStr">
        <x:is>
          <x:t xml:space="preserve">Artwork direction: A shallow folded metal tray holding mismatched pins, a split retainer and short bolts. Fit, safe use and manufacturing details remain proposals.</x:t>
        </x:is>
      </x:c>
    </x:row>
    <x:row r="849">
      <x:c r="A849" s="4" t="inlineStr">
        <x:is>
          <x:t xml:space="preserve">proposal.salvage.cracked_haul_canister</x:t>
        </x:is>
      </x:c>
      <x:c r="B849" s="4" t="str">
        <x:f>Items!B849</x:f>
        <x:v>Cracked empty haul canister</x:v>
      </x:c>
      <x:c r="C849" s="4" t="str">
        <x:f>Items!X849</x:f>
        <x:v>Container</x:v>
      </x:c>
      <x:c r="D849" s="4" t="str">
        <x:f>Items!C849</x:f>
        <x:v>T0</x:v>
      </x:c>
      <x:c r="E849" s="4" t="inlineStr">
        <x:is>
          <x:t xml:space="preserve">As-found salvage</x:t>
        </x:is>
      </x:c>
      <x:c r="F849" s="14">
        <x:f>Items!AJ849</x:f>
        <x:v>0</x:v>
      </x:c>
      <x:c r="G849" s="4" t="inlineStr">
        <x:is>
          <x:t xml:space="preserve">No recipe established</x:t>
        </x:is>
      </x:c>
      <x:c r="H849" s="4" t="inlineStr">
        <x:is>
          <x:t xml:space="preserve">Facilities and qualification criteria remain undefined.</x:t>
        </x:is>
      </x:c>
      <x:c r="I849" s="4" t="inlineStr">
        <x:is>
          <x:t xml:space="preserve">Proposal; not qualified for crafting</x:t>
        </x:is>
      </x:c>
      <x:c r="J849" s="4" t="inlineStr">
        <x:is>
          <x:t xml:space="preserve">Artwork direction: A short cylindrical canister with an exposed mouth, split side seam and uneven base. Fit, safe use and manufacturing details remain proposals.</x:t>
        </x:is>
      </x:c>
    </x:row>
    <x:row r="850">
      <x:c r="A850" s="4" t="inlineStr">
        <x:is>
          <x:t xml:space="preserve">proposal.salvage.worn_boot_sole_plates</x:t>
        </x:is>
      </x:c>
      <x:c r="B850" s="4" t="str">
        <x:f>Items!B850</x:f>
        <x:v>Worn boot sole plates</x:v>
      </x:c>
      <x:c r="C850" s="4" t="str">
        <x:f>Items!X850</x:f>
        <x:v>Crafting component</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Two uneven foot-shaped metal plates, one deeply worn and missing its heel edge. Fit, safe use and manufacturing details remain proposals.</x:t>
        </x:is>
      </x:c>
    </x:row>
    <x:row r="851">
      <x:c r="A851" s="4" t="inlineStr">
        <x:is>
          <x:t xml:space="preserve">proposal.salvage.weathered_route_plates</x:t>
        </x:is>
      </x:c>
      <x:c r="B851" s="4" t="str">
        <x:f>Items!B851</x:f>
        <x:v>Weathered expedition route plates</x:v>
      </x:c>
      <x:c r="C851" s="4" t="str">
        <x:f>Items!X851</x:f>
        <x:v>Document</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Three overlapping rectangular plates with scratched lines and a broken hanging hole. Fit, safe use and manufacturing details remain proposals.</x:t>
        </x:is>
      </x:c>
    </x:row>
    <x:row r="852">
      <x:c r="A852" s="4" t="inlineStr">
        <x:is>
          <x:t xml:space="preserve">proposal.salvage.damaged_sail_hinge</x:t>
        </x:is>
      </x:c>
      <x:c r="B852" s="4" t="str">
        <x:f>Items!B852</x:f>
        <x:v>Damaged folding-sail hinge</x:v>
      </x:c>
      <x:c r="C852" s="4" t="str">
        <x:f>Items!X852</x:f>
        <x:v>Machine part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Two folded metal hinge arms around an offset pivot, with one broken stop tooth. Fit, safe use and manufacturing details remain proposals.</x:t>
        </x:is>
      </x:c>
    </x:row>
    <x:row r="853">
      <x:c r="A853" s="4" t="inlineStr">
        <x:is>
          <x:t xml:space="preserve">proposal.salvage.seized_hand_drill</x:t>
        </x:is>
      </x:c>
      <x:c r="B853" s="4" t="str">
        <x:f>Items!B853</x:f>
        <x:v>Seized hand-crank drill</x:v>
      </x:c>
      <x:c r="C853" s="4" t="str">
        <x:f>Items!X853</x:f>
        <x:v>Tool</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compact crank drill with exposed rusty gears, a crooked grip and an empty chuck. Fit, safe use and manufacturing details remain proposals.</x:t>
        </x:is>
      </x:c>
    </x:row>
    <x:row r="854">
      <x:c r="A854" s="4" t="inlineStr">
        <x:is>
          <x:t xml:space="preserve">proposal.salvage.cracked_expedition_spectacles</x:t>
        </x:is>
      </x:c>
      <x:c r="B854" s="4" t="str">
        <x:f>Items!B854</x:f>
        <x:v>Cracked expedition spectacles</x:v>
      </x:c>
      <x:c r="C854" s="4" t="str">
        <x:f>Items!X854</x:f>
        <x:v>Wearable</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A folded metal spectacle frame with one intact lens, one radiating crack and a bent arm. Fit, safe use and manufacturing details remain proposals.</x:t>
        </x:is>
      </x:c>
    </x:row>
    <x:row r="855">
      <x:c r="A855" s="4" t="inlineStr">
        <x:is>
          <x:t xml:space="preserve">proposal.salvage.recovered_survey_clinometer</x:t>
        </x:is>
      </x:c>
      <x:c r="B855" s="4" t="str">
        <x:f>Items!B855</x:f>
        <x:v>Recovered survey clinometer</x:v>
      </x:c>
      <x:c r="C855" s="4" t="str">
        <x:f>Items!X855</x:f>
        <x:v>Tool</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A thick semicircular metal instrument with a recessed glass face and an off-center pointer. Fit, safe use and manufacturing details remain proposals.</x:t>
        </x:is>
      </x:c>
    </x:row>
  </x:sheetData>
  <x:pageMargins left="0.7" right="0.7" top="0.75" bottom="0.75" header="0.3" footer="0.3"/>
  <x:tableParts count="1">
    <x:tablePart xmlns:r="http://schemas.openxmlformats.org/officeDocument/2006/relationships" r:id="Ra4aae25d32d1426c"/>
  </x:tableParts>
</x:worksheet>
</file>