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pirosliaskonis/Downloads/"/>
    </mc:Choice>
  </mc:AlternateContent>
  <xr:revisionPtr revIDLastSave="0" documentId="13_ncr:1_{488C0BFE-993F-584B-843E-2D07D5FB1852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65" i="1" l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N62" i="1"/>
  <c r="M62" i="1"/>
  <c r="N68" i="1" s="1"/>
  <c r="L62" i="1"/>
  <c r="M68" i="1" s="1"/>
  <c r="K62" i="1"/>
  <c r="L68" i="1" s="1"/>
  <c r="J62" i="1"/>
  <c r="K68" i="1" s="1"/>
  <c r="I62" i="1"/>
  <c r="J68" i="1" s="1"/>
  <c r="H62" i="1"/>
  <c r="I68" i="1" s="1"/>
  <c r="G62" i="1"/>
  <c r="H68" i="1" s="1"/>
  <c r="F62" i="1"/>
  <c r="G68" i="1" s="1"/>
  <c r="E62" i="1"/>
  <c r="F68" i="1" s="1"/>
  <c r="D62" i="1"/>
  <c r="E68" i="1" s="1"/>
  <c r="C62" i="1"/>
  <c r="D68" i="1" s="1"/>
  <c r="B62" i="1"/>
  <c r="C68" i="1" s="1"/>
  <c r="A62" i="1"/>
  <c r="O68" i="1" s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L33" i="1"/>
  <c r="K33" i="1"/>
  <c r="J33" i="1"/>
  <c r="D33" i="1"/>
  <c r="C33" i="1"/>
  <c r="B33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N27" i="1"/>
  <c r="M27" i="1"/>
  <c r="N33" i="1" s="1"/>
  <c r="L27" i="1"/>
  <c r="K27" i="1"/>
  <c r="J27" i="1"/>
  <c r="I27" i="1"/>
  <c r="H27" i="1"/>
  <c r="I33" i="1" s="1"/>
  <c r="G27" i="1"/>
  <c r="H33" i="1" s="1"/>
  <c r="F27" i="1"/>
  <c r="G33" i="1" s="1"/>
  <c r="E27" i="1"/>
  <c r="E33" i="1" s="1"/>
  <c r="D27" i="1"/>
  <c r="C27" i="1"/>
  <c r="B27" i="1"/>
  <c r="A27" i="1"/>
  <c r="O33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33" i="1" l="1"/>
  <c r="F33" i="1"/>
  <c r="B68" i="1"/>
</calcChain>
</file>

<file path=xl/sharedStrings.xml><?xml version="1.0" encoding="utf-8"?>
<sst xmlns="http://schemas.openxmlformats.org/spreadsheetml/2006/main" count="170" uniqueCount="22">
  <si>
    <t>MIN</t>
  </si>
  <si>
    <t>MAX</t>
  </si>
  <si>
    <t>AVG-MM</t>
  </si>
  <si>
    <t>STDEV</t>
  </si>
  <si>
    <t>SPEEDUP</t>
  </si>
  <si>
    <t>Overall SPEEDUP</t>
  </si>
  <si>
    <t>Original Code</t>
  </si>
  <si>
    <t>Loop Interchange 1</t>
  </si>
  <si>
    <t>Loop Interchange 2</t>
  </si>
  <si>
    <t>Loop Unroll Conv2d</t>
  </si>
  <si>
    <t>Function Inlining</t>
  </si>
  <si>
    <t>Multiplication Elim</t>
  </si>
  <si>
    <t>Common-Subexpression-Elimination</t>
  </si>
  <si>
    <t>Replace horiz/vert arrays</t>
  </si>
  <si>
    <t>Strength Reduction</t>
  </si>
  <si>
    <t>Compiler Assist</t>
  </si>
  <si>
    <t>Replace pow()</t>
  </si>
  <si>
    <t>Loop Invariant Code Motion</t>
  </si>
  <si>
    <t>Loop Fusion</t>
  </si>
  <si>
    <t>Final Optimizations</t>
  </si>
  <si>
    <t>compiled with -O0</t>
  </si>
  <si>
    <t>compiled with -fast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</si>
</sst>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F0041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FFDBB6"/>
        <bgColor rgb="FFE8F2A1"/>
      </patternFill>
    </fill>
    <fill>
      <patternFill patternType="solid">
        <fgColor rgb="FFFFB66C"/>
        <bgColor rgb="FFFFDBB6"/>
      </patternFill>
    </fill>
    <fill>
      <patternFill patternType="solid">
        <fgColor theme="6" tint="0.399975585192419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6" fillId="0" borderId="0" xfId="0" applyFont="1" applyAlignment="1">
      <alignment horizontal="left"/>
    </xf>
    <xf numFmtId="0" fontId="8" fillId="0" borderId="0" xfId="0" applyFont="1"/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3" borderId="1" xfId="0" applyFill="1" applyBorder="1"/>
    <xf numFmtId="0" fontId="3" fillId="3" borderId="1" xfId="0" applyFont="1" applyFill="1" applyBorder="1"/>
    <xf numFmtId="0" fontId="7" fillId="3" borderId="1" xfId="0" applyFont="1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BB6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19" zoomScaleNormal="100" workbookViewId="0">
      <selection activeCell="L48" sqref="L48"/>
    </sheetView>
  </sheetViews>
  <sheetFormatPr baseColWidth="10" defaultColWidth="11.5" defaultRowHeight="13" x14ac:dyDescent="0.15"/>
  <cols>
    <col min="1" max="1" width="14.33203125" customWidth="1"/>
    <col min="2" max="2" width="18.33203125" customWidth="1"/>
    <col min="3" max="3" width="17.83203125" customWidth="1"/>
    <col min="4" max="4" width="19.5" customWidth="1"/>
    <col min="5" max="5" width="16.1640625" customWidth="1"/>
    <col min="6" max="6" width="18.33203125" customWidth="1"/>
    <col min="7" max="7" width="14.33203125" customWidth="1"/>
    <col min="8" max="8" width="23.83203125" customWidth="1"/>
    <col min="9" max="11" width="14.33203125" customWidth="1"/>
    <col min="12" max="12" width="25.6640625" customWidth="1"/>
    <col min="13" max="13" width="14.33203125" customWidth="1"/>
    <col min="14" max="14" width="18.83203125" customWidth="1"/>
    <col min="15" max="15" width="18.33203125" customWidth="1"/>
    <col min="16" max="16" width="15.33203125" customWidth="1"/>
  </cols>
  <sheetData>
    <row r="1" spans="1:15" ht="14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" t="s">
        <v>20</v>
      </c>
    </row>
    <row r="2" spans="1:15" x14ac:dyDescent="0.15">
      <c r="A2" s="12">
        <v>3.1680100000000002</v>
      </c>
      <c r="B2" s="12">
        <v>2.0994799999999998</v>
      </c>
      <c r="C2" s="12">
        <v>2.0675699999999999</v>
      </c>
      <c r="D2" s="13">
        <v>1.6216999999999999</v>
      </c>
      <c r="E2" s="12">
        <v>1.49414</v>
      </c>
      <c r="F2" s="12">
        <v>1.48326</v>
      </c>
      <c r="G2" s="12">
        <v>1.4652700000000001</v>
      </c>
      <c r="H2" s="12">
        <v>1.3978699999999999</v>
      </c>
      <c r="I2" s="12">
        <v>1.3920999999999999</v>
      </c>
      <c r="J2" s="12">
        <v>1.3991199999999999</v>
      </c>
      <c r="K2" s="12">
        <v>0.41307700000000003</v>
      </c>
      <c r="L2" s="12">
        <v>0.40248800000000001</v>
      </c>
      <c r="M2" s="12">
        <v>0.379741</v>
      </c>
      <c r="N2" s="12">
        <v>0.37042599999999998</v>
      </c>
    </row>
    <row r="3" spans="1:15" x14ac:dyDescent="0.15">
      <c r="A3" s="12">
        <v>3.1665399999999999</v>
      </c>
      <c r="B3" s="12">
        <v>2.0991599999999999</v>
      </c>
      <c r="C3" s="12">
        <v>2.0676600000000001</v>
      </c>
      <c r="D3" s="12">
        <v>1.62144</v>
      </c>
      <c r="E3" s="12">
        <v>1.49295</v>
      </c>
      <c r="F3" s="14">
        <v>1.48214</v>
      </c>
      <c r="G3" s="12">
        <v>1.46499</v>
      </c>
      <c r="H3" s="12">
        <v>1.3972199999999999</v>
      </c>
      <c r="I3" s="12">
        <v>1.3923099999999999</v>
      </c>
      <c r="J3" s="12">
        <v>1.39673</v>
      </c>
      <c r="K3" s="12">
        <v>0.41267700000000002</v>
      </c>
      <c r="L3" s="12">
        <v>0.40248200000000001</v>
      </c>
      <c r="M3" s="12">
        <v>0.37992799999999999</v>
      </c>
      <c r="N3" s="12">
        <v>0.370618</v>
      </c>
    </row>
    <row r="4" spans="1:15" x14ac:dyDescent="0.15">
      <c r="A4" s="12">
        <v>3.1703000000000001</v>
      </c>
      <c r="B4" s="12">
        <v>2.09714</v>
      </c>
      <c r="C4" s="14">
        <v>2.0711300000000001</v>
      </c>
      <c r="D4" s="12">
        <v>1.62131</v>
      </c>
      <c r="E4" s="12">
        <v>1.4932700000000001</v>
      </c>
      <c r="F4" s="12">
        <v>1.4825900000000001</v>
      </c>
      <c r="G4" s="12">
        <v>1.4618599999999999</v>
      </c>
      <c r="H4" s="12">
        <v>1.39994</v>
      </c>
      <c r="I4" s="12">
        <v>1.3889899999999999</v>
      </c>
      <c r="J4" s="12">
        <v>1.39883</v>
      </c>
      <c r="K4" s="12">
        <v>0.41273599999999999</v>
      </c>
      <c r="L4" s="12">
        <v>0.403312</v>
      </c>
      <c r="M4" s="12">
        <v>0.37963599999999997</v>
      </c>
      <c r="N4" s="12">
        <v>0.37044100000000002</v>
      </c>
    </row>
    <row r="5" spans="1:15" x14ac:dyDescent="0.15">
      <c r="A5" s="12">
        <v>3.1673399999999998</v>
      </c>
      <c r="B5" s="12">
        <v>2.0976599999999999</v>
      </c>
      <c r="C5" s="12">
        <v>2.0674100000000002</v>
      </c>
      <c r="D5" s="12">
        <v>1.6208899999999999</v>
      </c>
      <c r="E5" s="12">
        <v>1.4934400000000001</v>
      </c>
      <c r="F5" s="12">
        <v>1.48288</v>
      </c>
      <c r="G5" s="12">
        <v>1.46231</v>
      </c>
      <c r="H5" s="12">
        <v>1.39818</v>
      </c>
      <c r="I5" s="14">
        <v>1.3873</v>
      </c>
      <c r="J5" s="12">
        <v>1.39727</v>
      </c>
      <c r="K5" s="12">
        <v>0.41276499999999999</v>
      </c>
      <c r="L5" s="12">
        <v>0.40370899999999998</v>
      </c>
      <c r="M5" s="12">
        <v>0.379633</v>
      </c>
      <c r="N5" s="12">
        <v>0.37060100000000001</v>
      </c>
    </row>
    <row r="6" spans="1:15" x14ac:dyDescent="0.15">
      <c r="A6" s="12">
        <v>3.1670400000000001</v>
      </c>
      <c r="B6" s="12">
        <v>2.0971500000000001</v>
      </c>
      <c r="C6" s="12">
        <v>2.06881</v>
      </c>
      <c r="D6" s="12">
        <v>1.62103</v>
      </c>
      <c r="E6" s="14">
        <v>1.4927999999999999</v>
      </c>
      <c r="F6" s="14">
        <v>1.5652299999999999</v>
      </c>
      <c r="G6" s="14">
        <v>1.46116</v>
      </c>
      <c r="H6" s="14">
        <v>1.3938200000000001</v>
      </c>
      <c r="I6" s="12">
        <v>1.38903</v>
      </c>
      <c r="J6" s="12">
        <v>1.3944300000000001</v>
      </c>
      <c r="K6" s="12">
        <v>0.41309800000000002</v>
      </c>
      <c r="L6" s="12">
        <v>0.40243899999999999</v>
      </c>
      <c r="M6" s="12">
        <v>0.37964500000000001</v>
      </c>
      <c r="N6" s="12">
        <v>0.37046000000000001</v>
      </c>
    </row>
    <row r="7" spans="1:15" x14ac:dyDescent="0.15">
      <c r="A7" s="12">
        <v>3.16717</v>
      </c>
      <c r="B7" s="12">
        <v>2.0972900000000001</v>
      </c>
      <c r="C7" s="12">
        <v>2.0679799999999999</v>
      </c>
      <c r="D7" s="12">
        <v>1.6217699999999999</v>
      </c>
      <c r="E7" s="12">
        <v>1.4958899999999999</v>
      </c>
      <c r="F7" s="12">
        <v>1.4841800000000001</v>
      </c>
      <c r="G7" s="12">
        <v>1.4836199999999999</v>
      </c>
      <c r="H7" s="12">
        <v>1.3977200000000001</v>
      </c>
      <c r="I7" s="12">
        <v>1.39313</v>
      </c>
      <c r="J7" s="12">
        <v>1.39883</v>
      </c>
      <c r="K7" s="12">
        <v>0.41271400000000003</v>
      </c>
      <c r="L7" s="12">
        <v>0.40316400000000002</v>
      </c>
      <c r="M7" s="12">
        <v>0.37967099999999998</v>
      </c>
      <c r="N7" s="12">
        <v>0.370531</v>
      </c>
    </row>
    <row r="8" spans="1:15" x14ac:dyDescent="0.15">
      <c r="A8" s="12">
        <v>3.1694499999999999</v>
      </c>
      <c r="B8" s="12">
        <v>2.1003599999999998</v>
      </c>
      <c r="C8" s="12">
        <v>2.0676199999999998</v>
      </c>
      <c r="D8" s="12">
        <v>1.6205499999999999</v>
      </c>
      <c r="E8" s="12">
        <v>1.4935799999999999</v>
      </c>
      <c r="F8" s="12">
        <v>1.4864299999999999</v>
      </c>
      <c r="G8" s="12">
        <v>1.4626399999999999</v>
      </c>
      <c r="H8" s="12">
        <v>1.3980999999999999</v>
      </c>
      <c r="I8" s="12">
        <v>1.39212</v>
      </c>
      <c r="J8" s="12">
        <v>1.3987400000000001</v>
      </c>
      <c r="K8" s="12">
        <v>0.412964</v>
      </c>
      <c r="L8" s="12">
        <v>0.40312799999999999</v>
      </c>
      <c r="M8" s="12">
        <v>0.37982900000000003</v>
      </c>
      <c r="N8" s="12">
        <v>0.37346099999999999</v>
      </c>
    </row>
    <row r="9" spans="1:15" x14ac:dyDescent="0.15">
      <c r="A9" s="12">
        <v>3.18181</v>
      </c>
      <c r="B9" s="12">
        <v>2.0975899999999998</v>
      </c>
      <c r="C9" s="12">
        <v>2.0676100000000002</v>
      </c>
      <c r="D9" s="12">
        <v>1.6209499999999999</v>
      </c>
      <c r="E9" s="12">
        <v>1.49403</v>
      </c>
      <c r="F9" s="12">
        <v>1.5030699999999999</v>
      </c>
      <c r="G9" s="12">
        <v>1.4618899999999999</v>
      </c>
      <c r="H9" s="12">
        <v>1.3974299999999999</v>
      </c>
      <c r="I9" s="12">
        <v>1.3939999999999999</v>
      </c>
      <c r="J9" s="12">
        <v>1.3965099999999999</v>
      </c>
      <c r="K9" s="12">
        <v>0.41272799999999998</v>
      </c>
      <c r="L9" s="14">
        <v>0.40408100000000002</v>
      </c>
      <c r="M9" s="12">
        <v>0.37967800000000002</v>
      </c>
      <c r="N9" s="14">
        <v>0.370388</v>
      </c>
    </row>
    <row r="10" spans="1:15" x14ac:dyDescent="0.15">
      <c r="A10" s="12">
        <v>3.1739999999999999</v>
      </c>
      <c r="B10" s="12">
        <v>2.0979000000000001</v>
      </c>
      <c r="C10" s="12">
        <v>2.0704099999999999</v>
      </c>
      <c r="D10" s="14">
        <v>1.6217999999999999</v>
      </c>
      <c r="E10" s="12">
        <v>1.49413</v>
      </c>
      <c r="F10" s="12">
        <v>1.4827999999999999</v>
      </c>
      <c r="G10" s="12">
        <v>1.4615899999999999</v>
      </c>
      <c r="H10" s="12">
        <v>1.3962600000000001</v>
      </c>
      <c r="I10" s="12">
        <v>1.3938299999999999</v>
      </c>
      <c r="J10" s="12">
        <v>1.39764</v>
      </c>
      <c r="K10" s="12">
        <v>0.41270099999999998</v>
      </c>
      <c r="L10" s="12">
        <v>0.40313500000000002</v>
      </c>
      <c r="M10" s="14">
        <v>0.38001600000000002</v>
      </c>
      <c r="N10" s="12">
        <v>0.37057899999999999</v>
      </c>
    </row>
    <row r="11" spans="1:15" x14ac:dyDescent="0.15">
      <c r="A11" s="15">
        <v>3.1658900000000001</v>
      </c>
      <c r="B11" s="12">
        <v>2.0978400000000001</v>
      </c>
      <c r="C11" s="14">
        <v>2.06595</v>
      </c>
      <c r="D11" s="12">
        <v>1.6198900000000001</v>
      </c>
      <c r="E11" s="12">
        <v>1.49394</v>
      </c>
      <c r="F11" s="12">
        <v>1.4846699999999999</v>
      </c>
      <c r="G11" s="12">
        <v>1.46288</v>
      </c>
      <c r="H11" s="14">
        <v>1.44737</v>
      </c>
      <c r="I11" s="12">
        <v>1.3912199999999999</v>
      </c>
      <c r="J11" s="12">
        <v>1.3999600000000001</v>
      </c>
      <c r="K11" s="12">
        <v>0.41274699999999998</v>
      </c>
      <c r="L11" s="14">
        <v>0.40218199999999998</v>
      </c>
      <c r="M11" s="12">
        <v>0.37988</v>
      </c>
      <c r="N11" s="12">
        <v>0.37040000000000001</v>
      </c>
    </row>
    <row r="12" spans="1:15" x14ac:dyDescent="0.15">
      <c r="A12" s="12">
        <v>3.1710400000000001</v>
      </c>
      <c r="B12" s="12">
        <v>2.0966800000000001</v>
      </c>
      <c r="C12" s="12">
        <v>2.0667300000000002</v>
      </c>
      <c r="D12" s="12">
        <v>1.6198699999999999</v>
      </c>
      <c r="E12" s="12">
        <v>1.4934499999999999</v>
      </c>
      <c r="F12" s="12">
        <v>1.4847999999999999</v>
      </c>
      <c r="G12" s="12">
        <v>1.4630099999999999</v>
      </c>
      <c r="H12" s="12">
        <v>1.3983399999999999</v>
      </c>
      <c r="I12" s="14">
        <v>1.39757</v>
      </c>
      <c r="J12" s="12">
        <v>1.39758</v>
      </c>
      <c r="K12" s="12">
        <v>0.41284199999999999</v>
      </c>
      <c r="L12" s="12">
        <v>0.40276099999999998</v>
      </c>
      <c r="M12" s="12">
        <v>0.379857</v>
      </c>
      <c r="N12" s="12">
        <v>0.37049799999999999</v>
      </c>
    </row>
    <row r="13" spans="1:15" x14ac:dyDescent="0.15">
      <c r="A13" s="12">
        <v>3.17381</v>
      </c>
      <c r="B13" s="12">
        <v>2.09795</v>
      </c>
      <c r="C13" s="12">
        <v>2.0662099999999999</v>
      </c>
      <c r="D13" s="12">
        <v>1.61985</v>
      </c>
      <c r="E13" s="12">
        <v>1.49329</v>
      </c>
      <c r="F13" s="12">
        <v>1.4826999999999999</v>
      </c>
      <c r="G13" s="12">
        <v>1.46288</v>
      </c>
      <c r="H13" s="12">
        <v>1.3960999999999999</v>
      </c>
      <c r="I13" s="12">
        <v>1.39327</v>
      </c>
      <c r="J13" s="14">
        <v>1.4005700000000001</v>
      </c>
      <c r="K13" s="12">
        <v>0.41288599999999998</v>
      </c>
      <c r="L13" s="12">
        <v>0.40340900000000002</v>
      </c>
      <c r="M13" s="12">
        <v>0.37981300000000001</v>
      </c>
      <c r="N13" s="12">
        <v>0.37058200000000002</v>
      </c>
    </row>
    <row r="14" spans="1:15" x14ac:dyDescent="0.15">
      <c r="A14" s="12">
        <v>3.1661700000000002</v>
      </c>
      <c r="B14" s="15">
        <v>2.0963799999999999</v>
      </c>
      <c r="C14" s="12">
        <v>2.06656</v>
      </c>
      <c r="D14" s="14">
        <v>1.61836</v>
      </c>
      <c r="E14" s="14">
        <v>1.5095499999999999</v>
      </c>
      <c r="F14" s="12">
        <v>1.48227</v>
      </c>
      <c r="G14" s="12">
        <v>1.46133</v>
      </c>
      <c r="H14" s="12">
        <v>1.39585</v>
      </c>
      <c r="I14" s="12">
        <v>1.3956599999999999</v>
      </c>
      <c r="J14" s="12">
        <v>1.39771</v>
      </c>
      <c r="K14" s="12">
        <v>0.41301399999999999</v>
      </c>
      <c r="L14" s="12">
        <v>0.40260200000000002</v>
      </c>
      <c r="M14" s="12">
        <v>0.37978400000000001</v>
      </c>
      <c r="N14" s="12">
        <v>0.37052800000000002</v>
      </c>
    </row>
    <row r="15" spans="1:15" x14ac:dyDescent="0.15">
      <c r="A15" s="12">
        <v>3.1730399999999999</v>
      </c>
      <c r="B15" s="12">
        <v>2.10284</v>
      </c>
      <c r="C15" s="12">
        <v>2.06717</v>
      </c>
      <c r="D15" s="12">
        <v>1.6197299999999999</v>
      </c>
      <c r="E15" s="12">
        <v>1.4987299999999999</v>
      </c>
      <c r="F15" s="12">
        <v>1.4827399999999999</v>
      </c>
      <c r="G15" s="12">
        <v>1.4618100000000001</v>
      </c>
      <c r="H15" s="12">
        <v>1.3982399999999999</v>
      </c>
      <c r="I15" s="12">
        <v>1.3932100000000001</v>
      </c>
      <c r="J15" s="14">
        <v>1.3943700000000001</v>
      </c>
      <c r="K15" s="14">
        <v>0.41309899999999999</v>
      </c>
      <c r="L15" s="12">
        <v>0.40292099999999997</v>
      </c>
      <c r="M15" s="12">
        <v>0.37983800000000001</v>
      </c>
      <c r="N15" s="12">
        <v>0.37085200000000001</v>
      </c>
    </row>
    <row r="16" spans="1:15" x14ac:dyDescent="0.15">
      <c r="A16" s="12">
        <v>3.1676500000000001</v>
      </c>
      <c r="B16" s="12">
        <v>2.0968399999999998</v>
      </c>
      <c r="C16" s="12">
        <v>2.06738</v>
      </c>
      <c r="D16" s="12">
        <v>1.6207</v>
      </c>
      <c r="E16" s="12">
        <v>1.49393</v>
      </c>
      <c r="F16" s="12">
        <v>1.4833799999999999</v>
      </c>
      <c r="G16" s="14">
        <v>1.5365599999999999</v>
      </c>
      <c r="H16" s="12">
        <v>1.3975200000000001</v>
      </c>
      <c r="I16" s="12">
        <v>1.3910400000000001</v>
      </c>
      <c r="J16" s="12">
        <v>1.39913</v>
      </c>
      <c r="K16" s="14">
        <v>0.41258699999999998</v>
      </c>
      <c r="L16" s="12">
        <v>0.40249600000000002</v>
      </c>
      <c r="M16" s="14">
        <v>0.37962499999999999</v>
      </c>
      <c r="N16" s="12">
        <v>0.37057499999999999</v>
      </c>
    </row>
    <row r="17" spans="1:15" x14ac:dyDescent="0.15">
      <c r="A17" s="12">
        <v>3.1759300000000001</v>
      </c>
      <c r="B17" s="12">
        <v>2.0999300000000001</v>
      </c>
      <c r="C17" s="12">
        <v>2.0668099999999998</v>
      </c>
      <c r="D17" s="12">
        <v>1.62042</v>
      </c>
      <c r="E17" s="12">
        <v>1.49563</v>
      </c>
      <c r="F17" s="12">
        <v>1.48282</v>
      </c>
      <c r="G17" s="12">
        <v>1.4617</v>
      </c>
      <c r="H17" s="12">
        <v>1.39829</v>
      </c>
      <c r="I17" s="12">
        <v>1.3933599999999999</v>
      </c>
      <c r="J17" s="12">
        <v>1.3979699999999999</v>
      </c>
      <c r="K17" s="12">
        <v>0.41294500000000001</v>
      </c>
      <c r="L17" s="12">
        <v>0.40304000000000001</v>
      </c>
      <c r="M17" s="12">
        <v>0.37973000000000001</v>
      </c>
      <c r="N17" s="12">
        <v>0.37056</v>
      </c>
    </row>
    <row r="18" spans="1:15" x14ac:dyDescent="0.15">
      <c r="A18" s="15">
        <v>3.2337899999999999</v>
      </c>
      <c r="B18" s="15">
        <v>2.10365</v>
      </c>
      <c r="C18" s="12">
        <v>2.0663399999999998</v>
      </c>
      <c r="D18" s="12">
        <v>1.61978</v>
      </c>
      <c r="E18" s="12">
        <v>1.49638</v>
      </c>
      <c r="F18" s="12">
        <v>1.4833799999999999</v>
      </c>
      <c r="G18" s="12">
        <v>1.46129</v>
      </c>
      <c r="H18" s="12">
        <v>1.3974299999999999</v>
      </c>
      <c r="I18" s="12">
        <v>1.39029</v>
      </c>
      <c r="J18" s="12">
        <v>1.3951800000000001</v>
      </c>
      <c r="K18" s="12">
        <v>0.412605</v>
      </c>
      <c r="L18" s="12">
        <v>0.40379900000000002</v>
      </c>
      <c r="M18" s="12">
        <v>0.37985200000000002</v>
      </c>
      <c r="N18" s="14">
        <v>0.37418200000000001</v>
      </c>
    </row>
    <row r="20" spans="1:15" x14ac:dyDescent="0.15">
      <c r="A20" s="17" t="s">
        <v>0</v>
      </c>
      <c r="B20" s="17" t="s">
        <v>0</v>
      </c>
      <c r="C20" s="17" t="s">
        <v>0</v>
      </c>
      <c r="D20" s="17" t="s">
        <v>0</v>
      </c>
      <c r="E20" s="17" t="s">
        <v>0</v>
      </c>
      <c r="F20" s="17" t="s">
        <v>0</v>
      </c>
      <c r="G20" s="17" t="s">
        <v>0</v>
      </c>
      <c r="H20" s="17" t="s">
        <v>0</v>
      </c>
      <c r="I20" s="17" t="s">
        <v>0</v>
      </c>
      <c r="J20" s="17" t="s">
        <v>0</v>
      </c>
      <c r="K20" s="17" t="s">
        <v>0</v>
      </c>
      <c r="L20" s="17" t="s">
        <v>0</v>
      </c>
      <c r="M20" s="17" t="s">
        <v>0</v>
      </c>
      <c r="N20" s="17" t="s">
        <v>0</v>
      </c>
    </row>
    <row r="21" spans="1:15" x14ac:dyDescent="0.15">
      <c r="A21" s="16">
        <f t="shared" ref="A21:N21" si="0">MIN(A2:A18)</f>
        <v>3.1658900000000001</v>
      </c>
      <c r="B21" s="16">
        <f t="shared" si="0"/>
        <v>2.0963799999999999</v>
      </c>
      <c r="C21" s="16">
        <f t="shared" si="0"/>
        <v>2.06595</v>
      </c>
      <c r="D21" s="16">
        <f t="shared" si="0"/>
        <v>1.61836</v>
      </c>
      <c r="E21" s="16">
        <f t="shared" si="0"/>
        <v>1.4927999999999999</v>
      </c>
      <c r="F21" s="16">
        <f t="shared" si="0"/>
        <v>1.48214</v>
      </c>
      <c r="G21" s="16">
        <f t="shared" si="0"/>
        <v>1.46116</v>
      </c>
      <c r="H21" s="16">
        <f t="shared" si="0"/>
        <v>1.3938200000000001</v>
      </c>
      <c r="I21" s="16">
        <f t="shared" si="0"/>
        <v>1.3873</v>
      </c>
      <c r="J21" s="16">
        <f t="shared" si="0"/>
        <v>1.3943700000000001</v>
      </c>
      <c r="K21" s="16">
        <f t="shared" si="0"/>
        <v>0.41258699999999998</v>
      </c>
      <c r="L21" s="16">
        <f t="shared" si="0"/>
        <v>0.40218199999999998</v>
      </c>
      <c r="M21" s="16">
        <f t="shared" si="0"/>
        <v>0.37962499999999999</v>
      </c>
      <c r="N21" s="16">
        <f t="shared" si="0"/>
        <v>0.370388</v>
      </c>
    </row>
    <row r="23" spans="1:15" x14ac:dyDescent="0.15">
      <c r="A23" s="17" t="s">
        <v>1</v>
      </c>
      <c r="B23" s="17" t="s">
        <v>1</v>
      </c>
      <c r="C23" s="17" t="s">
        <v>1</v>
      </c>
      <c r="D23" s="18" t="s">
        <v>1</v>
      </c>
      <c r="E23" s="17" t="s">
        <v>1</v>
      </c>
      <c r="F23" s="17" t="s">
        <v>1</v>
      </c>
      <c r="G23" s="17" t="s">
        <v>1</v>
      </c>
      <c r="H23" s="17" t="s">
        <v>1</v>
      </c>
      <c r="I23" s="17" t="s">
        <v>1</v>
      </c>
      <c r="J23" s="17" t="s">
        <v>1</v>
      </c>
      <c r="K23" s="17" t="s">
        <v>1</v>
      </c>
      <c r="L23" s="17" t="s">
        <v>1</v>
      </c>
      <c r="M23" s="17" t="s">
        <v>1</v>
      </c>
      <c r="N23" s="17" t="s">
        <v>1</v>
      </c>
    </row>
    <row r="24" spans="1:15" x14ac:dyDescent="0.15">
      <c r="A24" s="16">
        <f t="shared" ref="A24:N24" si="1">MAX(A2:A18)</f>
        <v>3.2337899999999999</v>
      </c>
      <c r="B24" s="16">
        <f t="shared" si="1"/>
        <v>2.10365</v>
      </c>
      <c r="C24" s="16">
        <f t="shared" si="1"/>
        <v>2.0711300000000001</v>
      </c>
      <c r="D24" s="16">
        <f t="shared" si="1"/>
        <v>1.6217999999999999</v>
      </c>
      <c r="E24" s="16">
        <f t="shared" si="1"/>
        <v>1.5095499999999999</v>
      </c>
      <c r="F24" s="16">
        <f t="shared" si="1"/>
        <v>1.5652299999999999</v>
      </c>
      <c r="G24" s="16">
        <f t="shared" si="1"/>
        <v>1.5365599999999999</v>
      </c>
      <c r="H24" s="16">
        <f t="shared" si="1"/>
        <v>1.44737</v>
      </c>
      <c r="I24" s="16">
        <f t="shared" si="1"/>
        <v>1.39757</v>
      </c>
      <c r="J24" s="16">
        <f t="shared" si="1"/>
        <v>1.4005700000000001</v>
      </c>
      <c r="K24" s="16">
        <f t="shared" si="1"/>
        <v>0.41309899999999999</v>
      </c>
      <c r="L24" s="16">
        <f t="shared" si="1"/>
        <v>0.40408100000000002</v>
      </c>
      <c r="M24" s="16">
        <f t="shared" si="1"/>
        <v>0.38001600000000002</v>
      </c>
      <c r="N24" s="16">
        <f t="shared" si="1"/>
        <v>0.37418200000000001</v>
      </c>
    </row>
    <row r="26" spans="1:15" x14ac:dyDescent="0.15">
      <c r="A26" s="4" t="s">
        <v>2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</row>
    <row r="27" spans="1:15" x14ac:dyDescent="0.15">
      <c r="A27" s="3">
        <f>AVERAGE(A2:A10,A12:A17)</f>
        <v>3.1706200000000004</v>
      </c>
      <c r="B27" s="3">
        <f>AVERAGE(B2:B13,B15:B17)</f>
        <v>2.0983873333333332</v>
      </c>
      <c r="C27" s="3">
        <f>AVERAGE(C2:C3,C5:C10,C12:C18)</f>
        <v>2.0674846666666666</v>
      </c>
      <c r="D27" s="3">
        <f>AVERAGE(D2:D9,D11:D13,D15:D18)</f>
        <v>1.6206586666666665</v>
      </c>
      <c r="E27" s="3">
        <f>AVERAGE(E2:E5,E7:E13,E15:E18)</f>
        <v>1.4944519999999997</v>
      </c>
      <c r="F27" s="3">
        <f>AVERAGE(F2,F4:F5,F7:F18)</f>
        <v>1.4847980000000001</v>
      </c>
      <c r="G27" s="3">
        <f>AVERAGE(G2:G5,G7:G15,G17:G18)</f>
        <v>1.4639380000000002</v>
      </c>
      <c r="H27" s="3">
        <f>AVERAGE(H2:H5,H7:H10,H12:H18)</f>
        <v>1.3976326666666665</v>
      </c>
      <c r="I27" s="3">
        <f>AVERAGE(I2:I4,I6:I11,I13:I18)</f>
        <v>1.3922373333333335</v>
      </c>
      <c r="J27" s="3">
        <f>AVERAGE(J2:J12,J14,J16:J18)</f>
        <v>1.3977086666666667</v>
      </c>
      <c r="K27" s="3">
        <f>AVERAGE(K2:K14,K17:K18)</f>
        <v>0.41283326666666664</v>
      </c>
      <c r="L27" s="3">
        <f>AVERAGE(L2:L8,L10,L12:L18)</f>
        <v>0.40299233333333334</v>
      </c>
      <c r="M27" s="3">
        <f>AVERAGE(M2:M9,M11:M15,M17:M18)</f>
        <v>0.37976766666666673</v>
      </c>
      <c r="N27" s="3">
        <f>AVERAGE(N2:N8,N10:N17)</f>
        <v>0.37074080000000004</v>
      </c>
    </row>
    <row r="29" spans="1:15" x14ac:dyDescent="0.15">
      <c r="A29" s="17" t="s">
        <v>3</v>
      </c>
      <c r="B29" s="17" t="s">
        <v>3</v>
      </c>
      <c r="C29" s="17" t="s">
        <v>3</v>
      </c>
      <c r="D29" s="17" t="s">
        <v>3</v>
      </c>
      <c r="E29" s="17" t="s">
        <v>3</v>
      </c>
      <c r="F29" s="17" t="s">
        <v>3</v>
      </c>
      <c r="G29" s="17" t="s">
        <v>3</v>
      </c>
      <c r="H29" s="17" t="s">
        <v>3</v>
      </c>
      <c r="I29" s="17" t="s">
        <v>3</v>
      </c>
      <c r="J29" s="17" t="s">
        <v>3</v>
      </c>
      <c r="K29" s="17" t="s">
        <v>3</v>
      </c>
      <c r="L29" s="17" t="s">
        <v>3</v>
      </c>
      <c r="M29" s="17" t="s">
        <v>3</v>
      </c>
      <c r="N29" s="17" t="s">
        <v>3</v>
      </c>
    </row>
    <row r="30" spans="1:15" x14ac:dyDescent="0.15">
      <c r="A30" s="12">
        <f>STDEV(A2:A10,A12:A17)</f>
        <v>4.392168354826898E-3</v>
      </c>
      <c r="B30" s="12">
        <f>STDEV(B2:B13,B15:B17)</f>
        <v>1.677193517528028E-3</v>
      </c>
      <c r="C30" s="12">
        <f>STDEV(C2:C3,C5:C10,C12:C18)</f>
        <v>1.0543032002679467E-3</v>
      </c>
      <c r="D30" s="12">
        <f>STDEV(D2:D9,D11:D13,D15:D18)</f>
        <v>7.1724539202489284E-4</v>
      </c>
      <c r="E30" s="12">
        <f>STDEV(E2:E5,E7:E13,E15:E18)</f>
        <v>1.5624989142853135E-3</v>
      </c>
      <c r="F30" s="12">
        <f>STDEV(F2,F4:F5,F7:F18)</f>
        <v>5.1741171779761995E-3</v>
      </c>
      <c r="G30" s="12">
        <f>STDEV(G2:G5,G7:G15,G17:G18)</f>
        <v>5.5746443832768323E-3</v>
      </c>
      <c r="H30" s="12">
        <f>STDEV(H2:H5,H7:H10,H12:H18)</f>
        <v>1.031063713333156E-3</v>
      </c>
      <c r="I30" s="12">
        <f>STDEV(I2:I4,I6:I11,I13:I18)</f>
        <v>1.8623850555773975E-3</v>
      </c>
      <c r="J30" s="12">
        <f>STDEV(J2:J12,J14,J16:J18)</f>
        <v>1.5231399272867927E-3</v>
      </c>
      <c r="K30" s="12">
        <f>STDEV(K2:K14,K17:K18)</f>
        <v>1.5479824042312915E-4</v>
      </c>
      <c r="L30" s="12">
        <f>STDEV(L2:L8,L10,L12:L18)</f>
        <v>4.4632638068485114E-4</v>
      </c>
      <c r="M30" s="12">
        <f>STDEV(M2:M9,M11:M15,M17:M18)</f>
        <v>9.8009231829508095E-5</v>
      </c>
      <c r="N30" s="12">
        <f>STDEV(N2:N8,N10:N17)</f>
        <v>7.6018213982852797E-4</v>
      </c>
    </row>
    <row r="32" spans="1:15" x14ac:dyDescent="0.15">
      <c r="B32" s="19" t="s">
        <v>4</v>
      </c>
      <c r="C32" s="17" t="s">
        <v>4</v>
      </c>
      <c r="D32" s="19" t="s">
        <v>4</v>
      </c>
      <c r="E32" s="19" t="s">
        <v>4</v>
      </c>
      <c r="F32" s="19" t="s">
        <v>4</v>
      </c>
      <c r="G32" s="19" t="s">
        <v>4</v>
      </c>
      <c r="H32" s="19" t="s">
        <v>4</v>
      </c>
      <c r="I32" s="19" t="s">
        <v>4</v>
      </c>
      <c r="J32" s="19" t="s">
        <v>4</v>
      </c>
      <c r="K32" s="19" t="s">
        <v>4</v>
      </c>
      <c r="L32" s="19" t="s">
        <v>4</v>
      </c>
      <c r="M32" s="19" t="s">
        <v>4</v>
      </c>
      <c r="N32" s="19" t="s">
        <v>4</v>
      </c>
      <c r="O32" s="20" t="s">
        <v>5</v>
      </c>
    </row>
    <row r="33" spans="1:15" x14ac:dyDescent="0.15">
      <c r="B33" s="12">
        <f t="shared" ref="B33:N33" si="2">A27/B27</f>
        <v>1.5109793838506462</v>
      </c>
      <c r="C33" s="12">
        <f t="shared" si="2"/>
        <v>1.0149469871118753</v>
      </c>
      <c r="D33" s="12">
        <f t="shared" si="2"/>
        <v>1.2757064205993613</v>
      </c>
      <c r="E33" s="12">
        <f t="shared" si="2"/>
        <v>1.0844501306610494</v>
      </c>
      <c r="F33" s="12">
        <f t="shared" si="2"/>
        <v>1.0065018945338016</v>
      </c>
      <c r="G33" s="12">
        <f t="shared" si="2"/>
        <v>1.0142492373310892</v>
      </c>
      <c r="H33" s="12">
        <f t="shared" si="2"/>
        <v>1.0474411731456383</v>
      </c>
      <c r="I33" s="12">
        <f t="shared" si="2"/>
        <v>1.0038752971236702</v>
      </c>
      <c r="J33" s="12">
        <f t="shared" si="2"/>
        <v>0.99608549802700908</v>
      </c>
      <c r="K33" s="12">
        <f t="shared" si="2"/>
        <v>3.3856493154056224</v>
      </c>
      <c r="L33" s="12">
        <f t="shared" si="2"/>
        <v>1.0244196539719117</v>
      </c>
      <c r="M33" s="12">
        <f t="shared" si="2"/>
        <v>1.0611549342009983</v>
      </c>
      <c r="N33" s="12">
        <f t="shared" si="2"/>
        <v>1.0243481879163736</v>
      </c>
      <c r="O33" s="21">
        <f>A27/N27</f>
        <v>8.5521205111495693</v>
      </c>
    </row>
    <row r="36" spans="1:15" ht="14" x14ac:dyDescent="0.15">
      <c r="A36" s="11" t="s">
        <v>6</v>
      </c>
      <c r="B36" s="11" t="s">
        <v>7</v>
      </c>
      <c r="C36" s="11" t="s">
        <v>8</v>
      </c>
      <c r="D36" s="11" t="s">
        <v>9</v>
      </c>
      <c r="E36" s="11" t="s">
        <v>10</v>
      </c>
      <c r="F36" s="11" t="s">
        <v>11</v>
      </c>
      <c r="G36" s="11" t="s">
        <v>12</v>
      </c>
      <c r="H36" s="11" t="s">
        <v>13</v>
      </c>
      <c r="I36" s="11" t="s">
        <v>14</v>
      </c>
      <c r="J36" s="11" t="s">
        <v>15</v>
      </c>
      <c r="K36" s="11" t="s">
        <v>16</v>
      </c>
      <c r="L36" s="11" t="s">
        <v>17</v>
      </c>
      <c r="M36" s="11" t="s">
        <v>18</v>
      </c>
      <c r="N36" s="11" t="s">
        <v>19</v>
      </c>
      <c r="O36" s="6" t="s">
        <v>21</v>
      </c>
    </row>
    <row r="37" spans="1:15" x14ac:dyDescent="0.15">
      <c r="A37" s="12">
        <v>0.498145</v>
      </c>
      <c r="B37" s="12">
        <v>1.9800399999999999E-2</v>
      </c>
      <c r="C37" s="12">
        <v>1.9956999999999999E-2</v>
      </c>
      <c r="D37" s="12">
        <v>2.00982E-2</v>
      </c>
      <c r="E37" s="12">
        <v>2.1463800000000002E-2</v>
      </c>
      <c r="F37" s="12">
        <v>2.1612800000000001E-2</v>
      </c>
      <c r="G37" s="12">
        <v>2.1211799999999999E-2</v>
      </c>
      <c r="H37" s="12">
        <v>2.1026900000000001E-2</v>
      </c>
      <c r="I37" s="12">
        <v>2.0722500000000001E-2</v>
      </c>
      <c r="J37" s="16">
        <v>2.0973700000000001E-2</v>
      </c>
      <c r="K37" s="12">
        <v>1.7190500000000001E-2</v>
      </c>
      <c r="L37" s="12">
        <v>1.6642299999999999E-2</v>
      </c>
      <c r="M37" s="12">
        <v>1.6621500000000001E-2</v>
      </c>
      <c r="N37" s="12">
        <v>1.6614400000000001E-2</v>
      </c>
    </row>
    <row r="38" spans="1:15" x14ac:dyDescent="0.15">
      <c r="A38" s="12">
        <v>0.48831799999999997</v>
      </c>
      <c r="B38" s="16">
        <v>1.9792000000000001E-2</v>
      </c>
      <c r="C38" s="16">
        <v>2.0552500000000001E-2</v>
      </c>
      <c r="D38" s="12">
        <v>1.9911100000000001E-2</v>
      </c>
      <c r="E38" s="12">
        <v>2.1365200000000001E-2</v>
      </c>
      <c r="F38" s="12">
        <v>2.2249499999999998E-2</v>
      </c>
      <c r="G38" s="12">
        <v>2.1731899999999998E-2</v>
      </c>
      <c r="H38" s="16">
        <v>2.05918E-2</v>
      </c>
      <c r="I38" s="12">
        <v>2.0834200000000001E-2</v>
      </c>
      <c r="J38" s="12">
        <v>2.0931700000000001E-2</v>
      </c>
      <c r="K38" s="12">
        <v>1.7205499999999999E-2</v>
      </c>
      <c r="L38" s="12">
        <v>1.66234E-2</v>
      </c>
      <c r="M38" s="12">
        <v>1.66444E-2</v>
      </c>
      <c r="N38" s="12">
        <v>1.6615899999999999E-2</v>
      </c>
    </row>
    <row r="39" spans="1:15" x14ac:dyDescent="0.15">
      <c r="A39" s="12">
        <v>0.48687599999999998</v>
      </c>
      <c r="B39" s="12">
        <v>2.0023599999999999E-2</v>
      </c>
      <c r="C39" s="12">
        <v>2.0002700000000002E-2</v>
      </c>
      <c r="D39" s="16">
        <v>1.95246E-2</v>
      </c>
      <c r="E39" s="12">
        <v>2.1203099999999999E-2</v>
      </c>
      <c r="F39" s="16">
        <v>2.2635700000000002E-2</v>
      </c>
      <c r="G39" s="12">
        <v>2.1288499999999998E-2</v>
      </c>
      <c r="H39" s="12">
        <v>2.09003E-2</v>
      </c>
      <c r="I39" s="12">
        <v>2.06853E-2</v>
      </c>
      <c r="J39" s="12">
        <v>2.0714900000000001E-2</v>
      </c>
      <c r="K39" s="12">
        <v>1.7158E-2</v>
      </c>
      <c r="L39" s="12">
        <v>1.66322E-2</v>
      </c>
      <c r="M39" s="16">
        <v>1.6605000000000002E-2</v>
      </c>
      <c r="N39" s="12">
        <v>1.6615899999999999E-2</v>
      </c>
    </row>
    <row r="40" spans="1:15" x14ac:dyDescent="0.15">
      <c r="A40" s="12">
        <v>0.48968899999999999</v>
      </c>
      <c r="B40" s="12">
        <v>2.0235800000000002E-2</v>
      </c>
      <c r="C40" s="12">
        <v>1.9997399999999999E-2</v>
      </c>
      <c r="D40" s="12">
        <v>1.9872799999999999E-2</v>
      </c>
      <c r="E40" s="12">
        <v>2.08957E-2</v>
      </c>
      <c r="F40" s="12">
        <v>2.1727900000000001E-2</v>
      </c>
      <c r="G40" s="12">
        <v>2.12356E-2</v>
      </c>
      <c r="H40" s="12">
        <v>2.10282E-2</v>
      </c>
      <c r="I40" s="12">
        <v>2.06876E-2</v>
      </c>
      <c r="J40" s="12">
        <v>2.0711500000000001E-2</v>
      </c>
      <c r="K40" s="12">
        <v>1.71357E-2</v>
      </c>
      <c r="L40" s="12">
        <v>1.6639600000000001E-2</v>
      </c>
      <c r="M40" s="12">
        <v>1.6667000000000001E-2</v>
      </c>
      <c r="N40" s="12">
        <v>1.65901E-2</v>
      </c>
    </row>
    <row r="41" spans="1:15" x14ac:dyDescent="0.15">
      <c r="A41" s="12">
        <v>0.504695</v>
      </c>
      <c r="B41" s="12">
        <v>2.0072300000000001E-2</v>
      </c>
      <c r="C41" s="12">
        <v>2.0104E-2</v>
      </c>
      <c r="D41" s="12">
        <v>1.9846300000000001E-2</v>
      </c>
      <c r="E41" s="12">
        <v>2.1612900000000001E-2</v>
      </c>
      <c r="F41" s="12">
        <v>2.16451E-2</v>
      </c>
      <c r="G41" s="16">
        <v>2.2250700000000002E-2</v>
      </c>
      <c r="H41" s="12">
        <v>2.1025700000000001E-2</v>
      </c>
      <c r="I41" s="12">
        <v>2.1049499999999999E-2</v>
      </c>
      <c r="J41" s="12">
        <v>2.0683099999999999E-2</v>
      </c>
      <c r="K41" s="16">
        <v>1.7096799999999999E-2</v>
      </c>
      <c r="L41" s="12">
        <v>1.6642500000000001E-2</v>
      </c>
      <c r="M41" s="12">
        <v>1.6674499999999998E-2</v>
      </c>
      <c r="N41" s="16">
        <v>1.65848E-2</v>
      </c>
    </row>
    <row r="42" spans="1:15" x14ac:dyDescent="0.15">
      <c r="A42" s="16">
        <v>0.58202500000000001</v>
      </c>
      <c r="B42" s="12">
        <v>2.01374E-2</v>
      </c>
      <c r="C42" s="12">
        <v>1.9993799999999999E-2</v>
      </c>
      <c r="D42" s="12">
        <v>1.9846699999999998E-2</v>
      </c>
      <c r="E42" s="12">
        <v>2.1703099999999999E-2</v>
      </c>
      <c r="F42" s="12">
        <v>2.1646700000000001E-2</v>
      </c>
      <c r="G42" s="12">
        <v>2.1611399999999999E-2</v>
      </c>
      <c r="H42" s="12">
        <v>2.07069E-2</v>
      </c>
      <c r="I42" s="12">
        <v>2.0721199999999999E-2</v>
      </c>
      <c r="J42" s="12">
        <v>2.07596E-2</v>
      </c>
      <c r="K42" s="12">
        <v>1.7121500000000001E-2</v>
      </c>
      <c r="L42" s="16">
        <v>1.66041E-2</v>
      </c>
      <c r="M42" s="12">
        <v>1.66841E-2</v>
      </c>
      <c r="N42" s="12">
        <v>1.6608000000000001E-2</v>
      </c>
    </row>
    <row r="43" spans="1:15" x14ac:dyDescent="0.15">
      <c r="A43" s="12">
        <v>0.46808</v>
      </c>
      <c r="B43" s="12">
        <v>2.0168100000000001E-2</v>
      </c>
      <c r="C43" s="12">
        <v>1.99568E-2</v>
      </c>
      <c r="D43" s="12">
        <v>1.9954199999999998E-2</v>
      </c>
      <c r="E43" s="12">
        <v>2.15716E-2</v>
      </c>
      <c r="F43" s="12">
        <v>2.1187000000000001E-2</v>
      </c>
      <c r="G43" s="16">
        <v>2.1201899999999999E-2</v>
      </c>
      <c r="H43" s="12">
        <v>2.0841800000000001E-2</v>
      </c>
      <c r="I43" s="12">
        <v>2.1015499999999999E-2</v>
      </c>
      <c r="J43" s="12">
        <v>2.0764600000000001E-2</v>
      </c>
      <c r="K43" s="12">
        <v>1.7241900000000001E-2</v>
      </c>
      <c r="L43" s="12">
        <v>1.6673400000000001E-2</v>
      </c>
      <c r="M43" s="12">
        <v>1.6741800000000001E-2</v>
      </c>
      <c r="N43" s="12">
        <v>1.66123E-2</v>
      </c>
    </row>
    <row r="44" spans="1:15" x14ac:dyDescent="0.15">
      <c r="A44" s="12">
        <v>0.47418100000000002</v>
      </c>
      <c r="B44" s="12">
        <v>2.00608E-2</v>
      </c>
      <c r="C44" s="16">
        <v>1.9937199999999999E-2</v>
      </c>
      <c r="D44" s="12">
        <v>1.9920899999999998E-2</v>
      </c>
      <c r="E44" s="12">
        <v>2.1584599999999999E-2</v>
      </c>
      <c r="F44" s="16">
        <v>2.1070700000000001E-2</v>
      </c>
      <c r="G44" s="12">
        <v>2.1726800000000001E-2</v>
      </c>
      <c r="H44" s="12">
        <v>2.06112E-2</v>
      </c>
      <c r="I44" s="12">
        <v>2.0941299999999999E-2</v>
      </c>
      <c r="J44" s="12">
        <v>2.0737800000000001E-2</v>
      </c>
      <c r="K44" s="12">
        <v>1.71697E-2</v>
      </c>
      <c r="L44" s="12">
        <v>1.66239E-2</v>
      </c>
      <c r="M44" s="12">
        <v>1.6641699999999999E-2</v>
      </c>
      <c r="N44" s="12">
        <v>1.66982E-2</v>
      </c>
    </row>
    <row r="45" spans="1:15" x14ac:dyDescent="0.15">
      <c r="A45" s="16">
        <v>0.44927600000000001</v>
      </c>
      <c r="B45" s="12">
        <v>2.0108000000000001E-2</v>
      </c>
      <c r="C45" s="12">
        <v>1.9939700000000001E-2</v>
      </c>
      <c r="D45" s="12">
        <v>2.0306399999999999E-2</v>
      </c>
      <c r="E45" s="16">
        <v>2.2006000000000001E-2</v>
      </c>
      <c r="F45" s="12">
        <v>2.1201500000000002E-2</v>
      </c>
      <c r="G45" s="12">
        <v>2.17901E-2</v>
      </c>
      <c r="H45" s="12">
        <v>2.0714099999999999E-2</v>
      </c>
      <c r="I45" s="12">
        <v>2.07706E-2</v>
      </c>
      <c r="J45" s="12">
        <v>2.0696699999999998E-2</v>
      </c>
      <c r="K45" s="12">
        <v>1.7158E-2</v>
      </c>
      <c r="L45" s="12">
        <v>1.6625399999999999E-2</v>
      </c>
      <c r="M45" s="12">
        <v>1.66328E-2</v>
      </c>
      <c r="N45" s="12">
        <v>1.6608299999999999E-2</v>
      </c>
    </row>
    <row r="46" spans="1:15" x14ac:dyDescent="0.15">
      <c r="A46" s="12">
        <v>0.45375399999999999</v>
      </c>
      <c r="B46" s="12">
        <v>2.0121699999999999E-2</v>
      </c>
      <c r="C46" s="12">
        <v>1.99773E-2</v>
      </c>
      <c r="D46" s="12">
        <v>1.98458E-2</v>
      </c>
      <c r="E46" s="12">
        <v>2.1278200000000001E-2</v>
      </c>
      <c r="F46" s="12">
        <v>2.1769699999999999E-2</v>
      </c>
      <c r="G46" s="12">
        <v>2.17404E-2</v>
      </c>
      <c r="H46" s="16">
        <v>2.4816899999999999E-2</v>
      </c>
      <c r="I46" s="16">
        <v>2.0658900000000001E-2</v>
      </c>
      <c r="J46" s="12">
        <v>2.0671800000000001E-2</v>
      </c>
      <c r="K46" s="12">
        <v>1.71959E-2</v>
      </c>
      <c r="L46" s="12">
        <v>1.6647200000000001E-2</v>
      </c>
      <c r="M46" s="12">
        <v>1.66661E-2</v>
      </c>
      <c r="N46" s="12">
        <v>1.6612200000000001E-2</v>
      </c>
    </row>
    <row r="47" spans="1:15" x14ac:dyDescent="0.15">
      <c r="A47" s="12">
        <v>0.52341000000000004</v>
      </c>
      <c r="B47" s="12">
        <v>2.0055199999999999E-2</v>
      </c>
      <c r="C47" s="12">
        <v>2.009E-2</v>
      </c>
      <c r="D47" s="12">
        <v>1.9889799999999999E-2</v>
      </c>
      <c r="E47" s="12">
        <v>2.0963200000000001E-2</v>
      </c>
      <c r="F47" s="12">
        <v>2.1121600000000001E-2</v>
      </c>
      <c r="G47" s="12">
        <v>2.1572299999999999E-2</v>
      </c>
      <c r="H47" s="12">
        <v>2.0634099999999999E-2</v>
      </c>
      <c r="I47" s="12">
        <v>2.1010000000000001E-2</v>
      </c>
      <c r="J47" s="12">
        <v>2.0771299999999999E-2</v>
      </c>
      <c r="K47" s="12">
        <v>1.7238799999999999E-2</v>
      </c>
      <c r="L47" s="16">
        <v>1.6751100000000001E-2</v>
      </c>
      <c r="M47" s="16">
        <v>1.7301899999999999E-2</v>
      </c>
      <c r="N47" s="12">
        <v>1.6610099999999999E-2</v>
      </c>
    </row>
    <row r="48" spans="1:15" x14ac:dyDescent="0.15">
      <c r="A48" s="12">
        <v>0.525447</v>
      </c>
      <c r="B48" s="12">
        <v>2.02098E-2</v>
      </c>
      <c r="C48" s="12">
        <v>1.9959899999999999E-2</v>
      </c>
      <c r="D48" s="12">
        <v>1.9997299999999999E-2</v>
      </c>
      <c r="E48" s="12">
        <v>2.1193300000000002E-2</v>
      </c>
      <c r="F48" s="12">
        <v>2.1087499999999999E-2</v>
      </c>
      <c r="G48" s="12">
        <v>2.1234800000000002E-2</v>
      </c>
      <c r="H48" s="12">
        <v>2.06439E-2</v>
      </c>
      <c r="I48" s="12">
        <v>2.10136E-2</v>
      </c>
      <c r="J48" s="12">
        <v>2.06784E-2</v>
      </c>
      <c r="K48" s="12">
        <v>1.7172E-2</v>
      </c>
      <c r="L48" s="12">
        <v>1.6641300000000001E-2</v>
      </c>
      <c r="M48" s="12">
        <v>1.6640100000000001E-2</v>
      </c>
      <c r="N48" s="12">
        <v>1.66509E-2</v>
      </c>
    </row>
    <row r="49" spans="1:14" x14ac:dyDescent="0.15">
      <c r="A49" s="12">
        <v>0.52425600000000006</v>
      </c>
      <c r="B49" s="12">
        <v>2.0193800000000001E-2</v>
      </c>
      <c r="C49" s="12">
        <v>1.99784E-2</v>
      </c>
      <c r="D49" s="12">
        <v>1.99872E-2</v>
      </c>
      <c r="E49" s="12">
        <v>2.12404E-2</v>
      </c>
      <c r="F49" s="12">
        <v>2.1099799999999998E-2</v>
      </c>
      <c r="G49" s="12">
        <v>2.1722399999999999E-2</v>
      </c>
      <c r="H49" s="12">
        <v>2.0730499999999999E-2</v>
      </c>
      <c r="I49" s="16">
        <v>2.1073399999999999E-2</v>
      </c>
      <c r="J49" s="12">
        <v>2.0683199999999999E-2</v>
      </c>
      <c r="K49" s="12">
        <v>1.7185800000000001E-2</v>
      </c>
      <c r="L49" s="12">
        <v>1.66333E-2</v>
      </c>
      <c r="M49" s="12">
        <v>1.66462E-2</v>
      </c>
      <c r="N49" s="12">
        <v>1.65942E-2</v>
      </c>
    </row>
    <row r="50" spans="1:14" x14ac:dyDescent="0.15">
      <c r="A50" s="12">
        <v>0.51521099999999997</v>
      </c>
      <c r="B50" s="12">
        <v>2.01397E-2</v>
      </c>
      <c r="C50" s="12">
        <v>2.0204699999999999E-2</v>
      </c>
      <c r="D50" s="12">
        <v>2.0062300000000002E-2</v>
      </c>
      <c r="E50" s="12">
        <v>2.17117E-2</v>
      </c>
      <c r="F50" s="12">
        <v>2.1527899999999999E-2</v>
      </c>
      <c r="G50" s="12">
        <v>2.1719800000000001E-2</v>
      </c>
      <c r="H50" s="12">
        <v>2.0666299999999999E-2</v>
      </c>
      <c r="I50" s="12">
        <v>2.10102E-2</v>
      </c>
      <c r="J50" s="12">
        <v>2.07414E-2</v>
      </c>
      <c r="K50" s="16">
        <v>1.7276699999999999E-2</v>
      </c>
      <c r="L50" s="12">
        <v>1.6725299999999999E-2</v>
      </c>
      <c r="M50" s="12">
        <v>1.6644300000000001E-2</v>
      </c>
      <c r="N50" s="12">
        <v>1.6672599999999999E-2</v>
      </c>
    </row>
    <row r="51" spans="1:14" x14ac:dyDescent="0.15">
      <c r="A51" s="12">
        <v>0.489207</v>
      </c>
      <c r="B51" s="12">
        <v>2.0084399999999999E-2</v>
      </c>
      <c r="C51" s="12">
        <v>2.00369E-2</v>
      </c>
      <c r="D51" s="16">
        <v>2.0412199999999998E-2</v>
      </c>
      <c r="E51" s="12">
        <v>2.1577300000000001E-2</v>
      </c>
      <c r="F51" s="12">
        <v>2.15103E-2</v>
      </c>
      <c r="G51" s="12">
        <v>2.1581300000000001E-2</v>
      </c>
      <c r="H51" s="12">
        <v>2.0649899999999999E-2</v>
      </c>
      <c r="I51" s="12">
        <v>2.0983999999999999E-2</v>
      </c>
      <c r="J51" s="12">
        <v>2.07355E-2</v>
      </c>
      <c r="K51" s="12">
        <v>1.7208600000000001E-2</v>
      </c>
      <c r="L51" s="12">
        <v>1.6638099999999999E-2</v>
      </c>
      <c r="M51" s="12">
        <v>1.66135E-2</v>
      </c>
      <c r="N51" s="12">
        <v>1.6589199999999998E-2</v>
      </c>
    </row>
    <row r="52" spans="1:14" x14ac:dyDescent="0.15">
      <c r="A52" s="12">
        <v>0.47978199999999999</v>
      </c>
      <c r="B52" s="12">
        <v>2.0133000000000002E-2</v>
      </c>
      <c r="C52" s="12">
        <v>2.00369E-2</v>
      </c>
      <c r="D52" s="12">
        <v>1.9831999999999999E-2</v>
      </c>
      <c r="E52" s="16">
        <v>2.08641E-2</v>
      </c>
      <c r="F52" s="12">
        <v>2.1819499999999999E-2</v>
      </c>
      <c r="G52" s="12">
        <v>2.1815399999999999E-2</v>
      </c>
      <c r="H52" s="12">
        <v>2.0758200000000001E-2</v>
      </c>
      <c r="I52" s="12">
        <v>2.1043800000000001E-2</v>
      </c>
      <c r="J52" s="16">
        <v>2.0638E-2</v>
      </c>
      <c r="K52" s="12">
        <v>1.7193900000000002E-2</v>
      </c>
      <c r="L52" s="12">
        <v>1.6670299999999999E-2</v>
      </c>
      <c r="M52" s="12">
        <v>1.66269E-2</v>
      </c>
      <c r="N52" s="16">
        <v>1.6716600000000002E-2</v>
      </c>
    </row>
    <row r="53" spans="1:14" x14ac:dyDescent="0.15">
      <c r="A53" s="12">
        <v>0.483045</v>
      </c>
      <c r="B53" s="16">
        <v>2.0400999999999999E-2</v>
      </c>
      <c r="C53" s="12">
        <v>2.01719E-2</v>
      </c>
      <c r="D53" s="12">
        <v>1.99183E-2</v>
      </c>
      <c r="E53" s="12">
        <v>2.1414699999999998E-2</v>
      </c>
      <c r="F53" s="12">
        <v>2.1756500000000002E-2</v>
      </c>
      <c r="G53" s="12">
        <v>2.1215899999999999E-2</v>
      </c>
      <c r="H53" s="12">
        <v>2.11848E-2</v>
      </c>
      <c r="I53" s="12">
        <v>2.09908E-2</v>
      </c>
      <c r="J53" s="12">
        <v>2.0689699999999998E-2</v>
      </c>
      <c r="K53" s="12">
        <v>1.7231400000000001E-2</v>
      </c>
      <c r="L53" s="12">
        <v>1.6641E-2</v>
      </c>
      <c r="M53" s="12">
        <v>1.66129E-2</v>
      </c>
      <c r="N53" s="12">
        <v>1.6611299999999999E-2</v>
      </c>
    </row>
    <row r="54" spans="1:14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7" t="s">
        <v>0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</row>
    <row r="56" spans="1:14" x14ac:dyDescent="0.15">
      <c r="A56" s="5">
        <f t="shared" ref="A56:G56" si="3">MIN(A37:A53)</f>
        <v>0.44927600000000001</v>
      </c>
      <c r="B56" s="5">
        <f t="shared" si="3"/>
        <v>1.9792000000000001E-2</v>
      </c>
      <c r="C56" s="5">
        <f t="shared" si="3"/>
        <v>1.9937199999999999E-2</v>
      </c>
      <c r="D56" s="5">
        <f t="shared" si="3"/>
        <v>1.95246E-2</v>
      </c>
      <c r="E56" s="5">
        <f t="shared" si="3"/>
        <v>2.08641E-2</v>
      </c>
      <c r="F56" s="5">
        <f t="shared" si="3"/>
        <v>2.1070700000000001E-2</v>
      </c>
      <c r="G56" s="5">
        <f t="shared" si="3"/>
        <v>2.1201899999999999E-2</v>
      </c>
      <c r="H56" s="5">
        <f>MIN(H37:H52)</f>
        <v>2.05918E-2</v>
      </c>
      <c r="I56" s="5">
        <f t="shared" ref="I56:N56" si="4">MIN(I37:I53)</f>
        <v>2.0658900000000001E-2</v>
      </c>
      <c r="J56" s="5">
        <f t="shared" si="4"/>
        <v>2.0638E-2</v>
      </c>
      <c r="K56" s="5">
        <f t="shared" si="4"/>
        <v>1.7096799999999999E-2</v>
      </c>
      <c r="L56" s="5">
        <f t="shared" si="4"/>
        <v>1.66041E-2</v>
      </c>
      <c r="M56" s="5">
        <f t="shared" si="4"/>
        <v>1.6605000000000002E-2</v>
      </c>
      <c r="N56" s="5">
        <f t="shared" si="4"/>
        <v>1.65848E-2</v>
      </c>
    </row>
    <row r="57" spans="1: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7" t="s">
        <v>1</v>
      </c>
      <c r="B58" s="7" t="s">
        <v>1</v>
      </c>
      <c r="C58" s="7" t="s">
        <v>1</v>
      </c>
      <c r="D58" s="8" t="s">
        <v>1</v>
      </c>
      <c r="E58" s="7" t="s">
        <v>1</v>
      </c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7" t="s">
        <v>1</v>
      </c>
      <c r="L58" s="7" t="s">
        <v>1</v>
      </c>
      <c r="M58" s="7" t="s">
        <v>1</v>
      </c>
      <c r="N58" s="7" t="s">
        <v>1</v>
      </c>
    </row>
    <row r="59" spans="1:14" x14ac:dyDescent="0.15">
      <c r="A59" s="5">
        <f t="shared" ref="A59:N59" si="5">MAX(A37:A53)</f>
        <v>0.58202500000000001</v>
      </c>
      <c r="B59" s="5">
        <f t="shared" si="5"/>
        <v>2.0400999999999999E-2</v>
      </c>
      <c r="C59" s="5">
        <f t="shared" si="5"/>
        <v>2.0552500000000001E-2</v>
      </c>
      <c r="D59" s="5">
        <f t="shared" si="5"/>
        <v>2.0412199999999998E-2</v>
      </c>
      <c r="E59" s="5">
        <f t="shared" si="5"/>
        <v>2.2006000000000001E-2</v>
      </c>
      <c r="F59" s="5">
        <f t="shared" si="5"/>
        <v>2.2635700000000002E-2</v>
      </c>
      <c r="G59" s="5">
        <f t="shared" si="5"/>
        <v>2.2250700000000002E-2</v>
      </c>
      <c r="H59" s="5">
        <f t="shared" si="5"/>
        <v>2.4816899999999999E-2</v>
      </c>
      <c r="I59" s="5">
        <f t="shared" si="5"/>
        <v>2.1073399999999999E-2</v>
      </c>
      <c r="J59" s="5">
        <f t="shared" si="5"/>
        <v>2.0973700000000001E-2</v>
      </c>
      <c r="K59" s="5">
        <f t="shared" si="5"/>
        <v>1.7276699999999999E-2</v>
      </c>
      <c r="L59" s="5">
        <f t="shared" si="5"/>
        <v>1.6751100000000001E-2</v>
      </c>
      <c r="M59" s="5">
        <f t="shared" si="5"/>
        <v>1.7301899999999999E-2</v>
      </c>
      <c r="N59" s="5">
        <f t="shared" si="5"/>
        <v>1.6716600000000002E-2</v>
      </c>
    </row>
    <row r="60" spans="1:14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7" t="s">
        <v>2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</row>
    <row r="62" spans="1:14" x14ac:dyDescent="0.15">
      <c r="A62" s="3">
        <f>AVERAGE(A37:A41,A43:A44,A46:A53)</f>
        <v>0.4936064</v>
      </c>
      <c r="B62" s="3">
        <f>AVERAGE(B37,B39:B52)</f>
        <v>2.0102933333333333E-2</v>
      </c>
      <c r="C62" s="3">
        <f>AVERAGE(C37,C39:C43,C45:C53)</f>
        <v>2.0027160000000002E-2</v>
      </c>
      <c r="D62" s="3">
        <f>AVERAGE(D37:D38,D40:D50,D52:D53)</f>
        <v>1.9952619999999997E-2</v>
      </c>
      <c r="E62" s="3">
        <f>AVERAGE(E37:E44,E46:E51,E53)</f>
        <v>2.138525333333334E-2</v>
      </c>
      <c r="F62" s="3">
        <f>AVERAGE(F37:F38,F40:F43,F45:F53)</f>
        <v>2.1530886666666669E-2</v>
      </c>
      <c r="G62" s="3">
        <f>AVERAGE(G37:G40,G42,G44:G53)</f>
        <v>2.1546559999999999E-2</v>
      </c>
      <c r="H62" s="3">
        <f>AVERAGE(H37,H39:H45,H47:H53)</f>
        <v>2.0808186666666666E-2</v>
      </c>
      <c r="I62" s="3">
        <f>AVERAGE(I37:I45,I47:I48,I50:I53)</f>
        <v>2.0898673333333333E-2</v>
      </c>
      <c r="J62" s="3">
        <f>AVERAGE(J38:J51,J53)</f>
        <v>2.0731413333333337E-2</v>
      </c>
      <c r="K62" s="3">
        <f>AVERAGE(K37:K40,K42:K49,K51:K53)</f>
        <v>1.7187146666666667E-2</v>
      </c>
      <c r="L62" s="3">
        <f>AVERAGE(L37:L41,L43:L46,L48:L53)</f>
        <v>1.6646613333333331E-2</v>
      </c>
      <c r="M62" s="3">
        <f>AVERAGE(M37:M38,M40:M46,M48:M53)</f>
        <v>1.6650519999999999E-2</v>
      </c>
      <c r="N62" s="3">
        <f>AVERAGE(N37:N40,N42:N51,N53)</f>
        <v>1.6620239999999998E-2</v>
      </c>
    </row>
    <row r="63" spans="1: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7" t="s">
        <v>3</v>
      </c>
      <c r="B64" s="7" t="s">
        <v>3</v>
      </c>
      <c r="C64" s="7" t="s">
        <v>3</v>
      </c>
      <c r="D64" s="7" t="s">
        <v>3</v>
      </c>
      <c r="E64" s="7" t="s">
        <v>3</v>
      </c>
      <c r="F64" s="7" t="s">
        <v>3</v>
      </c>
      <c r="G64" s="7" t="s">
        <v>3</v>
      </c>
      <c r="H64" s="7" t="s">
        <v>3</v>
      </c>
      <c r="I64" s="7" t="s">
        <v>3</v>
      </c>
      <c r="J64" s="7" t="s">
        <v>3</v>
      </c>
      <c r="K64" s="7" t="s">
        <v>3</v>
      </c>
      <c r="L64" s="7" t="s">
        <v>3</v>
      </c>
      <c r="M64" s="7" t="s">
        <v>3</v>
      </c>
      <c r="N64" s="7" t="s">
        <v>3</v>
      </c>
    </row>
    <row r="65" spans="1:15" x14ac:dyDescent="0.15">
      <c r="A65" s="3">
        <f>STDEV(A37:A41,A43:A44,A46:A53)</f>
        <v>2.1513403625248551E-2</v>
      </c>
      <c r="B65" s="3">
        <f>STDEV(B37,B39:B52)</f>
        <v>1.0301000413737042E-4</v>
      </c>
      <c r="C65" s="3">
        <f>STDEV(C37,C39:C43,C45:C53)</f>
        <v>8.1072990041601949E-5</v>
      </c>
      <c r="D65" s="3">
        <f>STDEV(D37:D38,D40:D50,D52:D53)</f>
        <v>1.2657191744504107E-4</v>
      </c>
      <c r="E65" s="3">
        <f>STDEV(E37:E44,E46:E51,E53)</f>
        <v>2.5332956475893672E-4</v>
      </c>
      <c r="F65" s="3">
        <f>STDEV(F37:F38,F40:F43,F45:F53)</f>
        <v>3.3346094195501176E-4</v>
      </c>
      <c r="G65" s="3">
        <f>STDEV(G37:G40,G42,G44:G53)</f>
        <v>2.367773390460207E-4</v>
      </c>
      <c r="H65" s="3">
        <f>STDEV(H37,H39:H45,H47:H53)</f>
        <v>1.820395281512343E-4</v>
      </c>
      <c r="I65" s="3">
        <f>STDEV(I37:I45,I47:I48,I50:I53)</f>
        <v>1.4299285929557384E-4</v>
      </c>
      <c r="J65" s="3">
        <f>STDEV(J38:J51,J53)</f>
        <v>6.458431771907287E-5</v>
      </c>
      <c r="K65" s="3">
        <f>STDEV(K37:K40,K42:K49,K51:K53)</f>
        <v>3.56028062029358E-5</v>
      </c>
      <c r="L65" s="3">
        <f>STDEV(L37:L41,L43:L46,L48:L53)</f>
        <v>2.6155028652431481E-5</v>
      </c>
      <c r="M65" s="3">
        <f>STDEV(M37:M38,M40:M46,M48:M53)</f>
        <v>3.3090788532676217E-5</v>
      </c>
      <c r="N65" s="3">
        <f>STDEV(N37:N40,N42:N51,N53)</f>
        <v>3.0453636892824461E-5</v>
      </c>
    </row>
    <row r="66" spans="1:1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5" x14ac:dyDescent="0.15">
      <c r="A67" s="3"/>
      <c r="B67" s="9" t="s">
        <v>4</v>
      </c>
      <c r="C67" s="7" t="s">
        <v>4</v>
      </c>
      <c r="D67" s="9" t="s">
        <v>4</v>
      </c>
      <c r="E67" s="9" t="s">
        <v>4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10" t="s">
        <v>5</v>
      </c>
    </row>
    <row r="68" spans="1:15" x14ac:dyDescent="0.15">
      <c r="A68" s="3"/>
      <c r="B68" s="3">
        <f t="shared" ref="B68:N68" si="6">A62/B62</f>
        <v>24.553949009099835</v>
      </c>
      <c r="C68" s="3">
        <f t="shared" si="6"/>
        <v>1.0037835286347805</v>
      </c>
      <c r="D68" s="3">
        <f t="shared" si="6"/>
        <v>1.0037358502291931</v>
      </c>
      <c r="E68" s="3">
        <f t="shared" si="6"/>
        <v>0.93300835341986399</v>
      </c>
      <c r="F68" s="3">
        <f t="shared" si="6"/>
        <v>0.99323607357244637</v>
      </c>
      <c r="G68" s="3">
        <f t="shared" si="6"/>
        <v>0.99927258303258937</v>
      </c>
      <c r="H68" s="3">
        <f t="shared" si="6"/>
        <v>1.0354847515144681</v>
      </c>
      <c r="I68" s="3">
        <f t="shared" si="6"/>
        <v>0.99567021957693647</v>
      </c>
      <c r="J68" s="3">
        <f t="shared" si="6"/>
        <v>1.008067949700808</v>
      </c>
      <c r="K68" s="3">
        <f t="shared" si="6"/>
        <v>1.2062161180913491</v>
      </c>
      <c r="L68" s="3">
        <f t="shared" si="6"/>
        <v>1.0324710691904502</v>
      </c>
      <c r="M68" s="3">
        <f t="shared" si="6"/>
        <v>0.99976537269306498</v>
      </c>
      <c r="N68" s="3">
        <f t="shared" si="6"/>
        <v>1.0018218750150418</v>
      </c>
      <c r="O68">
        <f>A62/N62</f>
        <v>29.699113851544865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LIASKONIS SPYRIDON</cp:lastModifiedBy>
  <cp:revision>9</cp:revision>
  <dcterms:modified xsi:type="dcterms:W3CDTF">2024-10-14T13:20:40Z</dcterms:modified>
  <dc:language>en-US</dc:language>
</cp:coreProperties>
</file>