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UserData\User-data\sliczno1\GitHub\Parameter_fitting_casadi\SFE_Parameter_Estimation_Chamomile\"/>
    </mc:Choice>
  </mc:AlternateContent>
  <xr:revisionPtr revIDLastSave="0" documentId="13_ncr:1_{92A3E057-76C1-484B-AD36-786061533688}" xr6:coauthVersionLast="47" xr6:coauthVersionMax="47" xr10:uidLastSave="{00000000-0000-0000-0000-000000000000}"/>
  <bookViews>
    <workbookView xWindow="38280" yWindow="-7230" windowWidth="16440" windowHeight="28440" xr2:uid="{00000000-000D-0000-FFFF-FFFF00000000}"/>
  </bookViews>
  <sheets>
    <sheet name="wpd_datas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3" i="1" l="1"/>
  <c r="Z24" i="1"/>
  <c r="Z25" i="1"/>
  <c r="Z26" i="1"/>
  <c r="Z27" i="1"/>
  <c r="Z28" i="1"/>
  <c r="Z29" i="1"/>
  <c r="Z30" i="1"/>
  <c r="Z31" i="1"/>
  <c r="Z32" i="1"/>
  <c r="Z33" i="1"/>
  <c r="Z34" i="1"/>
  <c r="Z22" i="1"/>
  <c r="L37" i="1" a="1"/>
  <c r="L37" i="1" s="1"/>
  <c r="L36" i="1" a="1"/>
  <c r="L36" i="1" s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22" i="1"/>
  <c r="Y22" i="1"/>
  <c r="X23" i="1"/>
  <c r="X24" i="1"/>
  <c r="X25" i="1"/>
  <c r="X26" i="1"/>
  <c r="X27" i="1"/>
  <c r="X28" i="1"/>
  <c r="X29" i="1"/>
  <c r="X30" i="1"/>
  <c r="X31" i="1"/>
  <c r="X32" i="1"/>
  <c r="X33" i="1"/>
  <c r="X34" i="1"/>
  <c r="X22" i="1"/>
  <c r="W22" i="1"/>
  <c r="M37" i="1" a="1"/>
  <c r="M37" i="1" s="1"/>
  <c r="M36" i="1" a="1"/>
  <c r="M36" i="1" s="1"/>
  <c r="K36" i="1" a="1"/>
  <c r="K36" i="1" s="1"/>
  <c r="K37" i="1" a="1"/>
  <c r="K37" i="1" s="1"/>
  <c r="J37" i="1" a="1"/>
  <c r="J37" i="1" s="1"/>
  <c r="J36" i="1" a="1"/>
  <c r="J36" i="1" s="1"/>
  <c r="Y23" i="1"/>
  <c r="N46" i="1"/>
  <c r="AB46" i="1" s="1"/>
  <c r="M46" i="1"/>
  <c r="AA46" i="1" s="1"/>
  <c r="M58" i="1"/>
  <c r="AA58" i="1" s="1"/>
  <c r="N58" i="1"/>
  <c r="AB58" i="1" s="1"/>
  <c r="L58" i="1"/>
  <c r="Z59" i="1" s="1"/>
  <c r="L46" i="1"/>
  <c r="Z46" i="1" s="1"/>
  <c r="Y46" i="1"/>
  <c r="J46" i="1"/>
  <c r="X46" i="1" s="1"/>
  <c r="J58" i="1"/>
  <c r="X58" i="1" s="1"/>
  <c r="I58" i="1"/>
  <c r="W58" i="1" s="1"/>
  <c r="I46" i="1"/>
  <c r="W47" i="1" s="1"/>
  <c r="H58" i="1"/>
  <c r="V58" i="1" s="1"/>
  <c r="H46" i="1"/>
  <c r="V46" i="1" s="1"/>
  <c r="F46" i="1"/>
  <c r="T47" i="1" s="1"/>
  <c r="G46" i="1"/>
  <c r="U47" i="1" s="1"/>
  <c r="F58" i="1"/>
  <c r="T58" i="1" s="1"/>
  <c r="E56" i="1"/>
  <c r="S56" i="1" s="1"/>
  <c r="E58" i="1"/>
  <c r="S59" i="1" s="1"/>
  <c r="E53" i="1"/>
  <c r="C46" i="1"/>
  <c r="Q47" i="1" s="1"/>
  <c r="B46" i="1"/>
  <c r="P47" i="1" s="1"/>
  <c r="D46" i="1"/>
  <c r="R46" i="1" s="1"/>
  <c r="E46" i="1"/>
  <c r="S46" i="1" s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V45" i="1"/>
  <c r="AB42" i="1"/>
  <c r="AB44" i="1"/>
  <c r="AB45" i="1"/>
  <c r="AA43" i="1"/>
  <c r="AA44" i="1"/>
  <c r="AA45" i="1"/>
  <c r="Z44" i="1"/>
  <c r="Z45" i="1"/>
  <c r="Y44" i="1"/>
  <c r="Y45" i="1"/>
  <c r="X44" i="1"/>
  <c r="X45" i="1"/>
  <c r="W44" i="1"/>
  <c r="W45" i="1"/>
  <c r="V44" i="1"/>
  <c r="U43" i="1"/>
  <c r="U44" i="1"/>
  <c r="U45" i="1"/>
  <c r="T43" i="1"/>
  <c r="T44" i="1"/>
  <c r="T45" i="1"/>
  <c r="S44" i="1"/>
  <c r="S45" i="1"/>
  <c r="R44" i="1"/>
  <c r="R45" i="1"/>
  <c r="Q44" i="1"/>
  <c r="Q45" i="1"/>
  <c r="Q58" i="1"/>
  <c r="Q59" i="1"/>
  <c r="P42" i="1"/>
  <c r="P44" i="1"/>
  <c r="P45" i="1"/>
  <c r="P41" i="1"/>
  <c r="Q41" i="1"/>
  <c r="R41" i="1"/>
  <c r="S41" i="1"/>
  <c r="T41" i="1"/>
  <c r="U41" i="1"/>
  <c r="V41" i="1"/>
  <c r="W41" i="1"/>
  <c r="X41" i="1"/>
  <c r="Y41" i="1"/>
  <c r="Z42" i="1"/>
  <c r="AA41" i="1"/>
  <c r="AB41" i="1"/>
  <c r="Q23" i="1"/>
  <c r="R23" i="1"/>
  <c r="S23" i="1"/>
  <c r="T23" i="1"/>
  <c r="U23" i="1"/>
  <c r="V23" i="1"/>
  <c r="W23" i="1"/>
  <c r="AB23" i="1"/>
  <c r="Q24" i="1"/>
  <c r="R24" i="1"/>
  <c r="S24" i="1"/>
  <c r="T24" i="1"/>
  <c r="U24" i="1"/>
  <c r="V24" i="1"/>
  <c r="W24" i="1"/>
  <c r="Y24" i="1"/>
  <c r="AB24" i="1"/>
  <c r="Q25" i="1"/>
  <c r="R25" i="1"/>
  <c r="S25" i="1"/>
  <c r="T25" i="1"/>
  <c r="U25" i="1"/>
  <c r="V25" i="1"/>
  <c r="W25" i="1"/>
  <c r="Y25" i="1"/>
  <c r="AB25" i="1"/>
  <c r="Q26" i="1"/>
  <c r="R26" i="1"/>
  <c r="S26" i="1"/>
  <c r="T26" i="1"/>
  <c r="U26" i="1"/>
  <c r="V26" i="1"/>
  <c r="W26" i="1"/>
  <c r="Y26" i="1"/>
  <c r="AB26" i="1"/>
  <c r="Q27" i="1"/>
  <c r="R27" i="1"/>
  <c r="S27" i="1"/>
  <c r="T27" i="1"/>
  <c r="U27" i="1"/>
  <c r="V27" i="1"/>
  <c r="W27" i="1"/>
  <c r="Y27" i="1"/>
  <c r="AB27" i="1"/>
  <c r="Q28" i="1"/>
  <c r="R28" i="1"/>
  <c r="S28" i="1"/>
  <c r="T28" i="1"/>
  <c r="U28" i="1"/>
  <c r="V28" i="1"/>
  <c r="W28" i="1"/>
  <c r="Y28" i="1"/>
  <c r="AB28" i="1"/>
  <c r="Q29" i="1"/>
  <c r="R29" i="1"/>
  <c r="S29" i="1"/>
  <c r="T29" i="1"/>
  <c r="U29" i="1"/>
  <c r="V29" i="1"/>
  <c r="W29" i="1"/>
  <c r="Y29" i="1"/>
  <c r="AB29" i="1"/>
  <c r="Q30" i="1"/>
  <c r="R30" i="1"/>
  <c r="S30" i="1"/>
  <c r="T30" i="1"/>
  <c r="U30" i="1"/>
  <c r="V30" i="1"/>
  <c r="W30" i="1"/>
  <c r="Y30" i="1"/>
  <c r="AB30" i="1"/>
  <c r="Q31" i="1"/>
  <c r="R31" i="1"/>
  <c r="S31" i="1"/>
  <c r="T31" i="1"/>
  <c r="U31" i="1"/>
  <c r="V31" i="1"/>
  <c r="W31" i="1"/>
  <c r="Y31" i="1"/>
  <c r="AB31" i="1"/>
  <c r="Q32" i="1"/>
  <c r="R32" i="1"/>
  <c r="S32" i="1"/>
  <c r="T32" i="1"/>
  <c r="U32" i="1"/>
  <c r="V32" i="1"/>
  <c r="W32" i="1"/>
  <c r="Y32" i="1"/>
  <c r="AB32" i="1"/>
  <c r="Q33" i="1"/>
  <c r="R33" i="1"/>
  <c r="S33" i="1"/>
  <c r="T33" i="1"/>
  <c r="U33" i="1"/>
  <c r="V33" i="1"/>
  <c r="W33" i="1"/>
  <c r="Y33" i="1"/>
  <c r="AB33" i="1"/>
  <c r="Q34" i="1"/>
  <c r="R34" i="1"/>
  <c r="S34" i="1"/>
  <c r="T34" i="1"/>
  <c r="U34" i="1"/>
  <c r="V34" i="1"/>
  <c r="W34" i="1"/>
  <c r="Y34" i="1"/>
  <c r="AB34" i="1"/>
  <c r="AB22" i="1"/>
  <c r="Q22" i="1"/>
  <c r="R22" i="1"/>
  <c r="S22" i="1"/>
  <c r="T22" i="1"/>
  <c r="U22" i="1"/>
  <c r="V22" i="1"/>
  <c r="P23" i="1"/>
  <c r="P24" i="1"/>
  <c r="P25" i="1"/>
  <c r="P26" i="1"/>
  <c r="P27" i="1"/>
  <c r="P28" i="1"/>
  <c r="P29" i="1"/>
  <c r="P30" i="1"/>
  <c r="P31" i="1"/>
  <c r="P32" i="1"/>
  <c r="P33" i="1"/>
  <c r="P34" i="1"/>
  <c r="P22" i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H37" i="1" a="1"/>
  <c r="H37" i="1" s="1"/>
  <c r="I37" i="1" a="1"/>
  <c r="I37" i="1" s="1"/>
  <c r="N37" i="1" a="1"/>
  <c r="N37" i="1" s="1"/>
  <c r="B37" i="1" a="1"/>
  <c r="B37" i="1" s="1"/>
  <c r="C36" i="1" a="1"/>
  <c r="C36" i="1" s="1"/>
  <c r="D36" i="1" a="1"/>
  <c r="D36" i="1" s="1"/>
  <c r="E36" i="1" a="1"/>
  <c r="E36" i="1" s="1"/>
  <c r="E48" i="1" s="1"/>
  <c r="S48" i="1" s="1"/>
  <c r="F36" i="1" a="1"/>
  <c r="F36" i="1" s="1"/>
  <c r="G36" i="1" a="1"/>
  <c r="G36" i="1" s="1"/>
  <c r="G54" i="1" s="1"/>
  <c r="U54" i="1" s="1"/>
  <c r="H36" i="1" a="1"/>
  <c r="H36" i="1" s="1"/>
  <c r="I36" i="1" a="1"/>
  <c r="I36" i="1" s="1"/>
  <c r="N36" i="1" a="1"/>
  <c r="N36" i="1" s="1"/>
  <c r="B36" i="1" a="1"/>
  <c r="B36" i="1" s="1"/>
  <c r="F50" i="1" l="1"/>
  <c r="T50" i="1" s="1"/>
  <c r="C52" i="1"/>
  <c r="Q53" i="1" s="1"/>
  <c r="B56" i="1"/>
  <c r="N54" i="1"/>
  <c r="AB54" i="1" s="1"/>
  <c r="M50" i="1"/>
  <c r="AA50" i="1" s="1"/>
  <c r="V59" i="1"/>
  <c r="H52" i="1"/>
  <c r="V53" i="1" s="1"/>
  <c r="D50" i="1"/>
  <c r="R51" i="1" s="1"/>
  <c r="C54" i="1"/>
  <c r="Q55" i="1" s="1"/>
  <c r="I50" i="1"/>
  <c r="W50" i="1" s="1"/>
  <c r="W59" i="1"/>
  <c r="B52" i="1"/>
  <c r="P53" i="1" s="1"/>
  <c r="T59" i="1"/>
  <c r="S58" i="1"/>
  <c r="Z58" i="1"/>
  <c r="K54" i="1"/>
  <c r="Y54" i="1" s="1"/>
  <c r="R47" i="1"/>
  <c r="M54" i="1"/>
  <c r="AA54" i="1" s="1"/>
  <c r="G56" i="1"/>
  <c r="U56" i="1" s="1"/>
  <c r="M48" i="1"/>
  <c r="F52" i="1"/>
  <c r="T53" i="1" s="1"/>
  <c r="E54" i="1"/>
  <c r="S55" i="1" s="1"/>
  <c r="Q54" i="1"/>
  <c r="V52" i="1"/>
  <c r="B54" i="1"/>
  <c r="P54" i="1" s="1"/>
  <c r="F54" i="1"/>
  <c r="T55" i="1" s="1"/>
  <c r="G48" i="1"/>
  <c r="E52" i="1"/>
  <c r="S52" i="1" s="1"/>
  <c r="N56" i="1"/>
  <c r="AB56" i="1" s="1"/>
  <c r="B48" i="1"/>
  <c r="D58" i="1"/>
  <c r="X59" i="1"/>
  <c r="B50" i="1"/>
  <c r="P50" i="1" s="1"/>
  <c r="G52" i="1"/>
  <c r="U52" i="1" s="1"/>
  <c r="M52" i="1"/>
  <c r="D56" i="1"/>
  <c r="R56" i="1" s="1"/>
  <c r="AA59" i="1"/>
  <c r="C48" i="1"/>
  <c r="Q48" i="1" s="1"/>
  <c r="G58" i="1"/>
  <c r="K48" i="1"/>
  <c r="M56" i="1"/>
  <c r="H48" i="1"/>
  <c r="E50" i="1"/>
  <c r="H56" i="1"/>
  <c r="V57" i="1" s="1"/>
  <c r="H50" i="1"/>
  <c r="K52" i="1"/>
  <c r="Y53" i="1" s="1"/>
  <c r="D54" i="1"/>
  <c r="R55" i="1" s="1"/>
  <c r="K56" i="1"/>
  <c r="Y56" i="1" s="1"/>
  <c r="H54" i="1"/>
  <c r="K58" i="1"/>
  <c r="N48" i="1"/>
  <c r="AB48" i="1" s="1"/>
  <c r="D52" i="1"/>
  <c r="R53" i="1" s="1"/>
  <c r="I54" i="1"/>
  <c r="D48" i="1"/>
  <c r="R48" i="1" s="1"/>
  <c r="K50" i="1"/>
  <c r="N50" i="1"/>
  <c r="AB50" i="1" s="1"/>
  <c r="B58" i="1"/>
  <c r="F56" i="1"/>
  <c r="T56" i="1" s="1"/>
  <c r="G50" i="1"/>
  <c r="F48" i="1"/>
  <c r="I52" i="1"/>
  <c r="N52" i="1"/>
  <c r="AB52" i="1" s="1"/>
  <c r="I56" i="1"/>
  <c r="C50" i="1"/>
  <c r="Q50" i="1" s="1"/>
  <c r="I48" i="1"/>
  <c r="AB59" i="1"/>
  <c r="AA47" i="1"/>
  <c r="X47" i="1"/>
  <c r="V47" i="1"/>
  <c r="W46" i="1"/>
  <c r="T51" i="1"/>
  <c r="T46" i="1"/>
  <c r="S49" i="1"/>
  <c r="P46" i="1"/>
  <c r="Z47" i="1"/>
  <c r="Y47" i="1"/>
  <c r="U46" i="1"/>
  <c r="AB47" i="1"/>
  <c r="S47" i="1"/>
  <c r="Q46" i="1"/>
  <c r="V43" i="1"/>
  <c r="W43" i="1"/>
  <c r="X43" i="1"/>
  <c r="Y43" i="1"/>
  <c r="P56" i="1"/>
  <c r="Z43" i="1"/>
  <c r="Q56" i="1"/>
  <c r="AB55" i="1"/>
  <c r="Q43" i="1"/>
  <c r="R43" i="1"/>
  <c r="Q52" i="1"/>
  <c r="S43" i="1"/>
  <c r="U55" i="1"/>
  <c r="AB43" i="1"/>
  <c r="P43" i="1"/>
  <c r="Y42" i="1"/>
  <c r="Z41" i="1"/>
  <c r="X42" i="1"/>
  <c r="W42" i="1"/>
  <c r="V42" i="1"/>
  <c r="U42" i="1"/>
  <c r="T42" i="1"/>
  <c r="S42" i="1"/>
  <c r="R42" i="1"/>
  <c r="Q42" i="1"/>
  <c r="AA42" i="1"/>
  <c r="S57" i="1"/>
  <c r="Q57" i="1"/>
  <c r="P57" i="1"/>
  <c r="AB53" i="1" l="1"/>
  <c r="T52" i="1"/>
  <c r="S53" i="1"/>
  <c r="P52" i="1"/>
  <c r="R54" i="1"/>
  <c r="W51" i="1"/>
  <c r="AA55" i="1"/>
  <c r="R50" i="1"/>
  <c r="AA51" i="1"/>
  <c r="T54" i="1"/>
  <c r="R52" i="1"/>
  <c r="S54" i="1"/>
  <c r="Y52" i="1"/>
  <c r="Y55" i="1"/>
  <c r="P55" i="1"/>
  <c r="AA48" i="1"/>
  <c r="AA49" i="1"/>
  <c r="R49" i="1"/>
  <c r="U57" i="1"/>
  <c r="Q51" i="1"/>
  <c r="V56" i="1"/>
  <c r="U53" i="1"/>
  <c r="T49" i="1"/>
  <c r="T48" i="1"/>
  <c r="U50" i="1"/>
  <c r="U51" i="1"/>
  <c r="U48" i="1"/>
  <c r="U49" i="1"/>
  <c r="V54" i="1"/>
  <c r="V55" i="1"/>
  <c r="Q49" i="1"/>
  <c r="U58" i="1"/>
  <c r="U59" i="1"/>
  <c r="R57" i="1"/>
  <c r="AB57" i="1"/>
  <c r="P58" i="1"/>
  <c r="P59" i="1"/>
  <c r="V51" i="1"/>
  <c r="V50" i="1"/>
  <c r="AA52" i="1"/>
  <c r="AA53" i="1"/>
  <c r="W54" i="1"/>
  <c r="W55" i="1"/>
  <c r="V48" i="1"/>
  <c r="V49" i="1"/>
  <c r="Y50" i="1"/>
  <c r="Y51" i="1"/>
  <c r="S50" i="1"/>
  <c r="S51" i="1"/>
  <c r="P51" i="1"/>
  <c r="W48" i="1"/>
  <c r="W49" i="1"/>
  <c r="AB51" i="1"/>
  <c r="AB49" i="1"/>
  <c r="R58" i="1"/>
  <c r="R59" i="1"/>
  <c r="W52" i="1"/>
  <c r="W53" i="1"/>
  <c r="T57" i="1"/>
  <c r="W56" i="1"/>
  <c r="W57" i="1"/>
  <c r="P48" i="1"/>
  <c r="P49" i="1"/>
  <c r="Y57" i="1"/>
  <c r="AA56" i="1"/>
  <c r="AA57" i="1"/>
  <c r="Y58" i="1"/>
  <c r="Y59" i="1"/>
  <c r="Y48" i="1"/>
  <c r="Y49" i="1"/>
  <c r="L54" i="1"/>
  <c r="Z55" i="1" s="1"/>
  <c r="L56" i="1"/>
  <c r="L50" i="1"/>
  <c r="L48" i="1"/>
  <c r="L52" i="1"/>
  <c r="Z54" i="1" l="1"/>
  <c r="Z49" i="1"/>
  <c r="Z48" i="1"/>
  <c r="Z56" i="1"/>
  <c r="Z57" i="1"/>
  <c r="Z50" i="1"/>
  <c r="Z51" i="1"/>
  <c r="Z52" i="1"/>
  <c r="Z53" i="1"/>
  <c r="J48" i="1" l="1"/>
  <c r="J52" i="1"/>
  <c r="J54" i="1"/>
  <c r="J50" i="1"/>
  <c r="J56" i="1"/>
  <c r="X52" i="1" l="1"/>
  <c r="X53" i="1"/>
  <c r="X57" i="1"/>
  <c r="X56" i="1"/>
  <c r="X50" i="1"/>
  <c r="X51" i="1"/>
  <c r="X55" i="1"/>
  <c r="X54" i="1"/>
  <c r="X48" i="1"/>
  <c r="X4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<sst xmlns="http://schemas.openxmlformats.org/spreadsheetml/2006/main" count="27" uniqueCount="6">
  <si>
    <t>T[K]</t>
  </si>
  <si>
    <t>P[MPa]</t>
  </si>
  <si>
    <t>F[kg/s]e-5</t>
  </si>
  <si>
    <t>t</t>
  </si>
  <si>
    <t>yield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</si>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</sst>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9"/>
  <sheetViews>
    <sheetView tabSelected="1" workbookViewId="0">
      <selection activeCell="V22" sqref="V22:W34"/>
    </sheetView>
  </sheetViews>
  <sheetFormatPr defaultRowHeight="15" x14ac:dyDescent="0.25"/>
  <sheetData>
    <row r="1" spans="1:21" x14ac:dyDescent="0.25">
      <c r="A1" t="s">
        <v>0</v>
      </c>
      <c r="B1">
        <v>313</v>
      </c>
      <c r="C1">
        <v>313</v>
      </c>
      <c r="D1">
        <v>313</v>
      </c>
      <c r="E1">
        <v>313</v>
      </c>
      <c r="F1">
        <v>303</v>
      </c>
      <c r="G1">
        <v>303</v>
      </c>
      <c r="H1">
        <v>303</v>
      </c>
      <c r="I1">
        <v>303</v>
      </c>
      <c r="J1">
        <v>303</v>
      </c>
      <c r="K1">
        <v>303</v>
      </c>
      <c r="L1">
        <v>313</v>
      </c>
      <c r="M1">
        <v>313</v>
      </c>
      <c r="N1">
        <v>303</v>
      </c>
    </row>
    <row r="2" spans="1:21" x14ac:dyDescent="0.25">
      <c r="A2" t="s">
        <v>1</v>
      </c>
      <c r="B2">
        <v>10</v>
      </c>
      <c r="C2">
        <v>12</v>
      </c>
      <c r="D2">
        <v>16</v>
      </c>
      <c r="E2">
        <v>20</v>
      </c>
      <c r="F2">
        <v>10</v>
      </c>
      <c r="G2">
        <v>12</v>
      </c>
      <c r="H2">
        <v>16</v>
      </c>
      <c r="I2">
        <v>20</v>
      </c>
      <c r="J2">
        <v>10</v>
      </c>
      <c r="K2">
        <v>20</v>
      </c>
      <c r="L2">
        <v>12</v>
      </c>
      <c r="M2">
        <v>16</v>
      </c>
      <c r="N2">
        <v>20</v>
      </c>
    </row>
    <row r="3" spans="1:21" x14ac:dyDescent="0.25">
      <c r="A3" t="s">
        <v>2</v>
      </c>
      <c r="B3">
        <v>6.67</v>
      </c>
      <c r="C3">
        <v>6.67</v>
      </c>
      <c r="D3">
        <v>6.67</v>
      </c>
      <c r="E3">
        <v>6.67</v>
      </c>
      <c r="F3">
        <v>6.67</v>
      </c>
      <c r="G3">
        <v>6.67</v>
      </c>
      <c r="H3">
        <v>6.67</v>
      </c>
      <c r="I3">
        <v>6.67</v>
      </c>
      <c r="J3">
        <v>3.33</v>
      </c>
      <c r="K3">
        <v>3.33</v>
      </c>
      <c r="L3">
        <v>3.33</v>
      </c>
      <c r="M3">
        <v>3.33</v>
      </c>
      <c r="N3">
        <v>1.67</v>
      </c>
    </row>
    <row r="4" spans="1:21" x14ac:dyDescent="0.25">
      <c r="A4" t="s">
        <v>3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N4" t="s">
        <v>4</v>
      </c>
    </row>
    <row r="5" spans="1:21" x14ac:dyDescent="0.25">
      <c r="A5">
        <v>30</v>
      </c>
      <c r="B5">
        <v>0.31900000000000001</v>
      </c>
      <c r="C5">
        <v>0.55900000000000005</v>
      </c>
      <c r="D5">
        <v>0.82699999999999996</v>
      </c>
      <c r="E5">
        <v>1.0920000000000001</v>
      </c>
      <c r="F5">
        <v>0.59799999999999998</v>
      </c>
      <c r="G5">
        <v>0.65</v>
      </c>
      <c r="H5">
        <v>0.72399999999999998</v>
      </c>
      <c r="I5">
        <v>0.93500000000000005</v>
      </c>
      <c r="N5">
        <v>0.23730224799999999</v>
      </c>
      <c r="T5" s="3">
        <v>0.19774</v>
      </c>
    </row>
    <row r="6" spans="1:21" x14ac:dyDescent="0.25">
      <c r="A6">
        <v>60</v>
      </c>
      <c r="B6">
        <v>0.55500000000000005</v>
      </c>
      <c r="C6">
        <v>1.08</v>
      </c>
      <c r="D6">
        <v>1.5309999999999999</v>
      </c>
      <c r="E6">
        <v>2.0270000000000001</v>
      </c>
      <c r="F6">
        <v>0.99399999999999999</v>
      </c>
      <c r="G6">
        <v>1.0640000000000001</v>
      </c>
      <c r="H6">
        <v>1.337</v>
      </c>
      <c r="I6">
        <v>1.7330000000000001</v>
      </c>
      <c r="N6">
        <v>0.49458784300000003</v>
      </c>
      <c r="S6" s="3"/>
      <c r="T6" s="3">
        <v>0.42558000000000001</v>
      </c>
      <c r="U6" s="3"/>
    </row>
    <row r="7" spans="1:21" x14ac:dyDescent="0.25">
      <c r="A7">
        <v>90</v>
      </c>
      <c r="B7">
        <v>0.83199999999999996</v>
      </c>
      <c r="C7">
        <v>1.44</v>
      </c>
      <c r="D7">
        <v>1.8540000000000001</v>
      </c>
      <c r="E7">
        <v>2.5859999999999999</v>
      </c>
      <c r="F7">
        <v>1.3</v>
      </c>
      <c r="G7">
        <v>1.4630000000000001</v>
      </c>
      <c r="H7">
        <v>1.742</v>
      </c>
      <c r="I7">
        <v>2.125</v>
      </c>
      <c r="N7">
        <v>0.74937551999999996</v>
      </c>
      <c r="S7" s="3"/>
      <c r="T7" s="3">
        <v>0.60506000000000004</v>
      </c>
      <c r="U7" s="3"/>
    </row>
    <row r="8" spans="1:21" x14ac:dyDescent="0.25">
      <c r="A8">
        <v>120</v>
      </c>
      <c r="B8">
        <v>1.0429999999999999</v>
      </c>
      <c r="C8">
        <v>1.738</v>
      </c>
      <c r="D8">
        <v>2.1019999999999999</v>
      </c>
      <c r="E8">
        <v>3.016</v>
      </c>
      <c r="F8">
        <v>1.5449999999999999</v>
      </c>
      <c r="G8">
        <v>1.7450000000000001</v>
      </c>
      <c r="H8">
        <v>2.1709999999999998</v>
      </c>
      <c r="I8">
        <v>2.4929999999999999</v>
      </c>
      <c r="N8">
        <v>0.99417152399999997</v>
      </c>
      <c r="S8" s="3"/>
      <c r="T8" s="3">
        <v>0.73734999999999995</v>
      </c>
      <c r="U8" s="3"/>
    </row>
    <row r="9" spans="1:21" x14ac:dyDescent="0.25">
      <c r="A9">
        <v>150</v>
      </c>
      <c r="B9">
        <v>1.242</v>
      </c>
      <c r="C9">
        <v>2.036</v>
      </c>
      <c r="D9">
        <v>2.2679999999999998</v>
      </c>
      <c r="E9">
        <v>3.2730000000000001</v>
      </c>
      <c r="F9">
        <v>1.7629999999999999</v>
      </c>
      <c r="G9">
        <v>2.012</v>
      </c>
      <c r="H9">
        <v>2.4780000000000002</v>
      </c>
      <c r="I9">
        <v>2.7080000000000002</v>
      </c>
      <c r="N9">
        <v>1.2514571189999999</v>
      </c>
      <c r="S9" s="3"/>
      <c r="T9" s="3">
        <v>0.84841999999999995</v>
      </c>
      <c r="U9" s="3"/>
    </row>
    <row r="10" spans="1:21" x14ac:dyDescent="0.25">
      <c r="A10">
        <v>180</v>
      </c>
      <c r="B10">
        <v>1.3620000000000001</v>
      </c>
      <c r="C10">
        <v>2.21</v>
      </c>
      <c r="D10">
        <v>2.4079999999999999</v>
      </c>
      <c r="E10">
        <v>3.5169999999999999</v>
      </c>
      <c r="F10">
        <v>1.9530000000000001</v>
      </c>
      <c r="G10">
        <v>2.149</v>
      </c>
      <c r="H10">
        <v>2.7050000000000001</v>
      </c>
      <c r="I10">
        <v>2.91</v>
      </c>
      <c r="N10">
        <v>1.416319734</v>
      </c>
      <c r="S10" s="3"/>
      <c r="T10" s="3">
        <v>0.94559000000000004</v>
      </c>
      <c r="U10" s="3"/>
    </row>
    <row r="11" spans="1:21" x14ac:dyDescent="0.25">
      <c r="A11">
        <v>240</v>
      </c>
      <c r="B11">
        <v>1.532</v>
      </c>
      <c r="C11">
        <v>2.57</v>
      </c>
      <c r="D11">
        <v>2.7650000000000001</v>
      </c>
      <c r="E11">
        <v>3.782</v>
      </c>
      <c r="F11">
        <v>2.2869999999999999</v>
      </c>
      <c r="G11">
        <v>2.468</v>
      </c>
      <c r="H11">
        <v>2.996</v>
      </c>
      <c r="I11">
        <v>3.1920000000000002</v>
      </c>
      <c r="N11">
        <v>1.636136553</v>
      </c>
      <c r="S11" s="3"/>
      <c r="T11" s="3">
        <v>1.1071</v>
      </c>
      <c r="U11" s="3"/>
    </row>
    <row r="12" spans="1:21" x14ac:dyDescent="0.25">
      <c r="A12">
        <v>300</v>
      </c>
      <c r="B12">
        <v>1.71</v>
      </c>
      <c r="C12">
        <v>2.798</v>
      </c>
      <c r="D12">
        <v>2.988</v>
      </c>
      <c r="E12">
        <v>3.915</v>
      </c>
      <c r="F12">
        <v>2.532</v>
      </c>
      <c r="G12">
        <v>2.67</v>
      </c>
      <c r="H12">
        <v>3.2440000000000002</v>
      </c>
      <c r="I12">
        <v>3.44</v>
      </c>
      <c r="N12">
        <v>1.8459616990000001</v>
      </c>
      <c r="S12" s="3"/>
      <c r="T12" s="3">
        <v>1.2383</v>
      </c>
      <c r="U12" s="3"/>
    </row>
    <row r="13" spans="1:21" x14ac:dyDescent="0.25">
      <c r="A13">
        <v>360</v>
      </c>
      <c r="B13">
        <v>1.7929999999999999</v>
      </c>
      <c r="C13">
        <v>2.91</v>
      </c>
      <c r="D13">
        <v>3.1949999999999998</v>
      </c>
      <c r="E13">
        <v>4.101</v>
      </c>
      <c r="F13">
        <v>2.6579999999999999</v>
      </c>
      <c r="G13">
        <v>2.86</v>
      </c>
      <c r="H13">
        <v>3.4249999999999998</v>
      </c>
      <c r="I13">
        <v>3.6059999999999999</v>
      </c>
      <c r="N13">
        <v>2.0582847630000001</v>
      </c>
      <c r="S13" s="3"/>
      <c r="T13" s="3">
        <v>1.3506</v>
      </c>
      <c r="U13" s="3"/>
    </row>
    <row r="14" spans="1:21" x14ac:dyDescent="0.25">
      <c r="A14">
        <v>420</v>
      </c>
      <c r="B14">
        <v>1.8640000000000001</v>
      </c>
      <c r="C14">
        <v>3.0019999999999998</v>
      </c>
      <c r="D14">
        <v>3.274</v>
      </c>
      <c r="E14">
        <v>4.1550000000000002</v>
      </c>
      <c r="F14">
        <v>2.762</v>
      </c>
      <c r="G14">
        <v>3.0009999999999999</v>
      </c>
      <c r="H14">
        <v>3.5649999999999999</v>
      </c>
      <c r="I14">
        <v>3.7</v>
      </c>
      <c r="N14">
        <v>2.2331390510000002</v>
      </c>
      <c r="S14" s="3"/>
      <c r="T14" s="3">
        <v>1.4512</v>
      </c>
      <c r="U14" s="3"/>
    </row>
    <row r="15" spans="1:21" x14ac:dyDescent="0.25">
      <c r="A15">
        <v>480</v>
      </c>
      <c r="B15">
        <v>1.9390000000000001</v>
      </c>
      <c r="C15">
        <v>3.081</v>
      </c>
      <c r="D15">
        <v>3.4159999999999999</v>
      </c>
      <c r="E15">
        <v>4.3250000000000002</v>
      </c>
      <c r="F15">
        <v>2.8780000000000001</v>
      </c>
      <c r="G15">
        <v>3.1259999999999999</v>
      </c>
      <c r="H15">
        <v>3.6880000000000002</v>
      </c>
      <c r="I15">
        <v>3.8039999999999998</v>
      </c>
      <c r="N15">
        <v>2.363030808</v>
      </c>
      <c r="S15" s="3"/>
      <c r="T15" s="3">
        <v>1.5314000000000001</v>
      </c>
      <c r="U15" s="3"/>
    </row>
    <row r="16" spans="1:21" x14ac:dyDescent="0.25">
      <c r="A16">
        <v>540</v>
      </c>
      <c r="B16">
        <v>2.0299999999999998</v>
      </c>
      <c r="C16">
        <v>3.1469999999999998</v>
      </c>
      <c r="D16">
        <v>3.5110000000000001</v>
      </c>
      <c r="E16">
        <v>4.3339999999999996</v>
      </c>
      <c r="F16">
        <v>3.0059999999999998</v>
      </c>
      <c r="G16">
        <v>3.2240000000000002</v>
      </c>
      <c r="H16">
        <v>3.7669999999999999</v>
      </c>
      <c r="I16">
        <v>3.8410000000000002</v>
      </c>
      <c r="N16">
        <v>2.4929225650000002</v>
      </c>
      <c r="S16" s="3"/>
      <c r="T16" s="3">
        <v>1.6005</v>
      </c>
      <c r="U16" s="3"/>
    </row>
    <row r="17" spans="1:28" x14ac:dyDescent="0.25">
      <c r="A17">
        <v>600</v>
      </c>
      <c r="B17">
        <v>2.093</v>
      </c>
      <c r="C17">
        <v>3.1970000000000001</v>
      </c>
      <c r="D17">
        <v>3.6269999999999998</v>
      </c>
      <c r="E17">
        <v>4.3390000000000004</v>
      </c>
      <c r="F17">
        <v>3.12</v>
      </c>
      <c r="G17">
        <v>3.3250000000000002</v>
      </c>
      <c r="H17">
        <v>3.8069999999999999</v>
      </c>
      <c r="I17">
        <v>3.887</v>
      </c>
      <c r="N17">
        <v>2.635303913</v>
      </c>
      <c r="S17" s="3"/>
      <c r="T17" s="3">
        <v>1.6577</v>
      </c>
      <c r="U17" s="3"/>
    </row>
    <row r="18" spans="1:28" x14ac:dyDescent="0.25">
      <c r="S18" s="3"/>
      <c r="U18" s="3"/>
    </row>
    <row r="19" spans="1:28" x14ac:dyDescent="0.25"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</row>
    <row r="20" spans="1:28" x14ac:dyDescent="0.25">
      <c r="A20" t="s">
        <v>3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</row>
    <row r="21" spans="1:2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P21">
        <v>1</v>
      </c>
      <c r="Q21">
        <v>2</v>
      </c>
      <c r="R21">
        <v>3</v>
      </c>
      <c r="S21">
        <v>4</v>
      </c>
      <c r="T21">
        <v>5</v>
      </c>
      <c r="U21">
        <v>6</v>
      </c>
      <c r="V21">
        <v>7</v>
      </c>
      <c r="W21">
        <v>8</v>
      </c>
      <c r="X21">
        <v>9</v>
      </c>
      <c r="Y21">
        <v>10</v>
      </c>
      <c r="Z21">
        <v>11</v>
      </c>
      <c r="AA21">
        <v>12</v>
      </c>
      <c r="AB21">
        <v>13</v>
      </c>
    </row>
    <row r="22" spans="1:28" x14ac:dyDescent="0.25">
      <c r="A22">
        <v>30</v>
      </c>
      <c r="B22">
        <v>0.23899999999999999</v>
      </c>
      <c r="C22">
        <v>0.41899999999999998</v>
      </c>
      <c r="D22">
        <v>0.621</v>
      </c>
      <c r="E22" s="3">
        <v>0.78268000000000004</v>
      </c>
      <c r="F22">
        <v>0.44900000000000001</v>
      </c>
      <c r="G22">
        <v>0.48799999999999999</v>
      </c>
      <c r="H22">
        <v>0.54300000000000004</v>
      </c>
      <c r="I22">
        <v>0.70199999999999996</v>
      </c>
      <c r="J22" s="3">
        <v>0.14224000000000001</v>
      </c>
      <c r="K22">
        <v>0.31335097115570798</v>
      </c>
      <c r="L22" s="3">
        <v>0.19188</v>
      </c>
      <c r="M22">
        <v>0.18007525533063101</v>
      </c>
      <c r="N22">
        <v>0.17799999999999999</v>
      </c>
      <c r="P22">
        <f>B22-B21</f>
        <v>0.23899999999999999</v>
      </c>
      <c r="Q22">
        <f t="shared" ref="Q22:V22" si="0">C22-C21</f>
        <v>0.41899999999999998</v>
      </c>
      <c r="R22">
        <f t="shared" si="0"/>
        <v>0.621</v>
      </c>
      <c r="S22">
        <f t="shared" si="0"/>
        <v>0.78268000000000004</v>
      </c>
      <c r="T22">
        <f t="shared" si="0"/>
        <v>0.44900000000000001</v>
      </c>
      <c r="U22">
        <f t="shared" si="0"/>
        <v>0.48799999999999999</v>
      </c>
      <c r="V22">
        <f t="shared" si="0"/>
        <v>0.54300000000000004</v>
      </c>
      <c r="W22">
        <f t="shared" ref="W22:AB22" si="1">I22-I21</f>
        <v>0.70199999999999996</v>
      </c>
      <c r="X22">
        <f t="shared" si="1"/>
        <v>0.14224000000000001</v>
      </c>
      <c r="Y22">
        <f t="shared" si="1"/>
        <v>0.31335097115570798</v>
      </c>
      <c r="Z22" s="3">
        <f>L22-L21</f>
        <v>0.19188</v>
      </c>
      <c r="AA22">
        <f t="shared" si="1"/>
        <v>0.18007525533063101</v>
      </c>
      <c r="AB22">
        <f t="shared" si="1"/>
        <v>0.17799999999999999</v>
      </c>
    </row>
    <row r="23" spans="1:28" x14ac:dyDescent="0.25">
      <c r="A23">
        <v>60</v>
      </c>
      <c r="B23">
        <v>0.41599999999999998</v>
      </c>
      <c r="C23">
        <v>0.81</v>
      </c>
      <c r="D23">
        <v>1.1479999999999999</v>
      </c>
      <c r="E23" s="3">
        <v>1.4052</v>
      </c>
      <c r="F23">
        <v>0.745</v>
      </c>
      <c r="G23">
        <v>0.79800000000000004</v>
      </c>
      <c r="H23">
        <v>1.0029999999999999</v>
      </c>
      <c r="I23">
        <v>1.3</v>
      </c>
      <c r="J23" s="3">
        <v>0.31830999999999998</v>
      </c>
      <c r="K23">
        <v>0.73091566109569495</v>
      </c>
      <c r="L23" s="3">
        <v>0.44219000000000003</v>
      </c>
      <c r="M23">
        <v>0.44783437311663399</v>
      </c>
      <c r="N23">
        <v>0.371</v>
      </c>
      <c r="P23">
        <f t="shared" ref="P23:P34" si="2">B23-B22</f>
        <v>0.17699999999999999</v>
      </c>
      <c r="Q23">
        <f t="shared" ref="Q23:Q34" si="3">C23-C22</f>
        <v>0.39100000000000007</v>
      </c>
      <c r="R23">
        <f t="shared" ref="R23:R34" si="4">D23-D22</f>
        <v>0.52699999999999991</v>
      </c>
      <c r="S23">
        <f t="shared" ref="S23:S34" si="5">E23-E22</f>
        <v>0.62251999999999996</v>
      </c>
      <c r="T23">
        <f t="shared" ref="T23:T34" si="6">F23-F22</f>
        <v>0.29599999999999999</v>
      </c>
      <c r="U23">
        <f t="shared" ref="U23:U34" si="7">G23-G22</f>
        <v>0.31000000000000005</v>
      </c>
      <c r="V23">
        <f t="shared" ref="V23:V34" si="8">H23-H22</f>
        <v>0.45999999999999985</v>
      </c>
      <c r="W23">
        <f t="shared" ref="W23:W34" si="9">I23-I22</f>
        <v>0.59800000000000009</v>
      </c>
      <c r="X23">
        <f t="shared" ref="X23:X34" si="10">J23-J22</f>
        <v>0.17606999999999998</v>
      </c>
      <c r="Y23">
        <f t="shared" ref="Y23:Y34" si="11">K23-K22</f>
        <v>0.41756468993998697</v>
      </c>
      <c r="Z23" s="3">
        <f t="shared" ref="Z23:Z34" si="12">L23-L22</f>
        <v>0.25031000000000003</v>
      </c>
      <c r="AA23">
        <f t="shared" ref="AA23:AA34" si="13">M23-M22</f>
        <v>0.26775911778600298</v>
      </c>
      <c r="AB23">
        <f t="shared" ref="AB23:AB34" si="14">N23-N22</f>
        <v>0.193</v>
      </c>
    </row>
    <row r="24" spans="1:28" x14ac:dyDescent="0.25">
      <c r="A24">
        <v>90</v>
      </c>
      <c r="B24">
        <v>0.624</v>
      </c>
      <c r="C24">
        <v>1.08</v>
      </c>
      <c r="D24">
        <v>1.39</v>
      </c>
      <c r="E24" s="3">
        <v>1.7924</v>
      </c>
      <c r="F24">
        <v>0.97499999999999998</v>
      </c>
      <c r="G24">
        <v>1.097</v>
      </c>
      <c r="H24">
        <v>1.306</v>
      </c>
      <c r="I24">
        <v>1.5940000000000001</v>
      </c>
      <c r="J24" s="3">
        <v>0.44741999999999998</v>
      </c>
      <c r="K24">
        <v>0.92843776214751195</v>
      </c>
      <c r="L24" s="3">
        <v>0.60631999999999997</v>
      </c>
      <c r="M24">
        <v>0.65724617614965897</v>
      </c>
      <c r="N24">
        <v>0.56200000000000006</v>
      </c>
      <c r="P24">
        <f t="shared" si="2"/>
        <v>0.20800000000000002</v>
      </c>
      <c r="Q24">
        <f t="shared" si="3"/>
        <v>0.27</v>
      </c>
      <c r="R24">
        <f t="shared" si="4"/>
        <v>0.24199999999999999</v>
      </c>
      <c r="S24">
        <f t="shared" si="5"/>
        <v>0.38719999999999999</v>
      </c>
      <c r="T24">
        <f t="shared" si="6"/>
        <v>0.22999999999999998</v>
      </c>
      <c r="U24">
        <f t="shared" si="7"/>
        <v>0.29899999999999993</v>
      </c>
      <c r="V24">
        <f t="shared" si="8"/>
        <v>0.30300000000000016</v>
      </c>
      <c r="W24">
        <f t="shared" si="9"/>
        <v>0.29400000000000004</v>
      </c>
      <c r="X24">
        <f t="shared" si="10"/>
        <v>0.12911</v>
      </c>
      <c r="Y24">
        <f t="shared" si="11"/>
        <v>0.197522101051817</v>
      </c>
      <c r="Z24" s="3">
        <f t="shared" si="12"/>
        <v>0.16412999999999994</v>
      </c>
      <c r="AA24">
        <f t="shared" si="13"/>
        <v>0.20941180303302498</v>
      </c>
      <c r="AB24">
        <f t="shared" si="14"/>
        <v>0.19100000000000006</v>
      </c>
    </row>
    <row r="25" spans="1:28" x14ac:dyDescent="0.25">
      <c r="A25">
        <v>120</v>
      </c>
      <c r="B25">
        <v>0.78200000000000003</v>
      </c>
      <c r="C25">
        <v>1.3029999999999999</v>
      </c>
      <c r="D25">
        <v>1.5760000000000001</v>
      </c>
      <c r="E25" s="3">
        <v>2.0830000000000002</v>
      </c>
      <c r="F25">
        <v>1.159</v>
      </c>
      <c r="G25">
        <v>1.3089999999999999</v>
      </c>
      <c r="H25">
        <v>1.6279999999999999</v>
      </c>
      <c r="I25">
        <v>1.87</v>
      </c>
      <c r="J25" s="3">
        <v>0.55733999999999995</v>
      </c>
      <c r="K25">
        <v>1.17222688262244</v>
      </c>
      <c r="L25" s="3">
        <v>0.73982999999999999</v>
      </c>
      <c r="M25">
        <v>0.77296346369995195</v>
      </c>
      <c r="N25">
        <v>0.746</v>
      </c>
      <c r="P25">
        <f t="shared" si="2"/>
        <v>0.15800000000000003</v>
      </c>
      <c r="Q25">
        <f t="shared" si="3"/>
        <v>0.22299999999999986</v>
      </c>
      <c r="R25">
        <f t="shared" si="4"/>
        <v>0.18600000000000017</v>
      </c>
      <c r="S25">
        <f t="shared" si="5"/>
        <v>0.29060000000000019</v>
      </c>
      <c r="T25">
        <f t="shared" si="6"/>
        <v>0.18400000000000005</v>
      </c>
      <c r="U25">
        <f t="shared" si="7"/>
        <v>0.21199999999999997</v>
      </c>
      <c r="V25">
        <f t="shared" si="8"/>
        <v>0.32199999999999984</v>
      </c>
      <c r="W25">
        <f t="shared" si="9"/>
        <v>0.27600000000000002</v>
      </c>
      <c r="X25">
        <f t="shared" si="10"/>
        <v>0.10991999999999996</v>
      </c>
      <c r="Y25">
        <f t="shared" si="11"/>
        <v>0.24378912047492807</v>
      </c>
      <c r="Z25" s="3">
        <f t="shared" si="12"/>
        <v>0.13351000000000002</v>
      </c>
      <c r="AA25">
        <f t="shared" si="13"/>
        <v>0.11571728755029298</v>
      </c>
      <c r="AB25">
        <f t="shared" si="14"/>
        <v>0.18399999999999994</v>
      </c>
    </row>
    <row r="26" spans="1:28" x14ac:dyDescent="0.25">
      <c r="A26">
        <v>150</v>
      </c>
      <c r="B26">
        <v>0.93100000000000005</v>
      </c>
      <c r="C26">
        <v>1.5269999999999999</v>
      </c>
      <c r="D26">
        <v>1.7010000000000001</v>
      </c>
      <c r="E26" s="3">
        <v>2.2787000000000002</v>
      </c>
      <c r="F26">
        <v>1.3220000000000001</v>
      </c>
      <c r="G26">
        <v>1.5089999999999999</v>
      </c>
      <c r="H26">
        <v>1.8580000000000001</v>
      </c>
      <c r="I26">
        <v>2.0310000000000001</v>
      </c>
      <c r="J26" s="3">
        <v>0.66008</v>
      </c>
      <c r="K26">
        <v>1.32335290701426</v>
      </c>
      <c r="L26" s="3">
        <v>0.87919000000000003</v>
      </c>
      <c r="M26">
        <v>0.93578863351311603</v>
      </c>
      <c r="N26">
        <v>0.93899999999999995</v>
      </c>
      <c r="P26">
        <f t="shared" si="2"/>
        <v>0.14900000000000002</v>
      </c>
      <c r="Q26">
        <f t="shared" si="3"/>
        <v>0.22399999999999998</v>
      </c>
      <c r="R26">
        <f t="shared" si="4"/>
        <v>0.125</v>
      </c>
      <c r="S26">
        <f t="shared" si="5"/>
        <v>0.19569999999999999</v>
      </c>
      <c r="T26">
        <f t="shared" si="6"/>
        <v>0.16300000000000003</v>
      </c>
      <c r="U26">
        <f t="shared" si="7"/>
        <v>0.19999999999999996</v>
      </c>
      <c r="V26">
        <f t="shared" si="8"/>
        <v>0.2300000000000002</v>
      </c>
      <c r="W26">
        <f t="shared" si="9"/>
        <v>0.16100000000000003</v>
      </c>
      <c r="X26">
        <f t="shared" si="10"/>
        <v>0.10274000000000005</v>
      </c>
      <c r="Y26">
        <f t="shared" si="11"/>
        <v>0.15112602439181999</v>
      </c>
      <c r="Z26" s="3">
        <f t="shared" si="12"/>
        <v>0.13936000000000004</v>
      </c>
      <c r="AA26">
        <f t="shared" si="13"/>
        <v>0.16282516981316408</v>
      </c>
      <c r="AB26">
        <f t="shared" si="14"/>
        <v>0.19299999999999995</v>
      </c>
    </row>
    <row r="27" spans="1:28" x14ac:dyDescent="0.25">
      <c r="A27">
        <v>180</v>
      </c>
      <c r="B27">
        <v>1.0209999999999999</v>
      </c>
      <c r="C27">
        <v>1.657</v>
      </c>
      <c r="D27">
        <v>1.806</v>
      </c>
      <c r="E27" s="3">
        <v>2.4506999999999999</v>
      </c>
      <c r="F27">
        <v>1.4650000000000001</v>
      </c>
      <c r="G27">
        <v>1.6120000000000001</v>
      </c>
      <c r="H27">
        <v>2.028</v>
      </c>
      <c r="I27">
        <v>2.1829999999999998</v>
      </c>
      <c r="J27" s="3">
        <v>0.73651</v>
      </c>
      <c r="K27">
        <v>1.4745111957152901</v>
      </c>
      <c r="L27" s="3">
        <v>0.95650000000000002</v>
      </c>
      <c r="M27">
        <v>1.0515059210634099</v>
      </c>
      <c r="N27">
        <v>1.0620000000000001</v>
      </c>
      <c r="P27">
        <f t="shared" si="2"/>
        <v>8.9999999999999858E-2</v>
      </c>
      <c r="Q27">
        <f t="shared" si="3"/>
        <v>0.13000000000000012</v>
      </c>
      <c r="R27">
        <f t="shared" si="4"/>
        <v>0.10499999999999998</v>
      </c>
      <c r="S27">
        <f t="shared" si="5"/>
        <v>0.17199999999999971</v>
      </c>
      <c r="T27">
        <f t="shared" si="6"/>
        <v>0.14300000000000002</v>
      </c>
      <c r="U27">
        <f t="shared" si="7"/>
        <v>0.1030000000000002</v>
      </c>
      <c r="V27">
        <f t="shared" si="8"/>
        <v>0.16999999999999993</v>
      </c>
      <c r="W27">
        <f t="shared" si="9"/>
        <v>0.15199999999999969</v>
      </c>
      <c r="X27">
        <f t="shared" si="10"/>
        <v>7.6429999999999998E-2</v>
      </c>
      <c r="Y27">
        <f t="shared" si="11"/>
        <v>0.1511582887010301</v>
      </c>
      <c r="Z27" s="3">
        <f t="shared" si="12"/>
        <v>7.730999999999999E-2</v>
      </c>
      <c r="AA27">
        <f t="shared" si="13"/>
        <v>0.11571728755029387</v>
      </c>
      <c r="AB27">
        <f t="shared" si="14"/>
        <v>0.12300000000000011</v>
      </c>
    </row>
    <row r="28" spans="1:28" x14ac:dyDescent="0.25">
      <c r="A28">
        <v>240</v>
      </c>
      <c r="B28">
        <v>1.149</v>
      </c>
      <c r="C28">
        <v>1.9279999999999999</v>
      </c>
      <c r="D28">
        <v>2.073</v>
      </c>
      <c r="E28" s="3">
        <v>2.6713</v>
      </c>
      <c r="F28">
        <v>1.7150000000000001</v>
      </c>
      <c r="G28">
        <v>1.851</v>
      </c>
      <c r="H28">
        <v>2.2469999999999999</v>
      </c>
      <c r="I28">
        <v>2.3940000000000001</v>
      </c>
      <c r="J28" s="3">
        <v>0.87422999999999995</v>
      </c>
      <c r="K28">
        <v>1.68416467703426</v>
      </c>
      <c r="L28" s="3">
        <v>1.1261000000000001</v>
      </c>
      <c r="M28">
        <v>1.2362235506833901</v>
      </c>
      <c r="N28">
        <v>1.2270000000000001</v>
      </c>
      <c r="P28">
        <f t="shared" si="2"/>
        <v>0.12800000000000011</v>
      </c>
      <c r="Q28">
        <f t="shared" si="3"/>
        <v>0.27099999999999991</v>
      </c>
      <c r="R28">
        <f t="shared" si="4"/>
        <v>0.2669999999999999</v>
      </c>
      <c r="S28">
        <f t="shared" si="5"/>
        <v>0.22060000000000013</v>
      </c>
      <c r="T28">
        <f t="shared" si="6"/>
        <v>0.25</v>
      </c>
      <c r="U28">
        <f t="shared" si="7"/>
        <v>0.23899999999999988</v>
      </c>
      <c r="V28">
        <f t="shared" si="8"/>
        <v>0.21899999999999986</v>
      </c>
      <c r="W28">
        <f t="shared" si="9"/>
        <v>0.2110000000000003</v>
      </c>
      <c r="X28">
        <f t="shared" si="10"/>
        <v>0.13771999999999995</v>
      </c>
      <c r="Y28">
        <f t="shared" si="11"/>
        <v>0.20965348131896988</v>
      </c>
      <c r="Z28" s="3">
        <f t="shared" si="12"/>
        <v>0.16960000000000008</v>
      </c>
      <c r="AA28">
        <f t="shared" si="13"/>
        <v>0.18471762961998017</v>
      </c>
      <c r="AB28">
        <f t="shared" si="14"/>
        <v>0.16500000000000004</v>
      </c>
    </row>
    <row r="29" spans="1:28" x14ac:dyDescent="0.25">
      <c r="A29">
        <v>300</v>
      </c>
      <c r="B29">
        <v>1.2829999999999999</v>
      </c>
      <c r="C29">
        <v>2.0990000000000002</v>
      </c>
      <c r="D29">
        <v>2.2410000000000001</v>
      </c>
      <c r="E29" s="3">
        <v>2.81</v>
      </c>
      <c r="F29">
        <v>1.899</v>
      </c>
      <c r="G29">
        <v>2.0030000000000001</v>
      </c>
      <c r="H29">
        <v>2.4329999999999998</v>
      </c>
      <c r="I29">
        <v>2.58</v>
      </c>
      <c r="J29" s="3">
        <v>0.99041999999999997</v>
      </c>
      <c r="K29">
        <v>1.8591017616312799</v>
      </c>
      <c r="L29" s="3">
        <v>1.2712000000000001</v>
      </c>
      <c r="M29">
        <v>1.3625938655504</v>
      </c>
      <c r="N29">
        <v>1.3839999999999999</v>
      </c>
      <c r="P29">
        <f t="shared" si="2"/>
        <v>0.1339999999999999</v>
      </c>
      <c r="Q29">
        <f t="shared" si="3"/>
        <v>0.17100000000000026</v>
      </c>
      <c r="R29">
        <f t="shared" si="4"/>
        <v>0.16800000000000015</v>
      </c>
      <c r="S29">
        <f t="shared" si="5"/>
        <v>0.13870000000000005</v>
      </c>
      <c r="T29">
        <f t="shared" si="6"/>
        <v>0.18399999999999994</v>
      </c>
      <c r="U29">
        <f t="shared" si="7"/>
        <v>0.15200000000000014</v>
      </c>
      <c r="V29">
        <f t="shared" si="8"/>
        <v>0.18599999999999994</v>
      </c>
      <c r="W29">
        <f t="shared" si="9"/>
        <v>0.18599999999999994</v>
      </c>
      <c r="X29">
        <f t="shared" si="10"/>
        <v>0.11619000000000002</v>
      </c>
      <c r="Y29">
        <f t="shared" si="11"/>
        <v>0.17493708459701995</v>
      </c>
      <c r="Z29" s="3">
        <f t="shared" si="12"/>
        <v>0.14510000000000001</v>
      </c>
      <c r="AA29">
        <f t="shared" si="13"/>
        <v>0.12637031486700989</v>
      </c>
      <c r="AB29">
        <f t="shared" si="14"/>
        <v>0.15699999999999981</v>
      </c>
    </row>
    <row r="30" spans="1:28" x14ac:dyDescent="0.25">
      <c r="A30">
        <v>360</v>
      </c>
      <c r="B30">
        <v>1.345</v>
      </c>
      <c r="C30">
        <v>2.1829999999999998</v>
      </c>
      <c r="D30">
        <v>2.3969999999999998</v>
      </c>
      <c r="E30" s="3">
        <v>2.9478</v>
      </c>
      <c r="F30">
        <v>1.9930000000000001</v>
      </c>
      <c r="G30">
        <v>2.145</v>
      </c>
      <c r="H30">
        <v>2.5680000000000001</v>
      </c>
      <c r="I30">
        <v>2.7040000000000002</v>
      </c>
      <c r="J30" s="3">
        <v>1.0833999999999999</v>
      </c>
      <c r="K30">
        <v>2.02242369490869</v>
      </c>
      <c r="L30" s="3">
        <v>1.3983000000000001</v>
      </c>
      <c r="M30">
        <v>1.4772034988842799</v>
      </c>
      <c r="N30">
        <v>1.544</v>
      </c>
      <c r="P30">
        <f t="shared" si="2"/>
        <v>6.2000000000000055E-2</v>
      </c>
      <c r="Q30">
        <f t="shared" si="3"/>
        <v>8.3999999999999631E-2</v>
      </c>
      <c r="R30">
        <f t="shared" si="4"/>
        <v>0.15599999999999969</v>
      </c>
      <c r="S30">
        <f t="shared" si="5"/>
        <v>0.13779999999999992</v>
      </c>
      <c r="T30">
        <f t="shared" si="6"/>
        <v>9.4000000000000083E-2</v>
      </c>
      <c r="U30">
        <f t="shared" si="7"/>
        <v>0.1419999999999999</v>
      </c>
      <c r="V30">
        <f t="shared" si="8"/>
        <v>0.13500000000000023</v>
      </c>
      <c r="W30">
        <f t="shared" si="9"/>
        <v>0.12400000000000011</v>
      </c>
      <c r="X30">
        <f t="shared" si="10"/>
        <v>9.2979999999999952E-2</v>
      </c>
      <c r="Y30">
        <f t="shared" si="11"/>
        <v>0.16332193327741007</v>
      </c>
      <c r="Z30" s="3">
        <f t="shared" si="12"/>
        <v>0.12709999999999999</v>
      </c>
      <c r="AA30">
        <f t="shared" si="13"/>
        <v>0.11460963333387997</v>
      </c>
      <c r="AB30">
        <f t="shared" si="14"/>
        <v>0.16000000000000014</v>
      </c>
    </row>
    <row r="31" spans="1:28" x14ac:dyDescent="0.25">
      <c r="A31">
        <v>420</v>
      </c>
      <c r="B31">
        <v>1.3979999999999999</v>
      </c>
      <c r="C31">
        <v>2.2509999999999999</v>
      </c>
      <c r="D31">
        <v>2.456</v>
      </c>
      <c r="E31" s="3">
        <v>3.0217000000000001</v>
      </c>
      <c r="F31">
        <v>2.0710000000000002</v>
      </c>
      <c r="G31">
        <v>2.2509999999999999</v>
      </c>
      <c r="H31">
        <v>2.6739999999999999</v>
      </c>
      <c r="I31">
        <v>2.7749999999999999</v>
      </c>
      <c r="J31" s="3">
        <v>1.1712</v>
      </c>
      <c r="K31">
        <v>2.1509647028457102</v>
      </c>
      <c r="L31" s="3">
        <v>1.4494</v>
      </c>
      <c r="M31">
        <v>1.5567917121402901</v>
      </c>
      <c r="N31">
        <v>1.675</v>
      </c>
      <c r="P31">
        <f t="shared" si="2"/>
        <v>5.2999999999999936E-2</v>
      </c>
      <c r="Q31">
        <f t="shared" si="3"/>
        <v>6.800000000000006E-2</v>
      </c>
      <c r="R31">
        <f t="shared" si="4"/>
        <v>5.9000000000000163E-2</v>
      </c>
      <c r="S31">
        <f t="shared" si="5"/>
        <v>7.3900000000000077E-2</v>
      </c>
      <c r="T31">
        <f t="shared" si="6"/>
        <v>7.8000000000000069E-2</v>
      </c>
      <c r="U31">
        <f t="shared" si="7"/>
        <v>0.10599999999999987</v>
      </c>
      <c r="V31">
        <f t="shared" si="8"/>
        <v>0.10599999999999987</v>
      </c>
      <c r="W31">
        <f t="shared" si="9"/>
        <v>7.099999999999973E-2</v>
      </c>
      <c r="X31">
        <f t="shared" si="10"/>
        <v>8.78000000000001E-2</v>
      </c>
      <c r="Y31">
        <f t="shared" si="11"/>
        <v>0.12854100793702017</v>
      </c>
      <c r="Z31" s="3">
        <f t="shared" si="12"/>
        <v>5.1099999999999923E-2</v>
      </c>
      <c r="AA31">
        <f t="shared" si="13"/>
        <v>7.9588213256010176E-2</v>
      </c>
      <c r="AB31">
        <f t="shared" si="14"/>
        <v>0.13100000000000001</v>
      </c>
    </row>
    <row r="32" spans="1:28" x14ac:dyDescent="0.25">
      <c r="A32">
        <v>480</v>
      </c>
      <c r="B32">
        <v>1.454</v>
      </c>
      <c r="C32">
        <v>2.31</v>
      </c>
      <c r="D32">
        <v>2.5619999999999998</v>
      </c>
      <c r="E32" s="3">
        <v>3.1282000000000001</v>
      </c>
      <c r="F32">
        <v>2.1579999999999999</v>
      </c>
      <c r="G32">
        <v>2.3450000000000002</v>
      </c>
      <c r="H32">
        <v>2.766</v>
      </c>
      <c r="I32">
        <v>2.8530000000000002</v>
      </c>
      <c r="J32" s="3">
        <v>1.2439</v>
      </c>
      <c r="K32">
        <v>2.2679873523907799</v>
      </c>
      <c r="L32" s="3">
        <v>1.5311999999999999</v>
      </c>
      <c r="M32">
        <v>1.64787998240793</v>
      </c>
      <c r="N32">
        <v>1.772</v>
      </c>
      <c r="P32">
        <f t="shared" si="2"/>
        <v>5.600000000000005E-2</v>
      </c>
      <c r="Q32">
        <f t="shared" si="3"/>
        <v>5.9000000000000163E-2</v>
      </c>
      <c r="R32">
        <f t="shared" si="4"/>
        <v>0.10599999999999987</v>
      </c>
      <c r="S32">
        <f t="shared" si="5"/>
        <v>0.10650000000000004</v>
      </c>
      <c r="T32">
        <f t="shared" si="6"/>
        <v>8.6999999999999744E-2</v>
      </c>
      <c r="U32">
        <f t="shared" si="7"/>
        <v>9.4000000000000306E-2</v>
      </c>
      <c r="V32">
        <f t="shared" si="8"/>
        <v>9.2000000000000082E-2</v>
      </c>
      <c r="W32">
        <f t="shared" si="9"/>
        <v>7.8000000000000291E-2</v>
      </c>
      <c r="X32">
        <f t="shared" si="10"/>
        <v>7.2699999999999987E-2</v>
      </c>
      <c r="Y32">
        <f t="shared" si="11"/>
        <v>0.11702264954506969</v>
      </c>
      <c r="Z32" s="3">
        <f t="shared" si="12"/>
        <v>8.1799999999999873E-2</v>
      </c>
      <c r="AA32">
        <f t="shared" si="13"/>
        <v>9.1088270267639881E-2</v>
      </c>
      <c r="AB32">
        <f t="shared" si="14"/>
        <v>9.6999999999999975E-2</v>
      </c>
    </row>
    <row r="33" spans="1:28" x14ac:dyDescent="0.25">
      <c r="A33">
        <v>540</v>
      </c>
      <c r="B33">
        <v>1.5229999999999999</v>
      </c>
      <c r="C33">
        <v>2.36</v>
      </c>
      <c r="D33">
        <v>2.633</v>
      </c>
      <c r="E33" s="3">
        <v>3.1669</v>
      </c>
      <c r="F33">
        <v>2.2549999999999999</v>
      </c>
      <c r="G33">
        <v>2.4180000000000001</v>
      </c>
      <c r="H33">
        <v>2.8250000000000002</v>
      </c>
      <c r="I33">
        <v>2.8809999999999998</v>
      </c>
      <c r="J33" s="3">
        <v>1.3153999999999999</v>
      </c>
      <c r="K33">
        <v>2.3039999999999998</v>
      </c>
      <c r="L33" s="3">
        <v>1.5904</v>
      </c>
      <c r="M33">
        <v>1.7157726702612</v>
      </c>
      <c r="N33">
        <v>1.87</v>
      </c>
      <c r="P33">
        <f t="shared" si="2"/>
        <v>6.899999999999995E-2</v>
      </c>
      <c r="Q33">
        <f t="shared" si="3"/>
        <v>4.9999999999999822E-2</v>
      </c>
      <c r="R33">
        <f t="shared" si="4"/>
        <v>7.1000000000000174E-2</v>
      </c>
      <c r="S33">
        <f t="shared" si="5"/>
        <v>3.8699999999999957E-2</v>
      </c>
      <c r="T33">
        <f t="shared" si="6"/>
        <v>9.6999999999999975E-2</v>
      </c>
      <c r="U33">
        <f t="shared" si="7"/>
        <v>7.2999999999999954E-2</v>
      </c>
      <c r="V33">
        <f t="shared" si="8"/>
        <v>5.9000000000000163E-2</v>
      </c>
      <c r="W33">
        <f t="shared" si="9"/>
        <v>2.7999999999999581E-2</v>
      </c>
      <c r="X33">
        <f t="shared" si="10"/>
        <v>7.1499999999999897E-2</v>
      </c>
      <c r="Y33">
        <f t="shared" si="11"/>
        <v>3.6012647609219961E-2</v>
      </c>
      <c r="Z33" s="3">
        <f t="shared" si="12"/>
        <v>5.9200000000000141E-2</v>
      </c>
      <c r="AA33">
        <f t="shared" si="13"/>
        <v>6.7892687853269962E-2</v>
      </c>
      <c r="AB33">
        <f t="shared" si="14"/>
        <v>9.8000000000000087E-2</v>
      </c>
    </row>
    <row r="34" spans="1:28" x14ac:dyDescent="0.25">
      <c r="A34">
        <v>600</v>
      </c>
      <c r="B34">
        <v>1.57</v>
      </c>
      <c r="C34">
        <v>2.3980000000000001</v>
      </c>
      <c r="D34">
        <v>2.72</v>
      </c>
      <c r="E34" s="3">
        <v>3.1977000000000002</v>
      </c>
      <c r="F34">
        <v>2.34</v>
      </c>
      <c r="G34">
        <v>2.4940000000000002</v>
      </c>
      <c r="H34">
        <v>2.855</v>
      </c>
      <c r="I34">
        <v>2.915</v>
      </c>
      <c r="J34" s="3">
        <v>1.3721000000000001</v>
      </c>
      <c r="K34">
        <v>2.38</v>
      </c>
      <c r="L34" s="3">
        <v>1.6479999999999999</v>
      </c>
      <c r="M34">
        <v>1.7837305142448401</v>
      </c>
      <c r="N34">
        <v>1.976</v>
      </c>
      <c r="P34">
        <f t="shared" si="2"/>
        <v>4.7000000000000153E-2</v>
      </c>
      <c r="Q34">
        <f t="shared" si="3"/>
        <v>3.8000000000000256E-2</v>
      </c>
      <c r="R34">
        <f t="shared" si="4"/>
        <v>8.7000000000000188E-2</v>
      </c>
      <c r="S34">
        <f t="shared" si="5"/>
        <v>3.0800000000000161E-2</v>
      </c>
      <c r="T34">
        <f t="shared" si="6"/>
        <v>8.4999999999999964E-2</v>
      </c>
      <c r="U34">
        <f t="shared" si="7"/>
        <v>7.6000000000000068E-2</v>
      </c>
      <c r="V34">
        <f t="shared" si="8"/>
        <v>2.9999999999999805E-2</v>
      </c>
      <c r="W34">
        <f t="shared" si="9"/>
        <v>3.4000000000000252E-2</v>
      </c>
      <c r="X34">
        <f t="shared" si="10"/>
        <v>5.6700000000000195E-2</v>
      </c>
      <c r="Y34">
        <f t="shared" si="11"/>
        <v>7.6000000000000068E-2</v>
      </c>
      <c r="Z34" s="3">
        <f t="shared" si="12"/>
        <v>5.7599999999999874E-2</v>
      </c>
      <c r="AA34">
        <f t="shared" si="13"/>
        <v>6.7957843983640132E-2</v>
      </c>
      <c r="AB34">
        <f t="shared" si="14"/>
        <v>0.10599999999999987</v>
      </c>
    </row>
    <row r="36" spans="1:28" x14ac:dyDescent="0.25">
      <c r="B36" cm="1">
        <f t="array" ref="B36">SLOPE(B22:B34,LN($A$22:$A$34))</f>
        <v>0.4710284296427274</v>
      </c>
      <c r="C36" cm="1">
        <f t="array" ref="C36">SLOPE(C22:C34,LN($A$22:$A$34))</f>
        <v>0.70387644832895646</v>
      </c>
      <c r="D36" cm="1">
        <f t="array" ref="D36">SLOPE(D22:D34,LN($A$22:$A$34))</f>
        <v>0.69850135746417163</v>
      </c>
      <c r="E36" cm="1">
        <f t="array" ref="E36">SLOPE(E22:E34,LN($A$22:$A$34))</f>
        <v>0.81372733347451709</v>
      </c>
      <c r="F36" cm="1">
        <f t="array" ref="F36">SLOPE(F22:F34,LN($A$22:$A$34))</f>
        <v>0.66453146789660644</v>
      </c>
      <c r="G36" cm="1">
        <f t="array" ref="G36">SLOPE(G22:G34,LN($A$22:$A$34))</f>
        <v>0.70340836122216721</v>
      </c>
      <c r="H36" cm="1">
        <f t="array" ref="H36">SLOPE(H22:H34,LN($A$22:$A$34))</f>
        <v>0.81491823216285997</v>
      </c>
      <c r="I36" cm="1">
        <f t="array" ref="I36">SLOPE(I22:I34,LN($A$22:$A$34))</f>
        <v>0.75025182011945313</v>
      </c>
      <c r="J36" cm="1">
        <f t="array" ref="J36">SLOPE(J22:J34,LN($A$22:$A$34))</f>
        <v>0.42983693734791267</v>
      </c>
      <c r="K36" cm="1">
        <f t="array" ref="K36">SLOPE(K22:K34,LN($A$22:$A$34))</f>
        <v>0.7186871044969263</v>
      </c>
      <c r="L36" cm="1">
        <f t="array" ref="L36">SLOPE(L22:L34,LN($A$22:$A$34))</f>
        <v>0.51019498444453182</v>
      </c>
      <c r="M36" cm="1">
        <f t="array" ref="M36">SLOPE(M22:M34,LN($A$22:$A$34))</f>
        <v>0.55819051979312084</v>
      </c>
      <c r="N36" cm="1">
        <f t="array" ref="N36">SLOPE(N22:N34,LN($A$22:$A$34))</f>
        <v>0.63628363372551366</v>
      </c>
    </row>
    <row r="37" spans="1:28" x14ac:dyDescent="0.25">
      <c r="B37" cm="1">
        <f t="array" ref="B37">INTERCEPT(B22:B34,LN($A$22:$A$34))</f>
        <v>-1.4420680960734982</v>
      </c>
      <c r="C37" cm="1">
        <f t="array" ref="C37">INTERCEPT(C22:C34,LN($A$22:$A$34))</f>
        <v>-2.0164591015083815</v>
      </c>
      <c r="D37" cm="1">
        <f t="array" ref="D37">INTERCEPT(D22:D34,LN($A$22:$A$34))</f>
        <v>-1.7572542106314486</v>
      </c>
      <c r="E37" cm="1">
        <f t="array" ref="E37">INTERCEPT(E22:E34,LN($A$22:$A$34))</f>
        <v>-1.8752269610212222</v>
      </c>
      <c r="F37" cm="1">
        <f t="array" ref="F37">INTERCEPT(F22:F34,LN($A$22:$A$34))</f>
        <v>-1.9445967784756559</v>
      </c>
      <c r="G37" cm="1">
        <f t="array" ref="G37">INTERCEPT(G22:G34,LN($A$22:$A$34))</f>
        <v>-2.0143607128088394</v>
      </c>
      <c r="H37" cm="1">
        <f t="array" ref="H37">INTERCEPT(H22:H34,LN($A$22:$A$34))</f>
        <v>-2.266334944001493</v>
      </c>
      <c r="I37" cm="1">
        <f t="array" ref="I37">INTERCEPT(I22:I34,LN($A$22:$A$34))</f>
        <v>-1.7657685227463582</v>
      </c>
      <c r="J37" cm="1">
        <f t="array" ref="J37">INTERCEPT(J22:J34,LN($A$22:$A$34))</f>
        <v>-1.4406761933654413</v>
      </c>
      <c r="K37" cm="1">
        <f t="array" ref="K37">INTERCEPT(K22:K34,LN($A$22:$A$34))</f>
        <v>-2.2268358617754402</v>
      </c>
      <c r="L37" cm="1">
        <f t="array" ref="L37">INTERCEPT(L22:L34,LN($A$22:$A$34))</f>
        <v>-1.6424831773857462</v>
      </c>
      <c r="M37" cm="1">
        <f t="array" ref="M37">INTERCEPT(M22:M34,LN($A$22:$A$34))</f>
        <v>-1.8205330642172357</v>
      </c>
      <c r="N37" cm="1">
        <f t="array" ref="N37">INTERCEPT(N22:N34,LN($A$22:$A$34))</f>
        <v>-2.1978308911053155</v>
      </c>
    </row>
    <row r="39" spans="1:28" x14ac:dyDescent="0.25">
      <c r="A39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spans="1:28" x14ac:dyDescent="0.25">
      <c r="A40">
        <v>30</v>
      </c>
      <c r="B40" s="2">
        <v>0.23899999999999999</v>
      </c>
      <c r="C40" s="2">
        <v>0.41899999999999998</v>
      </c>
      <c r="D40" s="2">
        <v>0.621</v>
      </c>
      <c r="E40" s="2">
        <v>0.81899999999999995</v>
      </c>
      <c r="F40" s="2">
        <v>0.44900000000000001</v>
      </c>
      <c r="G40" s="2">
        <v>0.48799999999999999</v>
      </c>
      <c r="H40" s="2">
        <v>0.54300000000000004</v>
      </c>
      <c r="I40" s="2">
        <v>0.70199999999999996</v>
      </c>
      <c r="J40" s="2">
        <v>0.16600000000000001</v>
      </c>
      <c r="K40" s="2">
        <v>0.31900000000000001</v>
      </c>
      <c r="L40" s="2">
        <v>0.13200000000000001</v>
      </c>
      <c r="M40" s="2">
        <v>0.192</v>
      </c>
      <c r="N40" s="2">
        <v>0.17799999999999999</v>
      </c>
      <c r="P40" s="1">
        <f t="shared" ref="P40:P59" si="15">B40-B39</f>
        <v>0.23899999999999999</v>
      </c>
      <c r="Q40" s="1">
        <f t="shared" ref="Q40:Q59" si="16">C40-C39</f>
        <v>0.41899999999999998</v>
      </c>
      <c r="R40" s="1">
        <f t="shared" ref="R40:R59" si="17">D40-D39</f>
        <v>0.621</v>
      </c>
      <c r="S40" s="1">
        <f t="shared" ref="S40:S59" si="18">E40-E39</f>
        <v>0.81899999999999995</v>
      </c>
      <c r="T40" s="1">
        <f t="shared" ref="T40:T59" si="19">F40-F39</f>
        <v>0.44900000000000001</v>
      </c>
      <c r="U40" s="1">
        <f t="shared" ref="U40:U59" si="20">G40-G39</f>
        <v>0.48799999999999999</v>
      </c>
      <c r="V40" s="1">
        <f t="shared" ref="V40:V59" si="21">H40-H39</f>
        <v>0.54300000000000004</v>
      </c>
      <c r="W40" s="1">
        <f t="shared" ref="W40:W59" si="22">I40-I39</f>
        <v>0.70199999999999996</v>
      </c>
      <c r="X40" s="1">
        <f t="shared" ref="X40:X59" si="23">J40-J39</f>
        <v>0.16600000000000001</v>
      </c>
      <c r="Y40" s="1">
        <f t="shared" ref="Y40:Y59" si="24">K40-K39</f>
        <v>0.31900000000000001</v>
      </c>
      <c r="Z40" s="1">
        <f t="shared" ref="Z40:Z59" si="25">L40-L39</f>
        <v>0.13200000000000001</v>
      </c>
      <c r="AA40" s="1">
        <f t="shared" ref="AA40:AA59" si="26">M40-M39</f>
        <v>0.192</v>
      </c>
      <c r="AB40" s="1">
        <f t="shared" ref="AB40:AB59" si="27">N40-N39</f>
        <v>0.17799999999999999</v>
      </c>
    </row>
    <row r="41" spans="1:28" x14ac:dyDescent="0.25">
      <c r="A41">
        <v>60</v>
      </c>
      <c r="B41" s="2">
        <v>0.41599999999999998</v>
      </c>
      <c r="C41" s="2">
        <v>0.81</v>
      </c>
      <c r="D41" s="2">
        <v>1.1479999999999999</v>
      </c>
      <c r="E41" s="2">
        <v>1.52</v>
      </c>
      <c r="F41" s="2">
        <v>0.745</v>
      </c>
      <c r="G41" s="2">
        <v>0.79800000000000004</v>
      </c>
      <c r="H41" s="2">
        <v>1.0029999999999999</v>
      </c>
      <c r="I41" s="2">
        <v>1.3</v>
      </c>
      <c r="J41" s="2">
        <v>0.36699999999999999</v>
      </c>
      <c r="K41" s="2">
        <v>0.64200000000000002</v>
      </c>
      <c r="L41" s="2">
        <v>0.32800000000000001</v>
      </c>
      <c r="M41" s="2">
        <v>0.44800000000000001</v>
      </c>
      <c r="N41" s="2">
        <v>0.371</v>
      </c>
      <c r="P41" s="1">
        <f t="shared" si="15"/>
        <v>0.17699999999999999</v>
      </c>
      <c r="Q41" s="1">
        <f t="shared" si="16"/>
        <v>0.39100000000000007</v>
      </c>
      <c r="R41" s="1">
        <f t="shared" si="17"/>
        <v>0.52699999999999991</v>
      </c>
      <c r="S41" s="1">
        <f t="shared" si="18"/>
        <v>0.70100000000000007</v>
      </c>
      <c r="T41" s="1">
        <f t="shared" si="19"/>
        <v>0.29599999999999999</v>
      </c>
      <c r="U41" s="1">
        <f t="shared" si="20"/>
        <v>0.31000000000000005</v>
      </c>
      <c r="V41" s="1">
        <f t="shared" si="21"/>
        <v>0.45999999999999985</v>
      </c>
      <c r="W41" s="1">
        <f t="shared" si="22"/>
        <v>0.59800000000000009</v>
      </c>
      <c r="X41" s="1">
        <f t="shared" si="23"/>
        <v>0.20099999999999998</v>
      </c>
      <c r="Y41" s="1">
        <f t="shared" si="24"/>
        <v>0.32300000000000001</v>
      </c>
      <c r="Z41" s="1">
        <f t="shared" si="25"/>
        <v>0.19600000000000001</v>
      </c>
      <c r="AA41" s="1">
        <f t="shared" si="26"/>
        <v>0.25600000000000001</v>
      </c>
      <c r="AB41" s="1">
        <f t="shared" si="27"/>
        <v>0.193</v>
      </c>
    </row>
    <row r="42" spans="1:28" x14ac:dyDescent="0.25">
      <c r="A42">
        <v>90</v>
      </c>
      <c r="B42" s="2">
        <v>0.624</v>
      </c>
      <c r="C42" s="2">
        <v>1.08</v>
      </c>
      <c r="D42" s="2">
        <v>1.39</v>
      </c>
      <c r="E42" s="2">
        <v>1.9390000000000001</v>
      </c>
      <c r="F42" s="2">
        <v>0.97499999999999998</v>
      </c>
      <c r="G42" s="2">
        <v>1.097</v>
      </c>
      <c r="H42" s="2">
        <v>1.306</v>
      </c>
      <c r="I42" s="2">
        <v>1.5940000000000001</v>
      </c>
      <c r="J42" s="2">
        <v>0.47699999999999998</v>
      </c>
      <c r="K42" s="2">
        <v>0.90700000000000003</v>
      </c>
      <c r="L42" s="2">
        <v>0.498</v>
      </c>
      <c r="M42" s="2">
        <v>0.63800000000000001</v>
      </c>
      <c r="N42" s="2">
        <v>0.56200000000000006</v>
      </c>
      <c r="P42" s="1">
        <f t="shared" si="15"/>
        <v>0.20800000000000002</v>
      </c>
      <c r="Q42" s="1">
        <f t="shared" si="16"/>
        <v>0.27</v>
      </c>
      <c r="R42" s="1">
        <f t="shared" si="17"/>
        <v>0.24199999999999999</v>
      </c>
      <c r="S42" s="1">
        <f t="shared" si="18"/>
        <v>0.41900000000000004</v>
      </c>
      <c r="T42" s="1">
        <f t="shared" si="19"/>
        <v>0.22999999999999998</v>
      </c>
      <c r="U42" s="1">
        <f t="shared" si="20"/>
        <v>0.29899999999999993</v>
      </c>
      <c r="V42" s="1">
        <f t="shared" si="21"/>
        <v>0.30300000000000016</v>
      </c>
      <c r="W42" s="1">
        <f t="shared" si="22"/>
        <v>0.29400000000000004</v>
      </c>
      <c r="X42" s="1">
        <f t="shared" si="23"/>
        <v>0.10999999999999999</v>
      </c>
      <c r="Y42" s="1">
        <f t="shared" si="24"/>
        <v>0.26500000000000001</v>
      </c>
      <c r="Z42" s="1">
        <f t="shared" si="25"/>
        <v>0.16999999999999998</v>
      </c>
      <c r="AA42" s="1">
        <f t="shared" si="26"/>
        <v>0.19</v>
      </c>
      <c r="AB42" s="1">
        <f t="shared" si="27"/>
        <v>0.19100000000000006</v>
      </c>
    </row>
    <row r="43" spans="1:28" x14ac:dyDescent="0.25">
      <c r="A43">
        <v>120</v>
      </c>
      <c r="B43" s="2">
        <v>0.78200000000000003</v>
      </c>
      <c r="C43" s="2">
        <v>1.3029999999999999</v>
      </c>
      <c r="D43" s="2">
        <v>1.5760000000000001</v>
      </c>
      <c r="E43" s="2">
        <v>2.262</v>
      </c>
      <c r="F43" s="2">
        <v>1.159</v>
      </c>
      <c r="G43" s="2">
        <v>1.3089999999999999</v>
      </c>
      <c r="H43" s="2">
        <v>1.6279999999999999</v>
      </c>
      <c r="I43" s="2">
        <v>1.87</v>
      </c>
      <c r="J43" s="2">
        <v>0.59199999999999997</v>
      </c>
      <c r="K43" s="2">
        <v>1.145</v>
      </c>
      <c r="L43" s="2">
        <v>0.66200000000000003</v>
      </c>
      <c r="M43" s="2">
        <v>0.79200000000000004</v>
      </c>
      <c r="N43" s="2">
        <v>0.746</v>
      </c>
      <c r="P43" s="1">
        <f t="shared" si="15"/>
        <v>0.15800000000000003</v>
      </c>
      <c r="Q43" s="1">
        <f t="shared" si="16"/>
        <v>0.22299999999999986</v>
      </c>
      <c r="R43" s="1">
        <f t="shared" si="17"/>
        <v>0.18600000000000017</v>
      </c>
      <c r="S43" s="1">
        <f t="shared" si="18"/>
        <v>0.32299999999999995</v>
      </c>
      <c r="T43" s="1">
        <f t="shared" si="19"/>
        <v>0.18400000000000005</v>
      </c>
      <c r="U43" s="1">
        <f t="shared" si="20"/>
        <v>0.21199999999999997</v>
      </c>
      <c r="V43" s="1">
        <f t="shared" si="21"/>
        <v>0.32199999999999984</v>
      </c>
      <c r="W43" s="1">
        <f t="shared" si="22"/>
        <v>0.27600000000000002</v>
      </c>
      <c r="X43" s="1">
        <f t="shared" si="23"/>
        <v>0.11499999999999999</v>
      </c>
      <c r="Y43" s="1">
        <f t="shared" si="24"/>
        <v>0.23799999999999999</v>
      </c>
      <c r="Z43" s="1">
        <f t="shared" si="25"/>
        <v>0.16400000000000003</v>
      </c>
      <c r="AA43" s="1">
        <f t="shared" si="26"/>
        <v>0.15400000000000003</v>
      </c>
      <c r="AB43" s="1">
        <f t="shared" si="27"/>
        <v>0.18399999999999994</v>
      </c>
    </row>
    <row r="44" spans="1:28" x14ac:dyDescent="0.25">
      <c r="A44">
        <v>150</v>
      </c>
      <c r="B44" s="2">
        <v>0.93100000000000005</v>
      </c>
      <c r="C44" s="2">
        <v>1.5269999999999999</v>
      </c>
      <c r="D44" s="2">
        <v>1.7010000000000001</v>
      </c>
      <c r="E44" s="2">
        <v>2.4540000000000002</v>
      </c>
      <c r="F44" s="2">
        <v>1.3220000000000001</v>
      </c>
      <c r="G44" s="2">
        <v>1.5089999999999999</v>
      </c>
      <c r="H44" s="2">
        <v>1.8580000000000001</v>
      </c>
      <c r="I44" s="2">
        <v>2.0310000000000001</v>
      </c>
      <c r="J44" s="2">
        <v>0.69699999999999995</v>
      </c>
      <c r="K44" s="2">
        <v>1.351</v>
      </c>
      <c r="L44" s="2">
        <v>0.79</v>
      </c>
      <c r="M44" s="2">
        <v>0.91800000000000004</v>
      </c>
      <c r="N44" s="2">
        <v>0.93899999999999995</v>
      </c>
      <c r="P44" s="1">
        <f t="shared" si="15"/>
        <v>0.14900000000000002</v>
      </c>
      <c r="Q44" s="1">
        <f t="shared" si="16"/>
        <v>0.22399999999999998</v>
      </c>
      <c r="R44" s="1">
        <f t="shared" si="17"/>
        <v>0.125</v>
      </c>
      <c r="S44" s="1">
        <f t="shared" si="18"/>
        <v>0.19200000000000017</v>
      </c>
      <c r="T44" s="1">
        <f t="shared" si="19"/>
        <v>0.16300000000000003</v>
      </c>
      <c r="U44" s="1">
        <f t="shared" si="20"/>
        <v>0.19999999999999996</v>
      </c>
      <c r="V44" s="1">
        <f t="shared" si="21"/>
        <v>0.2300000000000002</v>
      </c>
      <c r="W44" s="1">
        <f t="shared" si="22"/>
        <v>0.16100000000000003</v>
      </c>
      <c r="X44" s="1">
        <f t="shared" si="23"/>
        <v>0.10499999999999998</v>
      </c>
      <c r="Y44" s="1">
        <f t="shared" si="24"/>
        <v>0.20599999999999996</v>
      </c>
      <c r="Z44" s="1">
        <f t="shared" si="25"/>
        <v>0.128</v>
      </c>
      <c r="AA44" s="1">
        <f t="shared" si="26"/>
        <v>0.126</v>
      </c>
      <c r="AB44" s="1">
        <f t="shared" si="27"/>
        <v>0.19299999999999995</v>
      </c>
    </row>
    <row r="45" spans="1:28" x14ac:dyDescent="0.25">
      <c r="A45">
        <v>180</v>
      </c>
      <c r="B45" s="2">
        <v>1.0209999999999999</v>
      </c>
      <c r="C45" s="2">
        <v>1.657</v>
      </c>
      <c r="D45" s="2">
        <v>1.806</v>
      </c>
      <c r="E45" s="2">
        <v>2.6379999999999999</v>
      </c>
      <c r="F45" s="2">
        <v>1.4650000000000001</v>
      </c>
      <c r="G45" s="2">
        <v>1.6120000000000001</v>
      </c>
      <c r="H45" s="2">
        <v>2.028</v>
      </c>
      <c r="I45" s="2">
        <v>2.1829999999999998</v>
      </c>
      <c r="J45" s="2">
        <v>0.78</v>
      </c>
      <c r="K45" s="2">
        <v>1.478</v>
      </c>
      <c r="L45" s="2">
        <v>0.90700000000000003</v>
      </c>
      <c r="M45" s="2">
        <v>1.0249999999999999</v>
      </c>
      <c r="N45" s="2">
        <v>1.0620000000000001</v>
      </c>
      <c r="P45" s="1">
        <f t="shared" si="15"/>
        <v>8.9999999999999858E-2</v>
      </c>
      <c r="Q45" s="1">
        <f t="shared" si="16"/>
        <v>0.13000000000000012</v>
      </c>
      <c r="R45" s="1">
        <f t="shared" si="17"/>
        <v>0.10499999999999998</v>
      </c>
      <c r="S45" s="1">
        <f t="shared" si="18"/>
        <v>0.18399999999999972</v>
      </c>
      <c r="T45" s="1">
        <f t="shared" si="19"/>
        <v>0.14300000000000002</v>
      </c>
      <c r="U45" s="1">
        <f t="shared" si="20"/>
        <v>0.1030000000000002</v>
      </c>
      <c r="V45" s="1">
        <f t="shared" si="21"/>
        <v>0.16999999999999993</v>
      </c>
      <c r="W45" s="1">
        <f t="shared" si="22"/>
        <v>0.15199999999999969</v>
      </c>
      <c r="X45" s="1">
        <f t="shared" si="23"/>
        <v>8.3000000000000074E-2</v>
      </c>
      <c r="Y45" s="1">
        <f t="shared" si="24"/>
        <v>0.127</v>
      </c>
      <c r="Z45" s="1">
        <f t="shared" si="25"/>
        <v>0.11699999999999999</v>
      </c>
      <c r="AA45" s="1">
        <f t="shared" si="26"/>
        <v>0.10699999999999987</v>
      </c>
      <c r="AB45" s="1">
        <f t="shared" si="27"/>
        <v>0.12300000000000011</v>
      </c>
    </row>
    <row r="46" spans="1:28" x14ac:dyDescent="0.25">
      <c r="A46">
        <v>210</v>
      </c>
      <c r="B46" s="2">
        <f>(B45+B47)/2-0.01</f>
        <v>1.075</v>
      </c>
      <c r="C46" s="2">
        <f>(C45+C47)/2</f>
        <v>1.7925</v>
      </c>
      <c r="D46" s="2">
        <f t="shared" ref="D46:G46" si="28">(D45+D47)/2-0.04</f>
        <v>1.8995</v>
      </c>
      <c r="E46" s="2">
        <f t="shared" si="28"/>
        <v>2.6970000000000001</v>
      </c>
      <c r="F46" s="2">
        <f>(F45+F47)/2-0.01</f>
        <v>1.58</v>
      </c>
      <c r="G46" s="2">
        <f t="shared" si="28"/>
        <v>1.6915</v>
      </c>
      <c r="H46" s="2">
        <f>(H45+H47)/2</f>
        <v>2.1375000000000002</v>
      </c>
      <c r="I46" s="2">
        <f>(I45+I47)/2</f>
        <v>2.2885</v>
      </c>
      <c r="J46" s="2">
        <f>(J45+J47)/2</f>
        <v>0.82550000000000001</v>
      </c>
      <c r="K46" s="2">
        <v>1.5920000000000001</v>
      </c>
      <c r="L46" s="2">
        <f>(L45+L47)/2</f>
        <v>1.0095000000000001</v>
      </c>
      <c r="M46" s="2">
        <f>(M45+M47)/2</f>
        <v>1.121</v>
      </c>
      <c r="N46" s="2">
        <f>(N45+N47)/2</f>
        <v>1.1445000000000001</v>
      </c>
      <c r="P46" s="1">
        <f>B46-B45</f>
        <v>5.4000000000000048E-2</v>
      </c>
      <c r="Q46" s="1">
        <f t="shared" si="16"/>
        <v>0.13549999999999995</v>
      </c>
      <c r="R46" s="1">
        <f t="shared" si="17"/>
        <v>9.3499999999999917E-2</v>
      </c>
      <c r="S46" s="1">
        <f t="shared" si="18"/>
        <v>5.9000000000000163E-2</v>
      </c>
      <c r="T46" s="1">
        <f t="shared" si="19"/>
        <v>0.11499999999999999</v>
      </c>
      <c r="U46" s="1">
        <f t="shared" si="20"/>
        <v>7.9499999999999904E-2</v>
      </c>
      <c r="V46" s="1">
        <f t="shared" si="21"/>
        <v>0.10950000000000015</v>
      </c>
      <c r="W46" s="1">
        <f t="shared" si="22"/>
        <v>0.10550000000000015</v>
      </c>
      <c r="X46" s="1">
        <f t="shared" si="23"/>
        <v>4.5499999999999985E-2</v>
      </c>
      <c r="Y46" s="1">
        <f t="shared" si="24"/>
        <v>0.1140000000000001</v>
      </c>
      <c r="Z46" s="1">
        <f t="shared" si="25"/>
        <v>0.10250000000000004</v>
      </c>
      <c r="AA46" s="1">
        <f t="shared" si="26"/>
        <v>9.6000000000000085E-2</v>
      </c>
      <c r="AB46" s="1">
        <f t="shared" si="27"/>
        <v>8.2500000000000018E-2</v>
      </c>
    </row>
    <row r="47" spans="1:28" x14ac:dyDescent="0.25">
      <c r="A47">
        <v>240</v>
      </c>
      <c r="B47" s="2">
        <v>1.149</v>
      </c>
      <c r="C47" s="2">
        <v>1.9279999999999999</v>
      </c>
      <c r="D47" s="2">
        <v>2.073</v>
      </c>
      <c r="E47" s="2">
        <v>2.8359999999999999</v>
      </c>
      <c r="F47" s="2">
        <v>1.7150000000000001</v>
      </c>
      <c r="G47" s="2">
        <v>1.851</v>
      </c>
      <c r="H47" s="2">
        <v>2.2469999999999999</v>
      </c>
      <c r="I47" s="2">
        <v>2.3940000000000001</v>
      </c>
      <c r="J47" s="2">
        <v>0.871</v>
      </c>
      <c r="K47" s="2">
        <v>1.679</v>
      </c>
      <c r="L47" s="2">
        <v>1.1120000000000001</v>
      </c>
      <c r="M47" s="2">
        <v>1.2170000000000001</v>
      </c>
      <c r="N47" s="2">
        <v>1.2270000000000001</v>
      </c>
      <c r="P47" s="1">
        <f t="shared" si="15"/>
        <v>7.4000000000000066E-2</v>
      </c>
      <c r="Q47" s="1">
        <f t="shared" si="16"/>
        <v>0.13549999999999995</v>
      </c>
      <c r="R47" s="1">
        <f t="shared" si="17"/>
        <v>0.17349999999999999</v>
      </c>
      <c r="S47" s="1">
        <f t="shared" si="18"/>
        <v>0.13899999999999979</v>
      </c>
      <c r="T47" s="1">
        <f t="shared" si="19"/>
        <v>0.13500000000000001</v>
      </c>
      <c r="U47" s="1">
        <f t="shared" si="20"/>
        <v>0.15949999999999998</v>
      </c>
      <c r="V47" s="1">
        <f t="shared" si="21"/>
        <v>0.10949999999999971</v>
      </c>
      <c r="W47" s="1">
        <f t="shared" si="22"/>
        <v>0.10550000000000015</v>
      </c>
      <c r="X47" s="1">
        <f t="shared" si="23"/>
        <v>4.5499999999999985E-2</v>
      </c>
      <c r="Y47" s="1">
        <f t="shared" si="24"/>
        <v>8.6999999999999966E-2</v>
      </c>
      <c r="Z47" s="1">
        <f t="shared" si="25"/>
        <v>0.10250000000000004</v>
      </c>
      <c r="AA47" s="1">
        <f t="shared" si="26"/>
        <v>9.6000000000000085E-2</v>
      </c>
      <c r="AB47" s="1">
        <f t="shared" si="27"/>
        <v>8.2500000000000018E-2</v>
      </c>
    </row>
    <row r="48" spans="1:28" x14ac:dyDescent="0.25">
      <c r="A48">
        <v>270</v>
      </c>
      <c r="B48" s="2">
        <f t="shared" ref="B48:B58" si="29">$B$36*LN(A48)+$B$37</f>
        <v>1.1949478077508682</v>
      </c>
      <c r="C48" s="2">
        <f>C$36*LN($A48)+C$37+0.07</f>
        <v>1.9941382632382336</v>
      </c>
      <c r="D48" s="2">
        <f t="shared" ref="D48:H56" si="30">D$36*LN($A48)+D$37</f>
        <v>2.1532511273861434</v>
      </c>
      <c r="E48" s="2">
        <f>E$36*LN($A48)+E$37+0.08</f>
        <v>2.7603620113397076</v>
      </c>
      <c r="F48" s="2">
        <f>F$36*LN($A48)+F$37+0.04</f>
        <v>1.8157307838421295</v>
      </c>
      <c r="G48" s="2">
        <f t="shared" si="30"/>
        <v>1.9236161028004024</v>
      </c>
      <c r="H48" s="2">
        <f t="shared" si="30"/>
        <v>2.2959211817271981</v>
      </c>
      <c r="I48" s="2">
        <f t="shared" ref="I48:I54" si="31">I$36*LN($A48)+I$37</f>
        <v>2.4344577417888869</v>
      </c>
      <c r="J48" s="2">
        <f>J$36*LN($A48)+J$37-0.02</f>
        <v>0.94573235547172185</v>
      </c>
      <c r="K48" s="2">
        <f t="shared" ref="K48:M58" si="32">K$36*LN($A48)+K$37</f>
        <v>1.7966778056891122</v>
      </c>
      <c r="L48" s="2">
        <f t="shared" si="32"/>
        <v>1.2138036268993553</v>
      </c>
      <c r="M48" s="2">
        <f t="shared" si="32"/>
        <v>1.3044529990972893</v>
      </c>
      <c r="N48" s="2">
        <f>N$36*LN($A48)+N$37-0.045</f>
        <v>1.3193533760948792</v>
      </c>
      <c r="P48" s="1">
        <f t="shared" si="15"/>
        <v>4.5947807750868153E-2</v>
      </c>
      <c r="Q48" s="1">
        <f t="shared" si="16"/>
        <v>6.6138263238233685E-2</v>
      </c>
      <c r="R48" s="1">
        <f t="shared" si="17"/>
        <v>8.0251127386143484E-2</v>
      </c>
      <c r="S48" s="1">
        <f t="shared" si="18"/>
        <v>-7.5637988660292255E-2</v>
      </c>
      <c r="T48" s="1">
        <f t="shared" si="19"/>
        <v>0.10073078384212941</v>
      </c>
      <c r="U48" s="1">
        <f t="shared" si="20"/>
        <v>7.2616102800402427E-2</v>
      </c>
      <c r="V48" s="1">
        <f t="shared" si="21"/>
        <v>4.8921181727198171E-2</v>
      </c>
      <c r="W48" s="1">
        <f t="shared" si="22"/>
        <v>4.0457741788886725E-2</v>
      </c>
      <c r="X48" s="1">
        <f t="shared" si="23"/>
        <v>7.4732355471721856E-2</v>
      </c>
      <c r="Y48" s="1">
        <f t="shared" si="24"/>
        <v>0.11767780568911212</v>
      </c>
      <c r="Z48" s="1">
        <f t="shared" si="25"/>
        <v>0.10180362689935518</v>
      </c>
      <c r="AA48" s="1">
        <f t="shared" si="26"/>
        <v>8.7452999097289208E-2</v>
      </c>
      <c r="AB48" s="1">
        <f t="shared" si="27"/>
        <v>9.2353376094879147E-2</v>
      </c>
    </row>
    <row r="49" spans="1:28" x14ac:dyDescent="0.25">
      <c r="A49">
        <v>300</v>
      </c>
      <c r="B49" s="2">
        <v>1.2749999999999999</v>
      </c>
      <c r="C49" s="2">
        <v>2.0990000000000002</v>
      </c>
      <c r="D49" s="2">
        <v>2.2410000000000001</v>
      </c>
      <c r="E49" s="2">
        <v>2.9359999999999999</v>
      </c>
      <c r="F49" s="2">
        <v>1.899</v>
      </c>
      <c r="G49" s="2">
        <v>2.0030000000000001</v>
      </c>
      <c r="H49" s="2">
        <v>2.4329999999999998</v>
      </c>
      <c r="I49" s="2">
        <v>2.58</v>
      </c>
      <c r="J49" s="2">
        <v>0.97299999999999998</v>
      </c>
      <c r="K49" s="2">
        <v>1.8720000000000001</v>
      </c>
      <c r="L49" s="2">
        <v>1.258</v>
      </c>
      <c r="M49" s="2">
        <v>1.369</v>
      </c>
      <c r="N49" s="2">
        <v>1.3839999999999999</v>
      </c>
      <c r="P49" s="1">
        <f t="shared" si="15"/>
        <v>8.0052192249131737E-2</v>
      </c>
      <c r="Q49" s="1">
        <f t="shared" si="16"/>
        <v>0.10486173676176658</v>
      </c>
      <c r="R49" s="1">
        <f t="shared" si="17"/>
        <v>8.7748872613856665E-2</v>
      </c>
      <c r="S49" s="1">
        <f t="shared" si="18"/>
        <v>0.17563798866029234</v>
      </c>
      <c r="T49" s="1">
        <f t="shared" si="19"/>
        <v>8.3269216157870529E-2</v>
      </c>
      <c r="U49" s="1">
        <f t="shared" si="20"/>
        <v>7.9383897199597708E-2</v>
      </c>
      <c r="V49" s="1">
        <f t="shared" si="21"/>
        <v>0.13707881827280177</v>
      </c>
      <c r="W49" s="1">
        <f t="shared" si="22"/>
        <v>0.14554225821111322</v>
      </c>
      <c r="X49" s="1">
        <f t="shared" si="23"/>
        <v>2.7267644528278123E-2</v>
      </c>
      <c r="Y49" s="1">
        <f t="shared" si="24"/>
        <v>7.5322194310887935E-2</v>
      </c>
      <c r="Z49" s="1">
        <f t="shared" si="25"/>
        <v>4.4196373100644726E-2</v>
      </c>
      <c r="AA49" s="1">
        <f t="shared" si="26"/>
        <v>6.4547000902710705E-2</v>
      </c>
      <c r="AB49" s="1">
        <f t="shared" si="27"/>
        <v>6.4646623905120659E-2</v>
      </c>
    </row>
    <row r="50" spans="1:28" x14ac:dyDescent="0.25">
      <c r="A50">
        <v>330</v>
      </c>
      <c r="B50" s="2">
        <f>$B$36*LN(A50)+$B$37+0.03</f>
        <v>1.3194694103097189</v>
      </c>
      <c r="C50" s="2">
        <f>C$36*LN($A50)+C$37+0.06</f>
        <v>2.125385639643834</v>
      </c>
      <c r="D50" s="2">
        <f t="shared" si="30"/>
        <v>2.2934198805697346</v>
      </c>
      <c r="E50" s="2">
        <f t="shared" si="30"/>
        <v>2.8436532412646001</v>
      </c>
      <c r="F50" s="2">
        <f>F$36*LN($A50)+F$37+0.02</f>
        <v>1.9290827756614253</v>
      </c>
      <c r="G50" s="2">
        <f t="shared" si="30"/>
        <v>2.0647695478407462</v>
      </c>
      <c r="H50" s="2">
        <f>H$36*LN($A50)+H$37+0.04</f>
        <v>2.4994513901201052</v>
      </c>
      <c r="I50" s="2">
        <f>I$36*LN($A50)+I$37+0.1</f>
        <v>2.685011296304002</v>
      </c>
      <c r="J50" s="2">
        <f>J$36*LN($A50)+J$37-0.02</f>
        <v>1.0319880326246484</v>
      </c>
      <c r="K50" s="2">
        <f>K$36*LN($A50)+K$37-0.02</f>
        <v>1.9208972467681891</v>
      </c>
      <c r="L50" s="2">
        <f>L$36*LN($A50)+L$37+0.02</f>
        <v>1.3361848092491406</v>
      </c>
      <c r="M50" s="2">
        <f t="shared" si="32"/>
        <v>1.4164654789045539</v>
      </c>
      <c r="N50" s="2">
        <f>N$36*LN($A50)+N$37-0.02</f>
        <v>1.4720368553857623</v>
      </c>
      <c r="P50" s="1">
        <f t="shared" si="15"/>
        <v>4.446941030971896E-2</v>
      </c>
      <c r="Q50" s="1">
        <f t="shared" si="16"/>
        <v>2.638563964383378E-2</v>
      </c>
      <c r="R50" s="1">
        <f t="shared" si="17"/>
        <v>5.2419880569734456E-2</v>
      </c>
      <c r="S50" s="1">
        <f t="shared" si="18"/>
        <v>-9.2346758735399881E-2</v>
      </c>
      <c r="T50" s="1">
        <f t="shared" si="19"/>
        <v>3.0082775661425254E-2</v>
      </c>
      <c r="U50" s="1">
        <f t="shared" si="20"/>
        <v>6.1769547840746064E-2</v>
      </c>
      <c r="V50" s="1">
        <f t="shared" si="21"/>
        <v>6.6451390120105369E-2</v>
      </c>
      <c r="W50" s="1">
        <f t="shared" si="22"/>
        <v>0.10501129630400197</v>
      </c>
      <c r="X50" s="1">
        <f t="shared" si="23"/>
        <v>5.8988032624648468E-2</v>
      </c>
      <c r="Y50" s="1">
        <f t="shared" si="24"/>
        <v>4.8897246768188962E-2</v>
      </c>
      <c r="Z50" s="1">
        <f t="shared" si="25"/>
        <v>7.8184809249140619E-2</v>
      </c>
      <c r="AA50" s="1">
        <f t="shared" si="26"/>
        <v>4.7465478904553882E-2</v>
      </c>
      <c r="AB50" s="1">
        <f t="shared" si="27"/>
        <v>8.8036855385762447E-2</v>
      </c>
    </row>
    <row r="51" spans="1:28" x14ac:dyDescent="0.25">
      <c r="A51">
        <v>360</v>
      </c>
      <c r="B51" s="2">
        <v>1.345</v>
      </c>
      <c r="C51" s="2">
        <v>2.15</v>
      </c>
      <c r="D51" s="2">
        <v>2.3969999999999998</v>
      </c>
      <c r="E51" s="2">
        <v>3.0760000000000001</v>
      </c>
      <c r="F51" s="2">
        <v>1.9930000000000001</v>
      </c>
      <c r="G51" s="2">
        <v>2.145</v>
      </c>
      <c r="H51" s="2">
        <v>2.5680000000000001</v>
      </c>
      <c r="I51" s="2">
        <v>2.7040000000000002</v>
      </c>
      <c r="J51" s="2">
        <v>1.042</v>
      </c>
      <c r="K51" s="2">
        <v>2.0139999999999998</v>
      </c>
      <c r="L51" s="2">
        <v>1.3740000000000001</v>
      </c>
      <c r="M51" s="2">
        <v>1.4930000000000001</v>
      </c>
      <c r="N51" s="2">
        <v>1.544</v>
      </c>
      <c r="P51" s="1">
        <f t="shared" si="15"/>
        <v>2.5530589690281102E-2</v>
      </c>
      <c r="Q51" s="1">
        <f t="shared" si="16"/>
        <v>2.4614360356165932E-2</v>
      </c>
      <c r="R51" s="1">
        <f t="shared" si="17"/>
        <v>0.10358011943026524</v>
      </c>
      <c r="S51" s="1">
        <f t="shared" si="18"/>
        <v>0.23234675873540001</v>
      </c>
      <c r="T51" s="1">
        <f t="shared" si="19"/>
        <v>6.391722433857483E-2</v>
      </c>
      <c r="U51" s="1">
        <f t="shared" si="20"/>
        <v>8.023045215925384E-2</v>
      </c>
      <c r="V51" s="1">
        <f t="shared" si="21"/>
        <v>6.8548609879894862E-2</v>
      </c>
      <c r="W51" s="1">
        <f t="shared" si="22"/>
        <v>1.8988703695998144E-2</v>
      </c>
      <c r="X51" s="1">
        <f t="shared" si="23"/>
        <v>1.0011967375351594E-2</v>
      </c>
      <c r="Y51" s="1">
        <f t="shared" si="24"/>
        <v>9.310275323181072E-2</v>
      </c>
      <c r="Z51" s="1">
        <f t="shared" si="25"/>
        <v>3.7815190750859484E-2</v>
      </c>
      <c r="AA51" s="1">
        <f t="shared" si="26"/>
        <v>7.6534521095446229E-2</v>
      </c>
      <c r="AB51" s="1">
        <f t="shared" si="27"/>
        <v>7.1963144614237695E-2</v>
      </c>
    </row>
    <row r="52" spans="1:28" x14ac:dyDescent="0.25">
      <c r="A52">
        <v>390</v>
      </c>
      <c r="B52" s="2">
        <f t="shared" si="29"/>
        <v>1.3681566334740134</v>
      </c>
      <c r="C52" s="2">
        <f t="shared" ref="C52:G58" si="33">C$36*LN($A52)+C$37</f>
        <v>2.1829710754353879</v>
      </c>
      <c r="D52" s="2">
        <f t="shared" si="30"/>
        <v>2.4101073854768913</v>
      </c>
      <c r="E52" s="2">
        <f>E$36*LN($A52)+E$37+0.05</f>
        <v>3.029589716123585</v>
      </c>
      <c r="F52" s="2">
        <f t="shared" si="30"/>
        <v>2.0200954717607633</v>
      </c>
      <c r="G52" s="2">
        <f>G$36*LN($A52)+G$37+0.04</f>
        <v>2.2222767877691334</v>
      </c>
      <c r="H52" s="2">
        <f t="shared" si="30"/>
        <v>2.5955868094693977</v>
      </c>
      <c r="I52" s="2">
        <f>I$36*LN($A52)+I$37+0.01</f>
        <v>2.7203439273809313</v>
      </c>
      <c r="J52" s="2">
        <f>J$36*LN($A52)+J$37-0.02</f>
        <v>1.1037940487477225</v>
      </c>
      <c r="K52" s="2">
        <f>K$36*LN($A52)+K$37+0.02</f>
        <v>2.0809568631691446</v>
      </c>
      <c r="L52" s="2">
        <f>L$36*LN($A52)+L$37+0.03</f>
        <v>1.4314149653752604</v>
      </c>
      <c r="M52" s="2">
        <f>M$36*LN($A52)+M$37+0.02</f>
        <v>1.5297134852562508</v>
      </c>
      <c r="N52" s="2">
        <f>N$36*LN($A52)+N$37+0.02</f>
        <v>1.6183306354039315</v>
      </c>
      <c r="P52" s="1">
        <f t="shared" si="15"/>
        <v>2.3156633474013422E-2</v>
      </c>
      <c r="Q52" s="1">
        <f t="shared" si="16"/>
        <v>3.297107543538802E-2</v>
      </c>
      <c r="R52" s="1">
        <f t="shared" si="17"/>
        <v>1.3107385476891498E-2</v>
      </c>
      <c r="S52" s="1">
        <f t="shared" si="18"/>
        <v>-4.6410283876415104E-2</v>
      </c>
      <c r="T52" s="1">
        <f t="shared" si="19"/>
        <v>2.7095471760763212E-2</v>
      </c>
      <c r="U52" s="1">
        <f t="shared" si="20"/>
        <v>7.7276787769133382E-2</v>
      </c>
      <c r="V52" s="1">
        <f t="shared" si="21"/>
        <v>2.7586809469397622E-2</v>
      </c>
      <c r="W52" s="1">
        <f t="shared" si="22"/>
        <v>1.6343927380931156E-2</v>
      </c>
      <c r="X52" s="1">
        <f t="shared" si="23"/>
        <v>6.179404874772243E-2</v>
      </c>
      <c r="Y52" s="1">
        <f t="shared" si="24"/>
        <v>6.6956863169144842E-2</v>
      </c>
      <c r="Z52" s="1">
        <f t="shared" si="25"/>
        <v>5.7414965375260252E-2</v>
      </c>
      <c r="AA52" s="1">
        <f t="shared" si="26"/>
        <v>3.6713485256250733E-2</v>
      </c>
      <c r="AB52" s="1">
        <f t="shared" si="27"/>
        <v>7.4330635403931478E-2</v>
      </c>
    </row>
    <row r="53" spans="1:28" x14ac:dyDescent="0.25">
      <c r="A53">
        <v>420</v>
      </c>
      <c r="B53" s="2">
        <v>1.3979999999999999</v>
      </c>
      <c r="C53" s="2">
        <v>2.2509999999999999</v>
      </c>
      <c r="D53" s="2">
        <v>2.456</v>
      </c>
      <c r="E53" s="2">
        <f>3.117+0.05</f>
        <v>3.1669999999999998</v>
      </c>
      <c r="F53" s="2">
        <v>2.0710000000000002</v>
      </c>
      <c r="G53" s="2">
        <v>2.2509999999999999</v>
      </c>
      <c r="H53" s="2">
        <v>2.6739999999999999</v>
      </c>
      <c r="I53" s="2">
        <v>2.7749999999999999</v>
      </c>
      <c r="J53" s="2">
        <v>1.1299999999999999</v>
      </c>
      <c r="K53" s="2">
        <v>2.17</v>
      </c>
      <c r="L53" s="2">
        <v>1.4630000000000001</v>
      </c>
      <c r="M53" s="2">
        <v>1.5760000000000001</v>
      </c>
      <c r="N53" s="2">
        <v>1.675</v>
      </c>
      <c r="P53" s="1">
        <f t="shared" si="15"/>
        <v>2.9843366525986514E-2</v>
      </c>
      <c r="Q53" s="1">
        <f t="shared" si="16"/>
        <v>6.8028924564611959E-2</v>
      </c>
      <c r="R53" s="1">
        <f t="shared" si="17"/>
        <v>4.5892614523108666E-2</v>
      </c>
      <c r="S53" s="1">
        <f t="shared" si="18"/>
        <v>0.13741028387641485</v>
      </c>
      <c r="T53" s="1">
        <f t="shared" si="19"/>
        <v>5.0904528239236857E-2</v>
      </c>
      <c r="U53" s="1">
        <f t="shared" si="20"/>
        <v>2.8723212230866491E-2</v>
      </c>
      <c r="V53" s="1">
        <f t="shared" si="21"/>
        <v>7.841319053060225E-2</v>
      </c>
      <c r="W53" s="1">
        <f t="shared" si="22"/>
        <v>5.4656072619068574E-2</v>
      </c>
      <c r="X53" s="1">
        <f t="shared" si="23"/>
        <v>2.6205951252277426E-2</v>
      </c>
      <c r="Y53" s="1">
        <f t="shared" si="24"/>
        <v>8.9043136830855296E-2</v>
      </c>
      <c r="Z53" s="1">
        <f t="shared" si="25"/>
        <v>3.1585034624739716E-2</v>
      </c>
      <c r="AA53" s="1">
        <f t="shared" si="26"/>
        <v>4.628651474374923E-2</v>
      </c>
      <c r="AB53" s="1">
        <f t="shared" si="27"/>
        <v>5.6669364596068528E-2</v>
      </c>
    </row>
    <row r="54" spans="1:28" x14ac:dyDescent="0.25">
      <c r="A54">
        <v>450</v>
      </c>
      <c r="B54" s="2">
        <f t="shared" si="29"/>
        <v>1.4355611991346293</v>
      </c>
      <c r="C54" s="2">
        <f t="shared" si="33"/>
        <v>2.2836963890100623</v>
      </c>
      <c r="D54" s="2">
        <f t="shared" si="30"/>
        <v>2.51006351901417</v>
      </c>
      <c r="E54" s="2">
        <f t="shared" si="30"/>
        <v>3.096034784037264</v>
      </c>
      <c r="F54" s="2">
        <f t="shared" si="30"/>
        <v>2.1151904854425423</v>
      </c>
      <c r="G54" s="2">
        <f t="shared" si="30"/>
        <v>2.2829351176839294</v>
      </c>
      <c r="H54" s="2">
        <f t="shared" si="30"/>
        <v>2.7122022959900689</v>
      </c>
      <c r="I54" s="2">
        <f t="shared" si="31"/>
        <v>2.8177055957829764</v>
      </c>
      <c r="J54" s="2">
        <f>J$36*LN($A54)+J$37+0.02</f>
        <v>1.2053040771101324</v>
      </c>
      <c r="K54" s="2">
        <f>K$36*LN($A54)+K$37+0.04</f>
        <v>2.2038015941363276</v>
      </c>
      <c r="L54" s="2">
        <f>L$36*LN($A54)+L$37+0.04</f>
        <v>1.5144242980705129</v>
      </c>
      <c r="M54" s="2">
        <f t="shared" si="32"/>
        <v>1.5895910195508725</v>
      </c>
      <c r="N54" s="2">
        <f>N$36*LN($A54)+N$37+0.03</f>
        <v>1.7193833601848059</v>
      </c>
      <c r="P54" s="1">
        <f t="shared" si="15"/>
        <v>3.7561199134629408E-2</v>
      </c>
      <c r="Q54" s="1">
        <f t="shared" si="16"/>
        <v>3.2696389010062443E-2</v>
      </c>
      <c r="R54" s="1">
        <f t="shared" si="17"/>
        <v>5.4063519014170058E-2</v>
      </c>
      <c r="S54" s="1">
        <f t="shared" si="18"/>
        <v>-7.0965215962735861E-2</v>
      </c>
      <c r="T54" s="1">
        <f t="shared" si="19"/>
        <v>4.4190485442542116E-2</v>
      </c>
      <c r="U54" s="1">
        <f t="shared" si="20"/>
        <v>3.1935117683929537E-2</v>
      </c>
      <c r="V54" s="1">
        <f t="shared" si="21"/>
        <v>3.8202295990068968E-2</v>
      </c>
      <c r="W54" s="1">
        <f t="shared" si="22"/>
        <v>4.2705595782976502E-2</v>
      </c>
      <c r="X54" s="1">
        <f t="shared" si="23"/>
        <v>7.5304077110132539E-2</v>
      </c>
      <c r="Y54" s="1">
        <f t="shared" si="24"/>
        <v>3.3801594136327662E-2</v>
      </c>
      <c r="Z54" s="1">
        <f t="shared" si="25"/>
        <v>5.1424298070512853E-2</v>
      </c>
      <c r="AA54" s="1">
        <f t="shared" si="26"/>
        <v>1.3591019550872385E-2</v>
      </c>
      <c r="AB54" s="1">
        <f t="shared" si="27"/>
        <v>4.438336018480582E-2</v>
      </c>
    </row>
    <row r="55" spans="1:28" x14ac:dyDescent="0.25">
      <c r="A55">
        <v>480</v>
      </c>
      <c r="B55" s="2">
        <v>1.454</v>
      </c>
      <c r="C55" s="2">
        <v>2.31</v>
      </c>
      <c r="D55" s="2">
        <v>2.5619999999999998</v>
      </c>
      <c r="E55" s="2">
        <v>3.234</v>
      </c>
      <c r="F55" s="2">
        <v>2.1579999999999999</v>
      </c>
      <c r="G55" s="2">
        <v>2.3450000000000002</v>
      </c>
      <c r="H55" s="2">
        <v>2.766</v>
      </c>
      <c r="I55" s="2">
        <v>2.8530000000000002</v>
      </c>
      <c r="J55" s="2">
        <v>1.1950000000000001</v>
      </c>
      <c r="K55" s="2">
        <v>2.27</v>
      </c>
      <c r="L55" s="2">
        <v>1.5760000000000001</v>
      </c>
      <c r="M55" s="2">
        <v>1.635</v>
      </c>
      <c r="N55" s="2">
        <v>1.772</v>
      </c>
      <c r="P55" s="1">
        <f t="shared" si="15"/>
        <v>1.8438800865370641E-2</v>
      </c>
      <c r="Q55" s="1">
        <f t="shared" si="16"/>
        <v>2.630361098993772E-2</v>
      </c>
      <c r="R55" s="1">
        <f t="shared" si="17"/>
        <v>5.1936480985829814E-2</v>
      </c>
      <c r="S55" s="1">
        <f t="shared" si="18"/>
        <v>0.13796521596273603</v>
      </c>
      <c r="T55" s="1">
        <f t="shared" si="19"/>
        <v>4.2809514557457629E-2</v>
      </c>
      <c r="U55" s="1">
        <f t="shared" si="20"/>
        <v>6.2064882316070769E-2</v>
      </c>
      <c r="V55" s="1">
        <f t="shared" si="21"/>
        <v>5.3797704009931113E-2</v>
      </c>
      <c r="W55" s="1">
        <f t="shared" si="22"/>
        <v>3.5294404217023789E-2</v>
      </c>
      <c r="X55" s="1">
        <f t="shared" si="23"/>
        <v>-1.030407711013237E-2</v>
      </c>
      <c r="Y55" s="1">
        <f t="shared" si="24"/>
        <v>6.6198405863672427E-2</v>
      </c>
      <c r="Z55" s="1">
        <f t="shared" si="25"/>
        <v>6.1575701929487137E-2</v>
      </c>
      <c r="AA55" s="1">
        <f t="shared" si="26"/>
        <v>4.5408980449127556E-2</v>
      </c>
      <c r="AB55" s="1">
        <f t="shared" si="27"/>
        <v>5.2616639815194155E-2</v>
      </c>
    </row>
    <row r="56" spans="1:28" x14ac:dyDescent="0.25">
      <c r="A56">
        <v>510</v>
      </c>
      <c r="B56" s="2">
        <f t="shared" si="29"/>
        <v>1.4945165978094026</v>
      </c>
      <c r="C56" s="2">
        <v>2.34</v>
      </c>
      <c r="D56" s="2">
        <f t="shared" si="30"/>
        <v>2.5974901442720251</v>
      </c>
      <c r="E56" s="2">
        <f>3.238</f>
        <v>3.238</v>
      </c>
      <c r="F56" s="2">
        <f t="shared" si="30"/>
        <v>2.1983653325563202</v>
      </c>
      <c r="G56" s="2">
        <f t="shared" si="30"/>
        <v>2.3709759189546222</v>
      </c>
      <c r="H56" s="2">
        <f t="shared" si="30"/>
        <v>2.814200023178095</v>
      </c>
      <c r="I56" s="2">
        <f>I$36*LN($A56)+I$37-0.05</f>
        <v>2.8616094715960902</v>
      </c>
      <c r="J56" s="2">
        <f>J$36*LN($A56)+J$37+0.02</f>
        <v>1.2591038191463211</v>
      </c>
      <c r="K56" s="2">
        <f>K$36*LN($A56)+K$37+0.04</f>
        <v>2.2937547309356767</v>
      </c>
      <c r="L56" s="2">
        <f>L$36*LN($A56)+L$37+0.08</f>
        <v>1.6182819058429605</v>
      </c>
      <c r="M56" s="2">
        <f>M$36*LN($A56)+M$37+0.02</f>
        <v>1.6794558993753097</v>
      </c>
      <c r="N56" s="2">
        <f>N$36*LN($A56)+N$37+0.07</f>
        <v>1.8390226195920867</v>
      </c>
      <c r="P56" s="1">
        <f t="shared" si="15"/>
        <v>4.0516597809402644E-2</v>
      </c>
      <c r="Q56" s="1">
        <f t="shared" si="16"/>
        <v>2.9999999999999805E-2</v>
      </c>
      <c r="R56" s="1">
        <f t="shared" si="17"/>
        <v>3.5490144272025237E-2</v>
      </c>
      <c r="S56" s="1">
        <f t="shared" si="18"/>
        <v>4.0000000000000036E-3</v>
      </c>
      <c r="T56" s="1">
        <f t="shared" si="19"/>
        <v>4.0365332556320244E-2</v>
      </c>
      <c r="U56" s="1">
        <f t="shared" si="20"/>
        <v>2.5975918954622035E-2</v>
      </c>
      <c r="V56" s="1">
        <f t="shared" si="21"/>
        <v>4.8200023178095019E-2</v>
      </c>
      <c r="W56" s="1">
        <f t="shared" si="22"/>
        <v>8.6094715960900459E-3</v>
      </c>
      <c r="X56" s="1">
        <f t="shared" si="23"/>
        <v>6.4103819146321017E-2</v>
      </c>
      <c r="Y56" s="1">
        <f t="shared" si="24"/>
        <v>2.3754730935676704E-2</v>
      </c>
      <c r="Z56" s="1">
        <f t="shared" si="25"/>
        <v>4.2281905842960432E-2</v>
      </c>
      <c r="AA56" s="1">
        <f t="shared" si="26"/>
        <v>4.4455899375309693E-2</v>
      </c>
      <c r="AB56" s="1">
        <f t="shared" si="27"/>
        <v>6.7022619592086663E-2</v>
      </c>
    </row>
    <row r="57" spans="1:28" x14ac:dyDescent="0.25">
      <c r="A57">
        <v>540</v>
      </c>
      <c r="B57" s="2">
        <v>1.5229999999999999</v>
      </c>
      <c r="C57" s="2">
        <v>2.36</v>
      </c>
      <c r="D57" s="2">
        <v>2.633</v>
      </c>
      <c r="E57" s="2">
        <v>3.2410000000000001</v>
      </c>
      <c r="F57" s="2">
        <v>2.2549999999999999</v>
      </c>
      <c r="G57" s="2">
        <v>2.4180000000000001</v>
      </c>
      <c r="H57" s="2">
        <v>2.8250000000000002</v>
      </c>
      <c r="I57" s="2">
        <v>2.8809999999999998</v>
      </c>
      <c r="J57" s="2">
        <v>1.25</v>
      </c>
      <c r="K57" s="2">
        <v>2.3039999999999998</v>
      </c>
      <c r="L57" s="2">
        <v>1.663</v>
      </c>
      <c r="M57" s="2">
        <v>1.7350000000000001</v>
      </c>
      <c r="N57" s="2">
        <v>1.89</v>
      </c>
      <c r="P57" s="1">
        <f t="shared" si="15"/>
        <v>2.8483402190597307E-2</v>
      </c>
      <c r="Q57" s="1">
        <f t="shared" si="16"/>
        <v>2.0000000000000018E-2</v>
      </c>
      <c r="R57" s="1">
        <f t="shared" si="17"/>
        <v>3.5509855727974937E-2</v>
      </c>
      <c r="S57" s="1">
        <f t="shared" si="18"/>
        <v>3.0000000000001137E-3</v>
      </c>
      <c r="T57" s="1">
        <f t="shared" si="19"/>
        <v>5.6634667443679731E-2</v>
      </c>
      <c r="U57" s="1">
        <f t="shared" si="20"/>
        <v>4.7024081045377919E-2</v>
      </c>
      <c r="V57" s="1">
        <f t="shared" si="21"/>
        <v>1.0799976821905144E-2</v>
      </c>
      <c r="W57" s="1">
        <f t="shared" si="22"/>
        <v>1.9390528403909535E-2</v>
      </c>
      <c r="X57" s="1">
        <f t="shared" si="23"/>
        <v>-9.1038191463210794E-3</v>
      </c>
      <c r="Y57" s="1">
        <f t="shared" si="24"/>
        <v>1.0245269064323104E-2</v>
      </c>
      <c r="Z57" s="1">
        <f t="shared" si="25"/>
        <v>4.4718094157039534E-2</v>
      </c>
      <c r="AA57" s="1">
        <f t="shared" si="26"/>
        <v>5.5544100624690396E-2</v>
      </c>
      <c r="AB57" s="1">
        <f t="shared" si="27"/>
        <v>5.097738040791322E-2</v>
      </c>
    </row>
    <row r="58" spans="1:28" x14ac:dyDescent="0.25">
      <c r="A58">
        <v>570</v>
      </c>
      <c r="B58" s="2">
        <f t="shared" si="29"/>
        <v>1.5469070340513869</v>
      </c>
      <c r="C58" s="2">
        <v>2.38</v>
      </c>
      <c r="D58" s="2">
        <f t="shared" si="33"/>
        <v>2.675181401381332</v>
      </c>
      <c r="E58" s="2">
        <f>(E57+E59)/2</f>
        <v>3.2475000000000001</v>
      </c>
      <c r="F58" s="2">
        <f>(F57+F59)/2</f>
        <v>2.2974999999999999</v>
      </c>
      <c r="G58" s="2">
        <f t="shared" si="33"/>
        <v>2.4492129606734006</v>
      </c>
      <c r="H58" s="2">
        <f>(H59+H57)/2</f>
        <v>2.84</v>
      </c>
      <c r="I58" s="2">
        <f>(I57+I59)/2</f>
        <v>2.8979999999999997</v>
      </c>
      <c r="J58" s="2">
        <f>(J59+J57)/2</f>
        <v>1.2865</v>
      </c>
      <c r="K58" s="2">
        <f t="shared" si="32"/>
        <v>2.3336911605788759</v>
      </c>
      <c r="L58" s="2">
        <f>(L57+L59)/2</f>
        <v>1.6835</v>
      </c>
      <c r="M58" s="2">
        <f t="shared" ref="M58:N58" si="34">(M57+M59)/2</f>
        <v>1.7675000000000001</v>
      </c>
      <c r="N58" s="2">
        <f t="shared" si="34"/>
        <v>1.9329999999999998</v>
      </c>
      <c r="P58" s="1">
        <f t="shared" si="15"/>
        <v>2.3907034051386944E-2</v>
      </c>
      <c r="Q58" s="1">
        <f t="shared" si="16"/>
        <v>2.0000000000000018E-2</v>
      </c>
      <c r="R58" s="1">
        <f t="shared" si="17"/>
        <v>4.2181401381331973E-2</v>
      </c>
      <c r="S58" s="1">
        <f t="shared" si="18"/>
        <v>6.4999999999999503E-3</v>
      </c>
      <c r="T58" s="1">
        <f t="shared" si="19"/>
        <v>4.2499999999999982E-2</v>
      </c>
      <c r="U58" s="1">
        <f t="shared" si="20"/>
        <v>3.1212960673400403E-2</v>
      </c>
      <c r="V58" s="1">
        <f t="shared" si="21"/>
        <v>1.499999999999968E-2</v>
      </c>
      <c r="W58" s="1">
        <f t="shared" si="22"/>
        <v>1.6999999999999904E-2</v>
      </c>
      <c r="X58" s="1">
        <f t="shared" si="23"/>
        <v>3.6499999999999977E-2</v>
      </c>
      <c r="Y58" s="1">
        <f t="shared" si="24"/>
        <v>2.9691160578876108E-2</v>
      </c>
      <c r="Z58" s="1">
        <f t="shared" si="25"/>
        <v>2.0499999999999963E-2</v>
      </c>
      <c r="AA58" s="1">
        <f t="shared" si="26"/>
        <v>3.2499999999999973E-2</v>
      </c>
      <c r="AB58" s="1">
        <f t="shared" si="27"/>
        <v>4.2999999999999927E-2</v>
      </c>
    </row>
    <row r="59" spans="1:28" x14ac:dyDescent="0.25">
      <c r="A59">
        <v>600</v>
      </c>
      <c r="B59" s="2">
        <v>1.57</v>
      </c>
      <c r="C59" s="2">
        <v>2.3980000000000001</v>
      </c>
      <c r="D59" s="2">
        <v>2.72</v>
      </c>
      <c r="E59" s="2">
        <v>3.254</v>
      </c>
      <c r="F59" s="2">
        <v>2.34</v>
      </c>
      <c r="G59" s="2">
        <v>2.4940000000000002</v>
      </c>
      <c r="H59" s="2">
        <v>2.855</v>
      </c>
      <c r="I59" s="2">
        <v>2.915</v>
      </c>
      <c r="J59" s="2">
        <v>1.323</v>
      </c>
      <c r="K59" s="2">
        <v>2.38</v>
      </c>
      <c r="L59" s="2">
        <v>1.704</v>
      </c>
      <c r="M59" s="2">
        <v>1.8</v>
      </c>
      <c r="N59" s="2">
        <v>1.976</v>
      </c>
      <c r="P59" s="1">
        <f t="shared" si="15"/>
        <v>2.3092965948613209E-2</v>
      </c>
      <c r="Q59" s="1">
        <f t="shared" si="16"/>
        <v>1.8000000000000238E-2</v>
      </c>
      <c r="R59" s="1">
        <f t="shared" si="17"/>
        <v>4.4818598618668215E-2</v>
      </c>
      <c r="S59" s="1">
        <f t="shared" si="18"/>
        <v>6.4999999999999503E-3</v>
      </c>
      <c r="T59" s="1">
        <f t="shared" si="19"/>
        <v>4.2499999999999982E-2</v>
      </c>
      <c r="U59" s="1">
        <f t="shared" si="20"/>
        <v>4.4787039326599665E-2</v>
      </c>
      <c r="V59" s="1">
        <f t="shared" si="21"/>
        <v>1.5000000000000124E-2</v>
      </c>
      <c r="W59" s="1">
        <f t="shared" si="22"/>
        <v>1.7000000000000348E-2</v>
      </c>
      <c r="X59" s="1">
        <f t="shared" si="23"/>
        <v>3.6499999999999977E-2</v>
      </c>
      <c r="Y59" s="1">
        <f t="shared" si="24"/>
        <v>4.630883942112396E-2</v>
      </c>
      <c r="Z59" s="1">
        <f t="shared" si="25"/>
        <v>2.0499999999999963E-2</v>
      </c>
      <c r="AA59" s="1">
        <f t="shared" si="26"/>
        <v>3.2499999999999973E-2</v>
      </c>
      <c r="AB59" s="1">
        <f t="shared" si="27"/>
        <v>4.3000000000000149E-2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wpd_datasets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Oliwer Śliczniuk</dc:creator>
  <cp:lastModifiedBy>Sliczniuk Oliwer</cp:lastModifiedBy>
  <dcterms:created xsi:type="dcterms:W3CDTF">2024-02-02T08:46:53Z</dcterms:created>
  <dcterms:modified xsi:type="dcterms:W3CDTF">2024-02-13T14:21:55Z</dcterms:modified>
</cp:coreProperties>
</file>