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UserData\User-data\sliczno1\GitHub\Parameter_fitting_casadi\SFE - InternalEnergy\"/>
    </mc:Choice>
  </mc:AlternateContent>
  <xr:revisionPtr revIDLastSave="0" documentId="13_ncr:1_{D63C6DA1-B402-4C18-8930-F173C024AADC}" xr6:coauthVersionLast="47" xr6:coauthVersionMax="47" xr10:uidLastSave="{00000000-0000-0000-0000-000000000000}"/>
  <bookViews>
    <workbookView xWindow="20250" yWindow="4095" windowWidth="34485" windowHeight="21585" xr2:uid="{CB37A976-4C40-4294-9B4D-80D251882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1" l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28" i="1"/>
  <c r="F10" i="1"/>
  <c r="F29" i="1" l="1"/>
  <c r="F30" i="1"/>
  <c r="F31" i="1"/>
  <c r="F32" i="1"/>
  <c r="F33" i="1"/>
  <c r="F26" i="1"/>
  <c r="F27" i="1"/>
  <c r="H10" i="1" l="1"/>
  <c r="H5" i="1"/>
  <c r="H6" i="1"/>
  <c r="H7" i="1"/>
  <c r="H8" i="1"/>
  <c r="H9" i="1"/>
  <c r="H4" i="1"/>
  <c r="H22" i="1" l="1"/>
  <c r="H24" i="1"/>
  <c r="H16" i="1"/>
  <c r="H20" i="1"/>
  <c r="H11" i="1"/>
  <c r="H14" i="1"/>
  <c r="H15" i="1"/>
  <c r="H25" i="1"/>
  <c r="H12" i="1"/>
  <c r="H21" i="1"/>
  <c r="H17" i="1"/>
  <c r="H18" i="1"/>
  <c r="H19" i="1"/>
  <c r="H23" i="1"/>
  <c r="H13" i="1"/>
  <c r="H26" i="1"/>
  <c r="H32" i="1" l="1"/>
  <c r="H28" i="1"/>
  <c r="H31" i="1"/>
  <c r="H27" i="1"/>
  <c r="H30" i="1"/>
  <c r="H29" i="1"/>
  <c r="H33" i="1"/>
  <c r="J33" i="1" l="1"/>
</calcChain>
</file>

<file path=xl/sharedStrings.xml><?xml version="1.0" encoding="utf-8"?>
<sst xmlns="http://schemas.openxmlformats.org/spreadsheetml/2006/main" count="6" uniqueCount="6">
  <si>
    <t>Flow l/min</t>
  </si>
  <si>
    <t>Time min</t>
  </si>
  <si>
    <t>Mass g</t>
  </si>
  <si>
    <t>T</t>
  </si>
  <si>
    <t>P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</si>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</sst>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Mass 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Sheet1!$E$3:$E$33</c:f>
              <c:numCache>
                <c:formatCode>General</c:formatCode>
                <c:ptCount val="3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</c:numCache>
            </c:numRef>
          </c:xVal>
          <c:yVal>
            <c:numRef>
              <c:f>Sheet1!$F$3:$F$33</c:f>
              <c:numCache>
                <c:formatCode>General</c:formatCode>
                <c:ptCount val="31"/>
                <c:pt idx="0" formatCode="0.00">
                  <c:v>0</c:v>
                </c:pt>
                <c:pt idx="1">
                  <c:v>2.2999999999999998</c:v>
                </c:pt>
                <c:pt idx="2">
                  <c:v>5.8</c:v>
                </c:pt>
                <c:pt idx="3">
                  <c:v>11.3</c:v>
                </c:pt>
                <c:pt idx="4">
                  <c:v>18.3</c:v>
                </c:pt>
                <c:pt idx="5">
                  <c:v>26.1</c:v>
                </c:pt>
                <c:pt idx="6">
                  <c:v>31.3</c:v>
                </c:pt>
                <c:pt idx="7">
                  <c:v>35.5</c:v>
                </c:pt>
                <c:pt idx="8">
                  <c:v>38.6</c:v>
                </c:pt>
                <c:pt idx="9">
                  <c:v>41.2</c:v>
                </c:pt>
                <c:pt idx="10">
                  <c:v>44</c:v>
                </c:pt>
                <c:pt idx="11">
                  <c:v>46.2</c:v>
                </c:pt>
                <c:pt idx="12">
                  <c:v>48.300000000000004</c:v>
                </c:pt>
                <c:pt idx="13">
                  <c:v>49.900000000000006</c:v>
                </c:pt>
                <c:pt idx="14">
                  <c:v>51.5</c:v>
                </c:pt>
                <c:pt idx="15">
                  <c:v>52.800000000000004</c:v>
                </c:pt>
                <c:pt idx="16">
                  <c:v>54.400000000000006</c:v>
                </c:pt>
                <c:pt idx="17">
                  <c:v>55.300000000000004</c:v>
                </c:pt>
                <c:pt idx="18">
                  <c:v>56.400000000000006</c:v>
                </c:pt>
                <c:pt idx="19">
                  <c:v>57.5</c:v>
                </c:pt>
                <c:pt idx="20">
                  <c:v>58.5</c:v>
                </c:pt>
                <c:pt idx="21">
                  <c:v>59.600000000000009</c:v>
                </c:pt>
                <c:pt idx="22">
                  <c:v>60.5</c:v>
                </c:pt>
                <c:pt idx="23">
                  <c:v>61.5</c:v>
                </c:pt>
                <c:pt idx="24">
                  <c:v>62.6</c:v>
                </c:pt>
                <c:pt idx="25">
                  <c:v>63.4</c:v>
                </c:pt>
                <c:pt idx="26">
                  <c:v>64.099999999999994</c:v>
                </c:pt>
                <c:pt idx="27">
                  <c:v>64.900000000000006</c:v>
                </c:pt>
                <c:pt idx="28">
                  <c:v>65.599999999999994</c:v>
                </c:pt>
                <c:pt idx="29">
                  <c:v>66.3</c:v>
                </c:pt>
                <c:pt idx="30">
                  <c:v>66.900000000000006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9D-4436-9C37-5F2CF19E2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275967"/>
        <c:axId val="325276383"/>
      </c:scatterChart>
      <c:valAx>
        <c:axId val="325275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276383"/>
        <c:crosses val="autoZero"/>
        <c:crossBetween val="midCat"/>
      </c:valAx>
      <c:valAx>
        <c:axId val="32527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275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Sheet1!$H$4:$H$33</c:f>
              <c:numCache>
                <c:formatCode>0.00</c:formatCode>
                <c:ptCount val="30"/>
                <c:pt idx="0">
                  <c:v>2.2999999999999998</c:v>
                </c:pt>
                <c:pt idx="1">
                  <c:v>3.5</c:v>
                </c:pt>
                <c:pt idx="2">
                  <c:v>5.5000000000000009</c:v>
                </c:pt>
                <c:pt idx="3">
                  <c:v>7</c:v>
                </c:pt>
                <c:pt idx="4">
                  <c:v>7.8000000000000007</c:v>
                </c:pt>
                <c:pt idx="5">
                  <c:v>5.1999999999999993</c:v>
                </c:pt>
                <c:pt idx="6">
                  <c:v>4.1999999999999993</c:v>
                </c:pt>
                <c:pt idx="7">
                  <c:v>3.1000000000000014</c:v>
                </c:pt>
                <c:pt idx="8">
                  <c:v>2.6000000000000014</c:v>
                </c:pt>
                <c:pt idx="9">
                  <c:v>2.7999999999999972</c:v>
                </c:pt>
                <c:pt idx="10">
                  <c:v>2.2000000000000028</c:v>
                </c:pt>
                <c:pt idx="11">
                  <c:v>2.1000000000000014</c:v>
                </c:pt>
                <c:pt idx="12">
                  <c:v>1.6000000000000014</c:v>
                </c:pt>
                <c:pt idx="13">
                  <c:v>1.5999999999999943</c:v>
                </c:pt>
                <c:pt idx="14">
                  <c:v>1.3000000000000043</c:v>
                </c:pt>
                <c:pt idx="15">
                  <c:v>1.6000000000000014</c:v>
                </c:pt>
                <c:pt idx="16">
                  <c:v>0.89999999999999858</c:v>
                </c:pt>
                <c:pt idx="17">
                  <c:v>1.1000000000000014</c:v>
                </c:pt>
                <c:pt idx="18">
                  <c:v>1.0999999999999943</c:v>
                </c:pt>
                <c:pt idx="19">
                  <c:v>1</c:v>
                </c:pt>
                <c:pt idx="20">
                  <c:v>1.1000000000000085</c:v>
                </c:pt>
                <c:pt idx="21">
                  <c:v>0.89999999999999147</c:v>
                </c:pt>
                <c:pt idx="22">
                  <c:v>1</c:v>
                </c:pt>
                <c:pt idx="23">
                  <c:v>1.1000000000000014</c:v>
                </c:pt>
                <c:pt idx="24">
                  <c:v>0.79999999999999716</c:v>
                </c:pt>
                <c:pt idx="25">
                  <c:v>0.69999999999999574</c:v>
                </c:pt>
                <c:pt idx="26">
                  <c:v>0.80000000000001137</c:v>
                </c:pt>
                <c:pt idx="27">
                  <c:v>0.69999999999998863</c:v>
                </c:pt>
                <c:pt idx="28">
                  <c:v>0.70000000000000284</c:v>
                </c:pt>
                <c:pt idx="29">
                  <c:v>0.60000000000000853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1C-4A75-A609-021420124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489279"/>
        <c:axId val="107505503"/>
      </c:scatterChart>
      <c:valAx>
        <c:axId val="107489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05503"/>
        <c:crosses val="autoZero"/>
        <c:crossBetween val="midCat"/>
      </c:valAx>
      <c:valAx>
        <c:axId val="10750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89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4</xdr:row>
      <xdr:rowOff>147637</xdr:rowOff>
    </xdr:from>
    <xdr:to>
      <xdr:col>17</xdr:col>
      <xdr:colOff>190500</xdr:colOff>
      <xdr:row>19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7231F8-12CB-FF0C-870E-E6558E382D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303869</xdr:colOff>
      <xdr:row>19</xdr:row>
      <xdr:rowOff>70864</xdr:rowOff>
    </xdr:from>
    <xdr:to>
      <xdr:col>17</xdr:col>
      <xdr:colOff>303869</xdr:colOff>
      <xdr:row>33</xdr:row>
      <xdr:rowOff>147064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D577FA-CC9A-C658-CF12-5B77ED9BD8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66F4-B01F-44EF-ACA0-ABD71699AEC9}">
  <dimension ref="B2:J33"/>
  <sheetViews>
    <sheetView tabSelected="1" topLeftCell="D7" zoomScale="175" zoomScaleNormal="175" workbookViewId="0">
      <selection activeCell="F7" sqref="F7"/>
    </sheetView>
  </sheetViews>
  <sheetFormatPr defaultRowHeight="15" x14ac:dyDescent="0.2"/>
  <sheetData>
    <row r="2" spans="2:9" x14ac:dyDescent="0.2">
      <c r="B2" t="s">
        <v>3</v>
      </c>
      <c r="C2" t="s">
        <v>4</v>
      </c>
      <c r="D2" t="s">
        <v>5</v>
      </c>
      <c r="E2" t="s">
        <v>1</v>
      </c>
      <c r="F2" t="s">
        <v>2</v>
      </c>
      <c r="G2" t="s">
        <v>0</v>
      </c>
    </row>
    <row r="3" spans="2:9" x14ac:dyDescent="0.2">
      <c r="B3">
        <v>40</v>
      </c>
      <c r="C3">
        <v>200</v>
      </c>
      <c r="D3">
        <v>829.37139999999999</v>
      </c>
      <c r="E3">
        <v>0</v>
      </c>
      <c r="F3" s="1">
        <v>0</v>
      </c>
      <c r="G3">
        <v>0</v>
      </c>
    </row>
    <row r="4" spans="2:9" x14ac:dyDescent="0.2">
      <c r="E4">
        <v>5</v>
      </c>
      <c r="F4">
        <v>2.2999999999999998</v>
      </c>
      <c r="G4">
        <v>0.38</v>
      </c>
      <c r="H4" s="1">
        <f>F4-F3</f>
        <v>2.2999999999999998</v>
      </c>
    </row>
    <row r="5" spans="2:9" x14ac:dyDescent="0.2">
      <c r="E5">
        <v>10</v>
      </c>
      <c r="F5">
        <v>5.8</v>
      </c>
      <c r="G5">
        <v>0.4</v>
      </c>
      <c r="H5" s="1">
        <f t="shared" ref="H5:H33" si="0">F5-F4</f>
        <v>3.5</v>
      </c>
      <c r="I5" s="1"/>
    </row>
    <row r="6" spans="2:9" x14ac:dyDescent="0.2">
      <c r="E6">
        <v>15</v>
      </c>
      <c r="F6">
        <v>11.3</v>
      </c>
      <c r="G6">
        <v>0.45</v>
      </c>
      <c r="H6" s="1">
        <f t="shared" si="0"/>
        <v>5.5000000000000009</v>
      </c>
      <c r="I6" s="1"/>
    </row>
    <row r="7" spans="2:9" x14ac:dyDescent="0.2">
      <c r="E7">
        <v>20</v>
      </c>
      <c r="F7">
        <v>18.3</v>
      </c>
      <c r="G7">
        <v>0.38</v>
      </c>
      <c r="H7" s="1">
        <f t="shared" si="0"/>
        <v>7</v>
      </c>
      <c r="I7" s="1"/>
    </row>
    <row r="8" spans="2:9" x14ac:dyDescent="0.2">
      <c r="E8">
        <v>25</v>
      </c>
      <c r="F8">
        <v>26.1</v>
      </c>
      <c r="G8">
        <v>0.42</v>
      </c>
      <c r="H8" s="1">
        <f t="shared" si="0"/>
        <v>7.8000000000000007</v>
      </c>
      <c r="I8" s="1"/>
    </row>
    <row r="9" spans="2:9" x14ac:dyDescent="0.2">
      <c r="E9">
        <v>30</v>
      </c>
      <c r="F9">
        <v>31.3</v>
      </c>
      <c r="G9">
        <v>0.39</v>
      </c>
      <c r="H9" s="1">
        <f t="shared" si="0"/>
        <v>5.1999999999999993</v>
      </c>
      <c r="I9" s="1"/>
    </row>
    <row r="10" spans="2:9" x14ac:dyDescent="0.2">
      <c r="E10">
        <v>35</v>
      </c>
      <c r="F10">
        <f>F9+4.2</f>
        <v>35.5</v>
      </c>
      <c r="G10">
        <v>0.4</v>
      </c>
      <c r="H10" s="1">
        <f t="shared" si="0"/>
        <v>4.1999999999999993</v>
      </c>
      <c r="I10" s="1"/>
    </row>
    <row r="11" spans="2:9" x14ac:dyDescent="0.2">
      <c r="E11">
        <v>40</v>
      </c>
      <c r="F11">
        <f>F9+7.3</f>
        <v>38.6</v>
      </c>
      <c r="G11">
        <v>0.42</v>
      </c>
      <c r="H11" s="1">
        <f t="shared" si="0"/>
        <v>3.1000000000000014</v>
      </c>
      <c r="I11" s="1"/>
    </row>
    <row r="12" spans="2:9" x14ac:dyDescent="0.2">
      <c r="E12">
        <v>45</v>
      </c>
      <c r="F12">
        <f>F9+10.2-0.3</f>
        <v>41.2</v>
      </c>
      <c r="G12">
        <v>0.38</v>
      </c>
      <c r="H12" s="1">
        <f t="shared" si="0"/>
        <v>2.6000000000000014</v>
      </c>
      <c r="I12" s="1"/>
    </row>
    <row r="13" spans="2:9" x14ac:dyDescent="0.2">
      <c r="E13">
        <v>50</v>
      </c>
      <c r="F13">
        <f>F9+13-0.3</f>
        <v>44</v>
      </c>
      <c r="G13">
        <v>0.36</v>
      </c>
      <c r="H13" s="1">
        <f t="shared" si="0"/>
        <v>2.7999999999999972</v>
      </c>
      <c r="I13" s="1"/>
    </row>
    <row r="14" spans="2:9" x14ac:dyDescent="0.2">
      <c r="E14">
        <v>55</v>
      </c>
      <c r="F14">
        <f>F9+15.2-0.3</f>
        <v>46.2</v>
      </c>
      <c r="G14">
        <v>0.38</v>
      </c>
      <c r="H14" s="1">
        <f t="shared" si="0"/>
        <v>2.2000000000000028</v>
      </c>
      <c r="I14" s="1"/>
    </row>
    <row r="15" spans="2:9" x14ac:dyDescent="0.2">
      <c r="E15">
        <v>60</v>
      </c>
      <c r="F15">
        <f>F9+17.3-0.3</f>
        <v>48.300000000000004</v>
      </c>
      <c r="G15">
        <v>0.36</v>
      </c>
      <c r="H15" s="1">
        <f t="shared" si="0"/>
        <v>2.1000000000000014</v>
      </c>
      <c r="I15" s="1"/>
    </row>
    <row r="16" spans="2:9" x14ac:dyDescent="0.2">
      <c r="E16">
        <v>65</v>
      </c>
      <c r="F16">
        <f>F9+18.9-0.3</f>
        <v>49.900000000000006</v>
      </c>
      <c r="G16">
        <v>0.35</v>
      </c>
      <c r="H16" s="1">
        <f t="shared" si="0"/>
        <v>1.6000000000000014</v>
      </c>
      <c r="I16" s="1"/>
    </row>
    <row r="17" spans="5:9" x14ac:dyDescent="0.2">
      <c r="E17">
        <v>70</v>
      </c>
      <c r="F17">
        <f>F9+20.5-0.3</f>
        <v>51.5</v>
      </c>
      <c r="G17">
        <v>0.37</v>
      </c>
      <c r="H17" s="1">
        <f t="shared" si="0"/>
        <v>1.5999999999999943</v>
      </c>
      <c r="I17" s="1"/>
    </row>
    <row r="18" spans="5:9" x14ac:dyDescent="0.2">
      <c r="E18">
        <v>75</v>
      </c>
      <c r="F18">
        <f>F9+21.8-0.3</f>
        <v>52.800000000000004</v>
      </c>
      <c r="G18">
        <v>0.38</v>
      </c>
      <c r="H18" s="1">
        <f t="shared" si="0"/>
        <v>1.3000000000000043</v>
      </c>
      <c r="I18" s="1"/>
    </row>
    <row r="19" spans="5:9" x14ac:dyDescent="0.2">
      <c r="E19">
        <v>80</v>
      </c>
      <c r="F19">
        <f>F9+23.9-0.5-0.3</f>
        <v>54.400000000000006</v>
      </c>
      <c r="G19">
        <v>0.37</v>
      </c>
      <c r="H19" s="1">
        <f t="shared" si="0"/>
        <v>1.6000000000000014</v>
      </c>
      <c r="I19" s="1"/>
    </row>
    <row r="20" spans="5:9" x14ac:dyDescent="0.2">
      <c r="E20">
        <v>85</v>
      </c>
      <c r="F20">
        <f>F9+24.8-0.5-0.3</f>
        <v>55.300000000000004</v>
      </c>
      <c r="G20">
        <v>0.36</v>
      </c>
      <c r="H20" s="1">
        <f t="shared" si="0"/>
        <v>0.89999999999999858</v>
      </c>
      <c r="I20" s="1"/>
    </row>
    <row r="21" spans="5:9" x14ac:dyDescent="0.2">
      <c r="E21">
        <v>90</v>
      </c>
      <c r="F21">
        <f>F9+25.9-0.5-0.3</f>
        <v>56.400000000000006</v>
      </c>
      <c r="G21">
        <v>0.37</v>
      </c>
      <c r="H21" s="1">
        <f t="shared" si="0"/>
        <v>1.1000000000000014</v>
      </c>
      <c r="I21" s="1"/>
    </row>
    <row r="22" spans="5:9" x14ac:dyDescent="0.2">
      <c r="E22">
        <v>95</v>
      </c>
      <c r="F22">
        <f>F9+27-0.5-0.3</f>
        <v>57.5</v>
      </c>
      <c r="G22">
        <v>0.38</v>
      </c>
      <c r="H22" s="1">
        <f t="shared" si="0"/>
        <v>1.0999999999999943</v>
      </c>
      <c r="I22" s="1"/>
    </row>
    <row r="23" spans="5:9" x14ac:dyDescent="0.2">
      <c r="E23">
        <v>100</v>
      </c>
      <c r="F23">
        <f>F9+28-0.5-0.3</f>
        <v>58.5</v>
      </c>
      <c r="G23">
        <v>0.4</v>
      </c>
      <c r="H23" s="1">
        <f t="shared" si="0"/>
        <v>1</v>
      </c>
      <c r="I23" s="1"/>
    </row>
    <row r="24" spans="5:9" x14ac:dyDescent="0.2">
      <c r="E24">
        <v>105</v>
      </c>
      <c r="F24">
        <f>F9+29.1-0.5-0.3</f>
        <v>59.600000000000009</v>
      </c>
      <c r="G24">
        <v>0.39</v>
      </c>
      <c r="H24" s="1">
        <f t="shared" si="0"/>
        <v>1.1000000000000085</v>
      </c>
      <c r="I24" s="1"/>
    </row>
    <row r="25" spans="5:9" x14ac:dyDescent="0.2">
      <c r="E25">
        <v>110</v>
      </c>
      <c r="F25">
        <f>F9+30-0.5-0.3</f>
        <v>60.5</v>
      </c>
      <c r="G25">
        <v>0.35</v>
      </c>
      <c r="H25" s="1">
        <f t="shared" si="0"/>
        <v>0.89999999999999147</v>
      </c>
      <c r="I25" s="1"/>
    </row>
    <row r="26" spans="5:9" x14ac:dyDescent="0.2">
      <c r="E26">
        <v>115</v>
      </c>
      <c r="F26">
        <f>F25+1</f>
        <v>61.5</v>
      </c>
      <c r="G26">
        <v>0.4</v>
      </c>
      <c r="H26" s="1">
        <f t="shared" si="0"/>
        <v>1</v>
      </c>
      <c r="I26" s="1"/>
    </row>
    <row r="27" spans="5:9" x14ac:dyDescent="0.2">
      <c r="E27">
        <v>120</v>
      </c>
      <c r="F27">
        <f>F25+2.1</f>
        <v>62.6</v>
      </c>
      <c r="G27">
        <v>0.41</v>
      </c>
      <c r="H27" s="1">
        <f t="shared" si="0"/>
        <v>1.1000000000000014</v>
      </c>
      <c r="I27" s="1"/>
    </row>
    <row r="28" spans="5:9" x14ac:dyDescent="0.2">
      <c r="E28">
        <v>125</v>
      </c>
      <c r="F28">
        <f>F25+2.9</f>
        <v>63.4</v>
      </c>
      <c r="G28">
        <v>0.39</v>
      </c>
      <c r="H28" s="1">
        <f t="shared" si="0"/>
        <v>0.79999999999999716</v>
      </c>
      <c r="I28" s="1"/>
    </row>
    <row r="29" spans="5:9" x14ac:dyDescent="0.2">
      <c r="E29">
        <v>130</v>
      </c>
      <c r="F29">
        <f>F25+3.6</f>
        <v>64.099999999999994</v>
      </c>
      <c r="G29">
        <v>0.4</v>
      </c>
      <c r="H29" s="1">
        <f t="shared" si="0"/>
        <v>0.69999999999999574</v>
      </c>
      <c r="I29" s="1"/>
    </row>
    <row r="30" spans="5:9" x14ac:dyDescent="0.2">
      <c r="E30">
        <v>135</v>
      </c>
      <c r="F30">
        <f>F25+4.4</f>
        <v>64.900000000000006</v>
      </c>
      <c r="G30">
        <v>0.42</v>
      </c>
      <c r="H30" s="1">
        <f t="shared" si="0"/>
        <v>0.80000000000001137</v>
      </c>
      <c r="I30" s="1"/>
    </row>
    <row r="31" spans="5:9" x14ac:dyDescent="0.2">
      <c r="E31">
        <v>140</v>
      </c>
      <c r="F31">
        <f>F25+5.1</f>
        <v>65.599999999999994</v>
      </c>
      <c r="G31">
        <v>0.38</v>
      </c>
      <c r="H31" s="1">
        <f t="shared" si="0"/>
        <v>0.69999999999998863</v>
      </c>
      <c r="I31" s="1"/>
    </row>
    <row r="32" spans="5:9" x14ac:dyDescent="0.2">
      <c r="E32">
        <v>145</v>
      </c>
      <c r="F32">
        <f>F25+5.8</f>
        <v>66.3</v>
      </c>
      <c r="G32">
        <v>0.38</v>
      </c>
      <c r="H32" s="1">
        <f t="shared" si="0"/>
        <v>0.70000000000000284</v>
      </c>
      <c r="I32" s="1"/>
    </row>
    <row r="33" spans="5:10" x14ac:dyDescent="0.2">
      <c r="E33">
        <v>150</v>
      </c>
      <c r="F33">
        <f>F25+6.4</f>
        <v>66.900000000000006</v>
      </c>
      <c r="G33">
        <v>0.38</v>
      </c>
      <c r="H33" s="1">
        <f t="shared" si="0"/>
        <v>0.60000000000000853</v>
      </c>
      <c r="I33" s="1"/>
      <c r="J33" s="1">
        <f>SUM(H4:H33)</f>
        <v>66.900000000000006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Sliczniuk Oliwer</dc:creator>
  <cp:lastModifiedBy>Sliczniuk Oliwer</cp:lastModifiedBy>
  <dcterms:created xsi:type="dcterms:W3CDTF">2022-09-08T09:53:04Z</dcterms:created>
  <dcterms:modified xsi:type="dcterms:W3CDTF">2023-03-24T20:18:03Z</dcterms:modified>
</cp:coreProperties>
</file>