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55" windowWidth="17880" windowHeight="8160" activeTab="1"/>
  </bookViews>
  <sheets>
    <sheet name="反向查找" sheetId="1" r:id="rId1"/>
    <sheet name="多条件" sheetId="2" r:id="rId2"/>
  </sheets>
  <calcPr calcId="145621"/>
</workbook>
</file>

<file path=xl/calcChain.xml><?xml version="1.0" encoding="utf-8"?>
<calcChain xmlns="http://schemas.openxmlformats.org/spreadsheetml/2006/main">
  <c r="D9" i="2" l="1"/>
  <c r="D8" i="2"/>
  <c r="D7" i="2"/>
  <c r="D6" i="2"/>
  <c r="D5" i="2"/>
  <c r="H4" i="2" a="1"/>
  <c r="H4" i="2" s="1"/>
  <c r="D4" i="2"/>
  <c r="H3" i="2" a="1"/>
  <c r="H3" i="2" s="1"/>
  <c r="D3" i="2"/>
  <c r="K2" i="2" a="1"/>
  <c r="K9" i="2" s="1"/>
  <c r="D2" i="2"/>
  <c r="H2" i="2" s="1"/>
  <c r="G4" i="1"/>
  <c r="G3" i="1"/>
  <c r="J9" i="1"/>
  <c r="K8" i="1"/>
  <c r="J8" i="1"/>
  <c r="J7" i="1"/>
  <c r="K6" i="1"/>
  <c r="J6" i="1"/>
  <c r="J5" i="1"/>
  <c r="K4" i="1"/>
  <c r="J4" i="1"/>
  <c r="J3" i="1"/>
  <c r="K2" i="1"/>
  <c r="J2" i="1"/>
  <c r="J2" i="1" a="1"/>
  <c r="K10" i="1" s="1"/>
  <c r="G2" i="1"/>
  <c r="K2" i="2" l="1"/>
  <c r="K4" i="2"/>
  <c r="K8" i="2"/>
  <c r="L3" i="2"/>
  <c r="L5" i="2"/>
  <c r="L7" i="2"/>
  <c r="L9" i="2"/>
  <c r="K6" i="2"/>
  <c r="L2" i="2"/>
  <c r="L4" i="2"/>
  <c r="L6" i="2"/>
  <c r="L8" i="2"/>
  <c r="K3" i="2"/>
  <c r="K5" i="2"/>
  <c r="K7" i="2"/>
  <c r="K3" i="1"/>
  <c r="K5" i="1"/>
  <c r="K7" i="1"/>
  <c r="K9" i="1"/>
  <c r="K11" i="1"/>
  <c r="J11" i="1"/>
  <c r="J10" i="1"/>
</calcChain>
</file>

<file path=xl/sharedStrings.xml><?xml version="1.0" encoding="utf-8"?>
<sst xmlns="http://schemas.openxmlformats.org/spreadsheetml/2006/main" count="69" uniqueCount="40">
  <si>
    <t>品牌</t>
  </si>
  <si>
    <t>产品分类</t>
  </si>
  <si>
    <r>
      <rPr>
        <b/>
        <sz val="10"/>
        <color theme="1"/>
        <rFont val="Arial"/>
        <family val="2"/>
        <charset val="134"/>
      </rPr>
      <t>数量</t>
    </r>
    <phoneticPr fontId="2" type="noConversion"/>
  </si>
  <si>
    <r>
      <rPr>
        <b/>
        <sz val="10"/>
        <color theme="1"/>
        <rFont val="Arial"/>
        <family val="2"/>
        <charset val="134"/>
      </rPr>
      <t>金额</t>
    </r>
    <phoneticPr fontId="2" type="noConversion"/>
  </si>
  <si>
    <r>
      <rPr>
        <sz val="10"/>
        <color theme="1"/>
        <rFont val="Arial"/>
        <family val="2"/>
        <charset val="134"/>
      </rPr>
      <t>产品分类</t>
    </r>
  </si>
  <si>
    <r>
      <rPr>
        <sz val="10"/>
        <color theme="1"/>
        <rFont val="Arial"/>
        <family val="2"/>
        <charset val="134"/>
      </rPr>
      <t>品牌</t>
    </r>
  </si>
  <si>
    <t>思路</t>
    <phoneticPr fontId="2" type="noConversion"/>
  </si>
  <si>
    <t>Bio-Tech</t>
  </si>
  <si>
    <r>
      <t>BIO</t>
    </r>
    <r>
      <rPr>
        <sz val="10"/>
        <color theme="1"/>
        <rFont val="Arial"/>
        <family val="2"/>
        <charset val="134"/>
      </rPr>
      <t>自然美芯肌系列</t>
    </r>
  </si>
  <si>
    <t>汉方本草系列</t>
  </si>
  <si>
    <t>辅助列</t>
    <phoneticPr fontId="2" type="noConversion"/>
  </si>
  <si>
    <r>
      <rPr>
        <sz val="10"/>
        <color theme="1"/>
        <rFont val="Arial"/>
        <family val="2"/>
        <charset val="134"/>
      </rPr>
      <t>生化高科技系列</t>
    </r>
  </si>
  <si>
    <t>构建数组</t>
    <phoneticPr fontId="2" type="noConversion"/>
  </si>
  <si>
    <t>NB-1</t>
  </si>
  <si>
    <r>
      <t>NB-1</t>
    </r>
    <r>
      <rPr>
        <sz val="10"/>
        <color theme="1"/>
        <rFont val="Arial"/>
        <family val="2"/>
        <charset val="134"/>
      </rPr>
      <t>基因高科技系列</t>
    </r>
  </si>
  <si>
    <t>INDEX+MATCH</t>
    <phoneticPr fontId="2" type="noConversion"/>
  </si>
  <si>
    <r>
      <t>NB-1</t>
    </r>
    <r>
      <rPr>
        <sz val="10"/>
        <color theme="1"/>
        <rFont val="Arial"/>
        <family val="2"/>
        <charset val="134"/>
      </rPr>
      <t>自然美御妍系列</t>
    </r>
  </si>
  <si>
    <t>Nutrition</t>
  </si>
  <si>
    <r>
      <rPr>
        <sz val="10"/>
        <color theme="1"/>
        <rFont val="Arial"/>
        <family val="2"/>
        <charset val="134"/>
      </rPr>
      <t>保健</t>
    </r>
    <r>
      <rPr>
        <sz val="10"/>
        <color theme="1"/>
        <rFont val="Arial"/>
        <family val="2"/>
      </rPr>
      <t>/</t>
    </r>
    <r>
      <rPr>
        <sz val="10"/>
        <color theme="1"/>
        <rFont val="Arial"/>
        <family val="2"/>
        <charset val="134"/>
      </rPr>
      <t>营养食品系列</t>
    </r>
  </si>
  <si>
    <t>Oriental Herbal</t>
  </si>
  <si>
    <r>
      <rPr>
        <sz val="10"/>
        <color theme="1"/>
        <rFont val="Arial"/>
        <family val="2"/>
        <charset val="134"/>
      </rPr>
      <t>汉方本草系列</t>
    </r>
  </si>
  <si>
    <r>
      <rPr>
        <sz val="10"/>
        <color theme="1"/>
        <rFont val="Arial"/>
        <family val="2"/>
        <charset val="134"/>
      </rPr>
      <t>汉方雅白系列</t>
    </r>
  </si>
  <si>
    <t>Professional</t>
  </si>
  <si>
    <r>
      <rPr>
        <sz val="10"/>
        <color theme="1"/>
        <rFont val="Arial"/>
        <family val="2"/>
        <charset val="134"/>
      </rPr>
      <t>天然植物系列</t>
    </r>
  </si>
  <si>
    <t>Yam</t>
  </si>
  <si>
    <r>
      <rPr>
        <sz val="10"/>
        <color theme="1"/>
        <rFont val="Arial"/>
        <family val="2"/>
        <charset val="134"/>
      </rPr>
      <t>丰润紧致（山药）系列</t>
    </r>
  </si>
  <si>
    <r>
      <rPr>
        <sz val="10"/>
        <color theme="1"/>
        <rFont val="Arial"/>
        <family val="2"/>
        <charset val="134"/>
      </rPr>
      <t>天然植物荷尔蒙山药系列</t>
    </r>
  </si>
  <si>
    <t>区域</t>
  </si>
  <si>
    <t>客户分类</t>
  </si>
  <si>
    <t>金额</t>
    <phoneticPr fontId="2" type="noConversion"/>
  </si>
  <si>
    <t>思路</t>
    <phoneticPr fontId="2" type="noConversion"/>
  </si>
  <si>
    <t>EAST</t>
  </si>
  <si>
    <t>连锁店</t>
  </si>
  <si>
    <t>NORTH</t>
  </si>
  <si>
    <t>辅助列</t>
    <phoneticPr fontId="2" type="noConversion"/>
  </si>
  <si>
    <t>新概念</t>
  </si>
  <si>
    <t>构建数组</t>
    <phoneticPr fontId="2" type="noConversion"/>
  </si>
  <si>
    <t>INDEX+MATCH</t>
    <phoneticPr fontId="2" type="noConversion"/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</si>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</sst>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43" formatCode="_ * #,##0.00_ ;_ * \-#,##0.00_ ;_ * &quot;-&quot;??_ ;_ @_ "/>
    <numFmt numFmtId="176" formatCode=";;;"/>
  </numFmts>
  <fonts count="7" x14ac:knownFonts="1">
    <font>
      <sz val="11"/>
      <color theme="1"/>
      <name val="Arial"/>
      <family val="2"/>
      <charset val="134"/>
    </font>
    <font>
      <b/>
      <sz val="10"/>
      <color theme="1"/>
      <name val="Arial"/>
      <family val="2"/>
      <charset val="134"/>
    </font>
    <font>
      <sz val="9"/>
      <name val="Arial"/>
      <family val="2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1" fontId="3" fillId="2" borderId="0" xfId="0" applyNumberFormat="1" applyFont="1" applyFill="1" applyAlignment="1">
      <alignment horizontal="center" vertical="center"/>
    </xf>
    <xf numFmtId="43" fontId="3" fillId="2" borderId="0" xfId="0" applyNumberFormat="1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41" fontId="4" fillId="0" borderId="0" xfId="0" applyNumberFormat="1" applyFont="1">
      <alignment vertical="center"/>
    </xf>
    <xf numFmtId="43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3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1" fontId="3" fillId="0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21</xdr:col>
      <xdr:colOff>504077</xdr:colOff>
      <xdr:row>25</xdr:row>
      <xdr:rowOff>113780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58650" y="0"/>
          <a:ext cx="5990477" cy="4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2.75" outlineLevelCol="1" x14ac:dyDescent="0.2"/>
  <cols>
    <col min="1" max="1" width="12.5" style="4" bestFit="1" customWidth="1"/>
    <col min="2" max="2" width="20.375" style="4" bestFit="1" customWidth="1"/>
    <col min="3" max="3" width="8.25" style="6" bestFit="1" customWidth="1"/>
    <col min="4" max="4" width="14.375" style="7" bestFit="1" customWidth="1"/>
    <col min="5" max="5" width="6" style="4" customWidth="1"/>
    <col min="6" max="6" width="11.375" style="4" customWidth="1" outlineLevel="1"/>
    <col min="7" max="7" width="12.5" style="4" customWidth="1" outlineLevel="1"/>
    <col min="8" max="8" width="13" style="4" customWidth="1" outlineLevel="1"/>
    <col min="9" max="9" width="9" style="4" customWidth="1" outlineLevel="1"/>
    <col min="10" max="10" width="20.375" style="4" bestFit="1" customWidth="1"/>
    <col min="11" max="11" width="12.5" style="4" bestFit="1" customWidth="1"/>
    <col min="12" max="16384" width="9" style="4"/>
  </cols>
  <sheetData>
    <row r="1" spans="1:11" x14ac:dyDescent="0.2">
      <c r="A1" s="1" t="s">
        <v>0</v>
      </c>
      <c r="B1" s="1" t="s">
        <v>1</v>
      </c>
      <c r="C1" s="2" t="s">
        <v>2</v>
      </c>
      <c r="D1" s="3" t="s">
        <v>3</v>
      </c>
      <c r="F1" s="5" t="s">
        <v>4</v>
      </c>
      <c r="G1" s="5" t="s">
        <v>5</v>
      </c>
      <c r="H1" s="5" t="s">
        <v>6</v>
      </c>
    </row>
    <row r="2" spans="1:11" x14ac:dyDescent="0.2">
      <c r="A2" s="4" t="s">
        <v>7</v>
      </c>
      <c r="B2" s="4" t="s">
        <v>8</v>
      </c>
      <c r="C2" s="6">
        <v>38780</v>
      </c>
      <c r="D2" s="7">
        <v>8529689.0598290581</v>
      </c>
      <c r="E2" s="8" t="s">
        <v>7</v>
      </c>
      <c r="F2" s="4" t="s">
        <v>9</v>
      </c>
      <c r="G2" s="9" t="str">
        <f>VLOOKUP(F2,B2:E11,4,)</f>
        <v>Oriental Herbal</v>
      </c>
      <c r="H2" s="10" t="s">
        <v>10</v>
      </c>
      <c r="J2" s="4" t="str">
        <f t="array" ref="J2:K11">IF({1,0},B2:B11,A2:A11)</f>
        <v>BIO自然美芯肌系列</v>
      </c>
      <c r="K2" s="4" t="str">
        <v>Bio-Tech</v>
      </c>
    </row>
    <row r="3" spans="1:11" x14ac:dyDescent="0.2">
      <c r="A3" s="4" t="s">
        <v>7</v>
      </c>
      <c r="B3" s="4" t="s">
        <v>11</v>
      </c>
      <c r="C3" s="6">
        <v>155143</v>
      </c>
      <c r="D3" s="7">
        <v>33874302.752136767</v>
      </c>
      <c r="E3" s="8" t="s">
        <v>7</v>
      </c>
      <c r="G3" s="4" t="str">
        <f>VLOOKUP(F2,IF({1,0},B2:B11,A2:A11),2,)</f>
        <v>Oriental Herbal</v>
      </c>
      <c r="H3" s="10" t="s">
        <v>12</v>
      </c>
      <c r="J3" s="4" t="str">
        <v>生化高科技系列</v>
      </c>
      <c r="K3" s="4" t="str">
        <v>Bio-Tech</v>
      </c>
    </row>
    <row r="4" spans="1:11" x14ac:dyDescent="0.2">
      <c r="A4" s="4" t="s">
        <v>13</v>
      </c>
      <c r="B4" s="4" t="s">
        <v>14</v>
      </c>
      <c r="C4" s="6">
        <v>131052</v>
      </c>
      <c r="D4" s="7">
        <v>59966842.623931631</v>
      </c>
      <c r="E4" s="8" t="s">
        <v>13</v>
      </c>
      <c r="G4" s="4" t="str">
        <f>INDEX(A2:A11,MATCH(F2,B2:B11,))</f>
        <v>Oriental Herbal</v>
      </c>
      <c r="H4" s="10" t="s">
        <v>15</v>
      </c>
      <c r="J4" s="4" t="str">
        <v>NB-1基因高科技系列</v>
      </c>
      <c r="K4" s="4" t="str">
        <v>NB-1</v>
      </c>
    </row>
    <row r="5" spans="1:11" x14ac:dyDescent="0.2">
      <c r="A5" s="4" t="s">
        <v>13</v>
      </c>
      <c r="B5" s="4" t="s">
        <v>16</v>
      </c>
      <c r="C5" s="6">
        <v>81815</v>
      </c>
      <c r="D5" s="7">
        <v>39119143.846153907</v>
      </c>
      <c r="E5" s="8" t="s">
        <v>13</v>
      </c>
      <c r="J5" s="4" t="str">
        <v>NB-1自然美御妍系列</v>
      </c>
      <c r="K5" s="4" t="str">
        <v>NB-1</v>
      </c>
    </row>
    <row r="6" spans="1:11" x14ac:dyDescent="0.2">
      <c r="A6" s="4" t="s">
        <v>17</v>
      </c>
      <c r="B6" s="4" t="s">
        <v>18</v>
      </c>
      <c r="C6" s="6">
        <v>132024</v>
      </c>
      <c r="D6" s="7">
        <v>23375038.931623921</v>
      </c>
      <c r="E6" s="8" t="s">
        <v>17</v>
      </c>
      <c r="J6" s="4" t="str">
        <v>保健/营养食品系列</v>
      </c>
      <c r="K6" s="4" t="str">
        <v>Nutrition</v>
      </c>
    </row>
    <row r="7" spans="1:11" x14ac:dyDescent="0.2">
      <c r="A7" s="4" t="s">
        <v>19</v>
      </c>
      <c r="B7" s="4" t="s">
        <v>20</v>
      </c>
      <c r="C7" s="6">
        <v>16451</v>
      </c>
      <c r="D7" s="7">
        <v>1330968.9743589729</v>
      </c>
      <c r="E7" s="8" t="s">
        <v>19</v>
      </c>
      <c r="J7" s="4" t="str">
        <v>汉方本草系列</v>
      </c>
      <c r="K7" s="4" t="str">
        <v>Oriental Herbal</v>
      </c>
    </row>
    <row r="8" spans="1:11" x14ac:dyDescent="0.2">
      <c r="A8" s="4" t="s">
        <v>19</v>
      </c>
      <c r="B8" s="4" t="s">
        <v>21</v>
      </c>
      <c r="C8" s="6">
        <v>295736</v>
      </c>
      <c r="D8" s="7">
        <v>31805706.752136398</v>
      </c>
      <c r="E8" s="8" t="s">
        <v>19</v>
      </c>
      <c r="J8" s="4" t="str">
        <v>汉方雅白系列</v>
      </c>
      <c r="K8" s="4" t="str">
        <v>Oriental Herbal</v>
      </c>
    </row>
    <row r="9" spans="1:11" x14ac:dyDescent="0.2">
      <c r="A9" s="4" t="s">
        <v>22</v>
      </c>
      <c r="B9" s="4" t="s">
        <v>23</v>
      </c>
      <c r="C9" s="6">
        <v>49943</v>
      </c>
      <c r="D9" s="7">
        <v>9273369.4871794861</v>
      </c>
      <c r="E9" s="8" t="s">
        <v>22</v>
      </c>
      <c r="J9" s="4" t="str">
        <v>天然植物系列</v>
      </c>
      <c r="K9" s="4" t="str">
        <v>Professional</v>
      </c>
    </row>
    <row r="10" spans="1:11" x14ac:dyDescent="0.2">
      <c r="A10" s="4" t="s">
        <v>24</v>
      </c>
      <c r="B10" s="4" t="s">
        <v>25</v>
      </c>
      <c r="C10" s="6">
        <v>16458</v>
      </c>
      <c r="D10" s="7">
        <v>7550124.700854687</v>
      </c>
      <c r="E10" s="8" t="s">
        <v>24</v>
      </c>
      <c r="J10" s="4" t="str">
        <v>丰润紧致（山药）系列</v>
      </c>
      <c r="K10" s="4" t="str">
        <v>Yam</v>
      </c>
    </row>
    <row r="11" spans="1:11" x14ac:dyDescent="0.2">
      <c r="A11" s="4" t="s">
        <v>24</v>
      </c>
      <c r="B11" s="4" t="s">
        <v>26</v>
      </c>
      <c r="C11" s="6">
        <v>30231</v>
      </c>
      <c r="D11" s="7">
        <v>11460430.341880338</v>
      </c>
      <c r="E11" s="8" t="s">
        <v>24</v>
      </c>
      <c r="J11" s="4" t="str">
        <v>天然植物荷尔蒙山药系列</v>
      </c>
      <c r="K11" s="4" t="str">
        <v>Yam</v>
      </c>
    </row>
  </sheetData>
  <phoneticPr fontId="2" type="noConversion"/>
  <dataValidations count="1">
    <dataValidation type="list" allowBlank="1" showInputMessage="1" showErrorMessage="1" sqref="F2">
      <formula1>$B$2:$B$11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2.75" x14ac:dyDescent="0.2"/>
  <cols>
    <col min="1" max="1" width="7" style="4" bestFit="1" customWidth="1"/>
    <col min="2" max="2" width="8.5" style="4" bestFit="1" customWidth="1"/>
    <col min="3" max="3" width="10.5" style="6" bestFit="1" customWidth="1"/>
    <col min="4" max="5" width="6" style="4" customWidth="1"/>
    <col min="6" max="6" width="10.125" style="4" customWidth="1"/>
    <col min="7" max="7" width="11.375" style="4" customWidth="1"/>
    <col min="8" max="8" width="10.5" style="6" bestFit="1" customWidth="1"/>
    <col min="9" max="9" width="13" style="4" bestFit="1" customWidth="1"/>
    <col min="10" max="10" width="9" style="4"/>
    <col min="11" max="11" width="12.125" style="4" bestFit="1" customWidth="1"/>
    <col min="12" max="12" width="10.5" style="6" bestFit="1" customWidth="1"/>
    <col min="13" max="16384" width="9" style="4"/>
  </cols>
  <sheetData>
    <row r="1" spans="1:12" x14ac:dyDescent="0.2">
      <c r="A1" s="1" t="s">
        <v>27</v>
      </c>
      <c r="B1" s="1" t="s">
        <v>28</v>
      </c>
      <c r="C1" s="2" t="s">
        <v>29</v>
      </c>
      <c r="F1" s="1" t="s">
        <v>27</v>
      </c>
      <c r="G1" s="1" t="s">
        <v>28</v>
      </c>
      <c r="H1" s="2" t="s">
        <v>29</v>
      </c>
      <c r="I1" s="2" t="s">
        <v>30</v>
      </c>
      <c r="K1" s="11"/>
      <c r="L1" s="12"/>
    </row>
    <row r="2" spans="1:12" x14ac:dyDescent="0.2">
      <c r="A2" s="4" t="s">
        <v>31</v>
      </c>
      <c r="B2" s="4" t="s">
        <v>32</v>
      </c>
      <c r="C2" s="6">
        <v>34102738.717948779</v>
      </c>
      <c r="D2" s="8" t="str">
        <f t="shared" ref="D2:D9" si="0">A2&amp;B2</f>
        <v>EAST连锁店</v>
      </c>
      <c r="E2" s="8">
        <v>34102738.717948779</v>
      </c>
      <c r="F2" s="13" t="s">
        <v>33</v>
      </c>
      <c r="G2" s="4" t="s">
        <v>32</v>
      </c>
      <c r="H2" s="6">
        <f>VLOOKUP(F2&amp;G2,D2:E9,2,)</f>
        <v>15303361.794871824</v>
      </c>
      <c r="I2" s="10" t="s">
        <v>34</v>
      </c>
      <c r="K2" s="4" t="str">
        <f t="array" ref="K2:L9">IF({1,0},A2:A9&amp;B2:B9,C2:C9)</f>
        <v>EAST连锁店</v>
      </c>
      <c r="L2" s="6">
        <v>34102738.717948779</v>
      </c>
    </row>
    <row r="3" spans="1:12" x14ac:dyDescent="0.2">
      <c r="A3" s="4" t="s">
        <v>31</v>
      </c>
      <c r="B3" s="4" t="s">
        <v>35</v>
      </c>
      <c r="C3" s="6">
        <v>26332852.64957273</v>
      </c>
      <c r="D3" s="8" t="str">
        <f t="shared" si="0"/>
        <v>EAST新概念</v>
      </c>
      <c r="E3" s="8">
        <v>26332852.64957273</v>
      </c>
      <c r="H3" s="6">
        <f t="array" ref="H3">VLOOKUP(F2&amp;G2,IF({1,0},A2:A9&amp;B2:B9,C2:C9),2,)</f>
        <v>15303361.794871824</v>
      </c>
      <c r="I3" s="10" t="s">
        <v>36</v>
      </c>
      <c r="K3" s="4" t="str">
        <v>EAST新概念</v>
      </c>
      <c r="L3" s="6">
        <v>26332852.64957273</v>
      </c>
    </row>
    <row r="4" spans="1:12" x14ac:dyDescent="0.2">
      <c r="A4" s="4" t="s">
        <v>33</v>
      </c>
      <c r="B4" s="4" t="s">
        <v>32</v>
      </c>
      <c r="C4" s="6">
        <v>15303361.794871824</v>
      </c>
      <c r="D4" s="8" t="str">
        <f t="shared" si="0"/>
        <v>NORTH连锁店</v>
      </c>
      <c r="E4" s="8">
        <v>15303361.794871824</v>
      </c>
      <c r="H4" s="6">
        <f t="array" ref="H4">INDEX(C2:C9,MATCH(F2&amp;G2,A2:A9&amp;B2:B9,))</f>
        <v>15303361.794871824</v>
      </c>
      <c r="I4" s="10" t="s">
        <v>37</v>
      </c>
      <c r="K4" s="4" t="str">
        <v>NORTH连锁店</v>
      </c>
      <c r="L4" s="6">
        <v>15303361.794871824</v>
      </c>
    </row>
    <row r="5" spans="1:12" x14ac:dyDescent="0.2">
      <c r="A5" s="4" t="s">
        <v>33</v>
      </c>
      <c r="B5" s="4" t="s">
        <v>35</v>
      </c>
      <c r="C5" s="6">
        <v>18277757.264957275</v>
      </c>
      <c r="D5" s="8" t="str">
        <f t="shared" si="0"/>
        <v>NORTH新概念</v>
      </c>
      <c r="E5" s="8">
        <v>18277757.264957275</v>
      </c>
      <c r="K5" s="4" t="str">
        <v>NORTH新概念</v>
      </c>
      <c r="L5" s="6">
        <v>18277757.264957275</v>
      </c>
    </row>
    <row r="6" spans="1:12" x14ac:dyDescent="0.2">
      <c r="A6" s="4" t="s">
        <v>38</v>
      </c>
      <c r="B6" s="4" t="s">
        <v>32</v>
      </c>
      <c r="C6" s="6">
        <v>19398330.256410241</v>
      </c>
      <c r="D6" s="8" t="str">
        <f t="shared" si="0"/>
        <v>SOUTH连锁店</v>
      </c>
      <c r="E6" s="8">
        <v>19398330.256410241</v>
      </c>
      <c r="K6" s="4" t="str">
        <v>SOUTH连锁店</v>
      </c>
      <c r="L6" s="6">
        <v>19398330.256410241</v>
      </c>
    </row>
    <row r="7" spans="1:12" x14ac:dyDescent="0.2">
      <c r="A7" s="4" t="s">
        <v>38</v>
      </c>
      <c r="B7" s="4" t="s">
        <v>35</v>
      </c>
      <c r="C7" s="6">
        <v>12926221.068376102</v>
      </c>
      <c r="D7" s="8" t="str">
        <f t="shared" si="0"/>
        <v>SOUTH新概念</v>
      </c>
      <c r="E7" s="8">
        <v>12926221.068376102</v>
      </c>
      <c r="K7" s="4" t="str">
        <v>SOUTH新概念</v>
      </c>
      <c r="L7" s="6">
        <v>12926221.068376102</v>
      </c>
    </row>
    <row r="8" spans="1:12" x14ac:dyDescent="0.2">
      <c r="A8" s="4" t="s">
        <v>39</v>
      </c>
      <c r="B8" s="4" t="s">
        <v>32</v>
      </c>
      <c r="C8" s="6">
        <v>11776042.905982902</v>
      </c>
      <c r="D8" s="8" t="str">
        <f t="shared" si="0"/>
        <v>WEST连锁店</v>
      </c>
      <c r="E8" s="8">
        <v>11776042.905982902</v>
      </c>
      <c r="K8" s="4" t="str">
        <v>WEST连锁店</v>
      </c>
      <c r="L8" s="6">
        <v>11776042.905982902</v>
      </c>
    </row>
    <row r="9" spans="1:12" x14ac:dyDescent="0.2">
      <c r="A9" s="4" t="s">
        <v>39</v>
      </c>
      <c r="B9" s="4" t="s">
        <v>35</v>
      </c>
      <c r="C9" s="6">
        <v>12106410.854700884</v>
      </c>
      <c r="D9" s="8" t="str">
        <f t="shared" si="0"/>
        <v>WEST新概念</v>
      </c>
      <c r="E9" s="8">
        <v>12106410.854700884</v>
      </c>
      <c r="K9" s="4" t="str">
        <v>WEST新概念</v>
      </c>
      <c r="L9" s="6">
        <v>12106410.854700884</v>
      </c>
    </row>
  </sheetData>
  <phoneticPr fontId="2" type="noConversion"/>
  <dataValidations count="2">
    <dataValidation type="list" allowBlank="1" showInputMessage="1" showErrorMessage="1" sqref="G2">
      <formula1>$B$2:$B$3</formula1>
    </dataValidation>
    <dataValidation type="list" allowBlank="1" showInputMessage="1" showErrorMessage="1" sqref="F2">
      <formula1>"EAST,NORTH,SOUTH,WEST"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反向查找</vt:lpstr>
      <vt:lpstr>多条件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2013-09-17T08:43:32Z</dcterms:created>
  <dcterms:modified xsi:type="dcterms:W3CDTF">2013-10-30T02:13:06Z</dcterms:modified>
</cp:coreProperties>
</file>