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bookViews>
    <workbookView xWindow="-105" yWindow="-105" windowWidth="23250" windowHeight="12570"/>
  </bookViews>
  <sheets>
    <sheet name="Calculate Payment Allowanc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H25" i="1"/>
  <c r="G25" i="1" s="1"/>
  <c r="C37" i="1" l="1"/>
  <c r="C36" i="1"/>
  <c r="F55" i="1"/>
  <c r="H52" i="1"/>
  <c r="H53" i="1" s="1"/>
  <c r="E43" i="1"/>
  <c r="E42" i="1"/>
  <c r="F32" i="1"/>
  <c r="E28" i="1" s="1"/>
  <c r="H31" i="1"/>
  <c r="G31" i="1"/>
  <c r="H30" i="1"/>
  <c r="G30" i="1" s="1"/>
  <c r="G32" i="1" s="1"/>
  <c r="F26" i="1"/>
  <c r="E22" i="1" s="1"/>
  <c r="I25" i="1"/>
  <c r="C31" i="1" s="1"/>
  <c r="I31" i="1" s="1"/>
  <c r="E25" i="1"/>
  <c r="H24" i="1"/>
  <c r="G24" i="1" s="1"/>
  <c r="E24" i="1"/>
  <c r="H32" i="1" l="1"/>
  <c r="C38" i="1"/>
  <c r="C39" i="1" s="1"/>
  <c r="H41" i="1" s="1"/>
  <c r="G41" i="1" s="1"/>
  <c r="J25" i="1"/>
  <c r="J31" i="1" s="1"/>
  <c r="G26" i="1"/>
  <c r="I24" i="1"/>
  <c r="I30" i="1" s="1"/>
  <c r="J24" i="1"/>
  <c r="J30" i="1" s="1"/>
  <c r="H26" i="1"/>
  <c r="H42" i="1" l="1"/>
  <c r="G42" i="1" s="1"/>
  <c r="H43" i="1"/>
  <c r="G43" i="1" s="1"/>
  <c r="J42" i="1" l="1"/>
  <c r="I42" i="1"/>
  <c r="H55" i="1"/>
  <c r="J41" i="1"/>
  <c r="I43" i="1"/>
  <c r="J43" i="1"/>
  <c r="G55" i="1" l="1"/>
  <c r="I41" i="1"/>
</calcChain>
</file>

<file path=xl/comments1.xml><?xml version="1.0" encoding="utf-8"?>
<comments xmlns="http://schemas.openxmlformats.org/spreadsheetml/2006/main">
  <authors>
    <author>Abdul Fattah Khalifeh</author>
  </authors>
  <commentList>
    <comment ref="C22" authorId="0" shapeId="0">
      <text>
        <r>
          <rPr>
            <b/>
            <sz val="9"/>
            <color indexed="81"/>
            <rFont val="Tahoma"/>
            <family val="2"/>
          </rPr>
          <t>Auto-retreived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Auto-retreived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Total %Cont. must not exceed 100%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Auto-retreived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Auto-retreived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Calculated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Calculated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Calculated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Auto-retreived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Auto-retreived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Calculated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5" authorId="0" shapeId="0">
      <text>
        <r>
          <rPr>
            <b/>
            <sz val="9"/>
            <color indexed="81"/>
            <rFont val="Tahoma"/>
            <family val="2"/>
          </rPr>
          <t>Calculated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Calculated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Auto-retreived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Auto-retreived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Total %Cont. must not exceed 100%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" authorId="0" shapeId="0">
      <text>
        <r>
          <rPr>
            <b/>
            <sz val="9"/>
            <color indexed="81"/>
            <rFont val="Tahoma"/>
            <family val="2"/>
          </rPr>
          <t>Calculated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Calculated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0" authorId="0" shapeId="0">
      <text>
        <r>
          <rPr>
            <b/>
            <sz val="9"/>
            <color indexed="81"/>
            <rFont val="Tahoma"/>
            <family val="2"/>
          </rPr>
          <t>Calculated</t>
        </r>
      </text>
    </comment>
    <comment ref="J30" authorId="0" shapeId="0">
      <text>
        <r>
          <rPr>
            <b/>
            <sz val="9"/>
            <color indexed="81"/>
            <rFont val="Tahoma"/>
            <family val="2"/>
          </rPr>
          <t>Calculated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Calculated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Calculated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1" authorId="0" shapeId="0">
      <text>
        <r>
          <rPr>
            <b/>
            <sz val="9"/>
            <color indexed="81"/>
            <rFont val="Tahoma"/>
            <family val="2"/>
          </rPr>
          <t>Calculated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Calculated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6" authorId="0" shapeId="0">
      <text>
        <r>
          <rPr>
            <b/>
            <sz val="9"/>
            <color indexed="81"/>
            <rFont val="Tahoma"/>
            <family val="2"/>
          </rPr>
          <t>Calculated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</rPr>
          <t>Calculated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Total %Cont. must not exceed 100%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1" authorId="0" shapeId="0">
      <text>
        <r>
          <rPr>
            <b/>
            <sz val="9"/>
            <color indexed="81"/>
            <rFont val="Tahoma"/>
            <family val="2"/>
          </rPr>
          <t>Auto-retreived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1" authorId="0" shapeId="0">
      <text>
        <r>
          <rPr>
            <b/>
            <sz val="9"/>
            <color indexed="81"/>
            <rFont val="Tahoma"/>
            <family val="2"/>
          </rPr>
          <t>Calculated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1" authorId="0" shapeId="0">
      <text>
        <r>
          <rPr>
            <b/>
            <sz val="9"/>
            <color indexed="81"/>
            <rFont val="Tahoma"/>
            <family val="2"/>
          </rPr>
          <t>Calculated</t>
        </r>
      </text>
    </comment>
    <comment ref="J41" authorId="0" shapeId="0">
      <text>
        <r>
          <rPr>
            <b/>
            <sz val="9"/>
            <color indexed="81"/>
            <rFont val="Tahoma"/>
            <family val="2"/>
          </rPr>
          <t>Calculated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Auto-retreived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2" authorId="0" shapeId="0">
      <text>
        <r>
          <rPr>
            <b/>
            <sz val="9"/>
            <color indexed="81"/>
            <rFont val="Tahoma"/>
            <family val="2"/>
          </rPr>
          <t>Calculated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2" authorId="0" shapeId="0">
      <text>
        <r>
          <rPr>
            <b/>
            <sz val="9"/>
            <color indexed="81"/>
            <rFont val="Tahoma"/>
            <family val="2"/>
          </rPr>
          <t>Calculated</t>
        </r>
      </text>
    </comment>
    <comment ref="J42" authorId="0" shapeId="0">
      <text>
        <r>
          <rPr>
            <b/>
            <sz val="9"/>
            <color indexed="81"/>
            <rFont val="Tahoma"/>
            <family val="2"/>
          </rPr>
          <t>Calculated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Auto-retreived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Calculated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3" authorId="0" shapeId="0">
      <text>
        <r>
          <rPr>
            <b/>
            <sz val="9"/>
            <color indexed="81"/>
            <rFont val="Tahoma"/>
            <family val="2"/>
          </rPr>
          <t>Calculated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Calculated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<sst xmlns="http://schemas.openxmlformats.org/spreadsheetml/2006/main" count="82" uniqueCount="50">
  <si>
    <t>Payment ID</t>
  </si>
  <si>
    <t>Programme</t>
  </si>
  <si>
    <t>CSP</t>
  </si>
  <si>
    <t>Total Beneficiaries Count</t>
  </si>
  <si>
    <t>Remaining Amount</t>
  </si>
  <si>
    <t>Source</t>
  </si>
  <si>
    <t>Pooled</t>
  </si>
  <si>
    <t>Abed</t>
  </si>
  <si>
    <t>Ahmad</t>
  </si>
  <si>
    <t>yaseen</t>
  </si>
  <si>
    <t>Mohammad</t>
  </si>
  <si>
    <t>Basem</t>
  </si>
  <si>
    <t>Basma</t>
  </si>
  <si>
    <t>Total Salaries</t>
  </si>
  <si>
    <t>Name</t>
  </si>
  <si>
    <t>Net Salary</t>
  </si>
  <si>
    <t>Auto-Retreived</t>
  </si>
  <si>
    <t>Total</t>
  </si>
  <si>
    <t>UK</t>
  </si>
  <si>
    <t>Belgium</t>
  </si>
  <si>
    <t>EU</t>
  </si>
  <si>
    <t>France</t>
  </si>
  <si>
    <t>Netherlands</t>
  </si>
  <si>
    <t>Education</t>
  </si>
  <si>
    <t>Health</t>
  </si>
  <si>
    <t>CSP-Jan-2021-01</t>
  </si>
  <si>
    <t>Earmark Type:</t>
  </si>
  <si>
    <t>No. of Beneficiaries</t>
  </si>
  <si>
    <t>Contribution Amount (ILS)</t>
  </si>
  <si>
    <t>Cost Centre/Region</t>
  </si>
  <si>
    <t>Earmark</t>
  </si>
  <si>
    <t>Available Balance (ILS)</t>
  </si>
  <si>
    <t>Available Balance</t>
  </si>
  <si>
    <t>Exchange Rate</t>
  </si>
  <si>
    <t xml:space="preserve"> Remaining Balance (ILS)</t>
  </si>
  <si>
    <t xml:space="preserve"> Remaining Balance</t>
  </si>
  <si>
    <t>Contribution Amount</t>
  </si>
  <si>
    <t>Total Monthly/Partial Salaries (ILS)</t>
  </si>
  <si>
    <t>% Contribution Per Ben.</t>
  </si>
  <si>
    <t>Uncovered Monthly/Partial Salaries (ILS)</t>
  </si>
  <si>
    <t>Pooled Monthly/Partial Salaries (ILS)</t>
  </si>
  <si>
    <t>The Contribution Amount (ILS) must not exceed the Partial Salary or Monthly Salary per each Beneficiary</t>
  </si>
  <si>
    <t>Unvovered Salaries from Earmarking (ILS)</t>
  </si>
  <si>
    <t>Disbursement Plan No.</t>
  </si>
  <si>
    <t>Disbursement Plan Allotted Amount (EUR)</t>
  </si>
  <si>
    <t>Calculation Based On:</t>
  </si>
  <si>
    <t>بيختار الكوست سنتر وباقي الداتا لحالها بتعبى، يونيك على مستوى الايرمارك</t>
  </si>
  <si>
    <t>الريجن ديسيببلد (داينمك راديو) لو كان ريجن، فمعناها ما رح نظهر الايرمارك</t>
  </si>
  <si>
    <t>رح نيجبها  من الapi على الchange من قيمة Calculation Based On:</t>
  </si>
  <si>
    <t>Cost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</si>
</sst>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1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  <scheme val="minor"/>
    </font>
    <font>
      <sz val="11"/>
      <color rgb="FFC0000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8"/>
      <color rgb="FF000000"/>
      <name val="Segoe UI"/>
      <family val="2"/>
    </font>
    <font>
      <b/>
      <sz val="11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/>
    <xf numFmtId="0" fontId="0" fillId="0" borderId="2" xfId="0" applyBorder="1"/>
    <xf numFmtId="0" fontId="1" fillId="3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9" fontId="0" fillId="0" borderId="0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2" fillId="4" borderId="2" xfId="0" applyFont="1" applyFill="1" applyBorder="1"/>
    <xf numFmtId="0" fontId="2" fillId="5" borderId="2" xfId="0" applyFont="1" applyFill="1" applyBorder="1"/>
    <xf numFmtId="0" fontId="0" fillId="2" borderId="2" xfId="0" applyFill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6" borderId="0" xfId="0" applyFill="1"/>
    <xf numFmtId="0" fontId="3" fillId="6" borderId="0" xfId="0" applyFont="1" applyFill="1" applyAlignment="1">
      <alignment horizontal="center" vertical="top"/>
    </xf>
    <xf numFmtId="0" fontId="6" fillId="0" borderId="0" xfId="0" applyFont="1"/>
    <xf numFmtId="0" fontId="1" fillId="0" borderId="3" xfId="0" applyFont="1" applyFill="1" applyBorder="1" applyAlignment="1">
      <alignment vertical="top" wrapText="1"/>
    </xf>
    <xf numFmtId="0" fontId="0" fillId="2" borderId="2" xfId="0" applyFill="1" applyBorder="1" applyAlignment="1">
      <alignment horizontal="center" vertical="top" wrapText="1"/>
    </xf>
    <xf numFmtId="0" fontId="1" fillId="7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7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9" fontId="8" fillId="0" borderId="0" xfId="0" applyNumberFormat="1" applyFont="1" applyAlignment="1">
      <alignment horizontal="center"/>
    </xf>
    <xf numFmtId="0" fontId="1" fillId="0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/>
    </xf>
    <xf numFmtId="0" fontId="1" fillId="10" borderId="4" xfId="0" applyFont="1" applyFill="1" applyBorder="1" applyAlignment="1">
      <alignment horizontal="center"/>
    </xf>
    <xf numFmtId="0" fontId="8" fillId="0" borderId="0" xfId="0" applyNumberFormat="1" applyFont="1" applyAlignment="1">
      <alignment horizontal="center"/>
    </xf>
    <xf numFmtId="0" fontId="8" fillId="11" borderId="2" xfId="0" applyFont="1" applyFill="1" applyBorder="1" applyAlignment="1">
      <alignment horizontal="center"/>
    </xf>
    <xf numFmtId="9" fontId="8" fillId="7" borderId="4" xfId="0" applyNumberFormat="1" applyFon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8" fillId="7" borderId="4" xfId="0" applyNumberFormat="1" applyFon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8" fillId="7" borderId="4" xfId="0" applyNumberFormat="1" applyFont="1" applyFill="1" applyBorder="1" applyAlignment="1">
      <alignment horizontal="center"/>
    </xf>
    <xf numFmtId="0" fontId="9" fillId="0" borderId="0" xfId="0" applyFont="1"/>
    <xf numFmtId="0" fontId="8" fillId="12" borderId="0" xfId="0" applyFont="1" applyFill="1" applyAlignment="1">
      <alignment horizontal="center"/>
    </xf>
    <xf numFmtId="0" fontId="8" fillId="11" borderId="3" xfId="0" applyFont="1" applyFill="1" applyBorder="1" applyAlignment="1">
      <alignment horizontal="center" vertical="top"/>
    </xf>
    <xf numFmtId="0" fontId="1" fillId="13" borderId="1" xfId="0" applyFont="1" applyFill="1" applyBorder="1" applyAlignment="1">
      <alignment horizontal="center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Radio" checked="Checked" firstButton="1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Radio" checked="Checked" firstButton="1" lockText="1" noThreeD="1"/>
</file>

<file path=xl/ctrlProps/ctrlProp6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54</xdr:row>
      <xdr:rowOff>71442</xdr:rowOff>
    </xdr:from>
    <xdr:to>
      <xdr:col>9</xdr:col>
      <xdr:colOff>514350</xdr:colOff>
      <xdr:row>57</xdr:row>
      <xdr:rowOff>95250</xdr:rowOff>
    </xdr:to>
    <xdr:sp macro="" textlink="">
      <xdr:nvSpPr>
        <xdr:cNvPr id="2" name="Rectangle: Rounded Corners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4563725" y="7900992"/>
          <a:ext cx="1628775" cy="56673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Calculate Cont. Amounts</a:t>
          </a:r>
        </a:p>
      </xdr:txBody>
    </xdr:sp>
    <xdr:clientData/>
  </xdr:twoCellAnchor>
  <xdr:twoCellAnchor>
    <xdr:from>
      <xdr:col>2</xdr:col>
      <xdr:colOff>46888</xdr:colOff>
      <xdr:row>19</xdr:row>
      <xdr:rowOff>64479</xdr:rowOff>
    </xdr:from>
    <xdr:to>
      <xdr:col>2</xdr:col>
      <xdr:colOff>1442720</xdr:colOff>
      <xdr:row>19</xdr:row>
      <xdr:rowOff>282973</xdr:rowOff>
    </xdr:to>
    <xdr:sp macro="" textlink="">
      <xdr:nvSpPr>
        <xdr:cNvPr id="4" name="Rectangle: Rounded Corners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1855368" y="2741639"/>
          <a:ext cx="1395832" cy="218494"/>
        </a:xfrm>
        <a:prstGeom prst="round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800" b="1"/>
            <a:t>+ Add Cost Centre</a:t>
          </a:r>
        </a:p>
      </xdr:txBody>
    </xdr:sp>
    <xdr:clientData/>
  </xdr:twoCellAnchor>
  <xdr:twoCellAnchor>
    <xdr:from>
      <xdr:col>5</xdr:col>
      <xdr:colOff>30871</xdr:colOff>
      <xdr:row>20</xdr:row>
      <xdr:rowOff>123874</xdr:rowOff>
    </xdr:from>
    <xdr:to>
      <xdr:col>5</xdr:col>
      <xdr:colOff>992164</xdr:colOff>
      <xdr:row>21</xdr:row>
      <xdr:rowOff>160660</xdr:rowOff>
    </xdr:to>
    <xdr:sp macro="" textlink="">
      <xdr:nvSpPr>
        <xdr:cNvPr id="5" name="Rectangle: Rounded Corners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8468751" y="3552874"/>
          <a:ext cx="961293" cy="219666"/>
        </a:xfrm>
        <a:prstGeom prst="round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800" b="1"/>
            <a:t>+ Add Source</a:t>
          </a:r>
        </a:p>
      </xdr:txBody>
    </xdr:sp>
    <xdr:clientData/>
  </xdr:twoCellAnchor>
  <xdr:twoCellAnchor>
    <xdr:from>
      <xdr:col>9</xdr:col>
      <xdr:colOff>575311</xdr:colOff>
      <xdr:row>54</xdr:row>
      <xdr:rowOff>44890</xdr:rowOff>
    </xdr:from>
    <xdr:to>
      <xdr:col>9</xdr:col>
      <xdr:colOff>1510170</xdr:colOff>
      <xdr:row>57</xdr:row>
      <xdr:rowOff>47625</xdr:rowOff>
    </xdr:to>
    <xdr:sp macro="" textlink="">
      <xdr:nvSpPr>
        <xdr:cNvPr id="6" name="Rectangle: Rounded Corners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16253461" y="7874440"/>
          <a:ext cx="934859" cy="54566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Save</a:t>
          </a:r>
        </a:p>
      </xdr:txBody>
    </xdr:sp>
    <xdr:clientData/>
  </xdr:twoCellAnchor>
  <xdr:twoCellAnchor>
    <xdr:from>
      <xdr:col>10</xdr:col>
      <xdr:colOff>0</xdr:colOff>
      <xdr:row>21</xdr:row>
      <xdr:rowOff>170145</xdr:rowOff>
    </xdr:from>
    <xdr:to>
      <xdr:col>10</xdr:col>
      <xdr:colOff>366466</xdr:colOff>
      <xdr:row>22</xdr:row>
      <xdr:rowOff>182671</xdr:rowOff>
    </xdr:to>
    <xdr:sp macro="" textlink="">
      <xdr:nvSpPr>
        <xdr:cNvPr id="7" name="Rectangle: Rounded Corners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/>
      </xdr:nvSpPr>
      <xdr:spPr>
        <a:xfrm>
          <a:off x="9352767" y="3338186"/>
          <a:ext cx="366466" cy="195197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X</a:t>
          </a:r>
        </a:p>
      </xdr:txBody>
    </xdr:sp>
    <xdr:clientData/>
  </xdr:twoCellAnchor>
  <xdr:twoCellAnchor>
    <xdr:from>
      <xdr:col>10</xdr:col>
      <xdr:colOff>0</xdr:colOff>
      <xdr:row>24</xdr:row>
      <xdr:rowOff>0</xdr:rowOff>
    </xdr:from>
    <xdr:to>
      <xdr:col>10</xdr:col>
      <xdr:colOff>366466</xdr:colOff>
      <xdr:row>26</xdr:row>
      <xdr:rowOff>12526</xdr:rowOff>
    </xdr:to>
    <xdr:sp macro="" textlink="">
      <xdr:nvSpPr>
        <xdr:cNvPr id="8" name="Rectangle: Rounded Corners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/>
      </xdr:nvSpPr>
      <xdr:spPr>
        <a:xfrm>
          <a:off x="9352767" y="3716055"/>
          <a:ext cx="366466" cy="195197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X</a:t>
          </a:r>
        </a:p>
      </xdr:txBody>
    </xdr:sp>
    <xdr:clientData/>
  </xdr:twoCellAnchor>
  <xdr:twoCellAnchor>
    <xdr:from>
      <xdr:col>10</xdr:col>
      <xdr:colOff>0</xdr:colOff>
      <xdr:row>23</xdr:row>
      <xdr:rowOff>0</xdr:rowOff>
    </xdr:from>
    <xdr:to>
      <xdr:col>10</xdr:col>
      <xdr:colOff>366466</xdr:colOff>
      <xdr:row>24</xdr:row>
      <xdr:rowOff>12526</xdr:rowOff>
    </xdr:to>
    <xdr:sp macro="" textlink="">
      <xdr:nvSpPr>
        <xdr:cNvPr id="9" name="Rectangle: Rounded Corners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/>
      </xdr:nvSpPr>
      <xdr:spPr>
        <a:xfrm>
          <a:off x="9352767" y="3533384"/>
          <a:ext cx="366466" cy="195197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X</a:t>
          </a:r>
        </a:p>
      </xdr:txBody>
    </xdr: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366466</xdr:colOff>
      <xdr:row>22</xdr:row>
      <xdr:rowOff>12526</xdr:rowOff>
    </xdr:to>
    <xdr:sp macro="" textlink="">
      <xdr:nvSpPr>
        <xdr:cNvPr id="10" name="Rectangle: Rounded Corners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/>
      </xdr:nvSpPr>
      <xdr:spPr>
        <a:xfrm>
          <a:off x="9352767" y="3168041"/>
          <a:ext cx="366466" cy="195197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X</a:t>
          </a:r>
        </a:p>
      </xdr:txBody>
    </xdr:sp>
    <xdr:clientData/>
  </xdr:twoCellAnchor>
  <xdr:twoCellAnchor>
    <xdr:from>
      <xdr:col>10</xdr:col>
      <xdr:colOff>0</xdr:colOff>
      <xdr:row>27</xdr:row>
      <xdr:rowOff>0</xdr:rowOff>
    </xdr:from>
    <xdr:to>
      <xdr:col>10</xdr:col>
      <xdr:colOff>366466</xdr:colOff>
      <xdr:row>28</xdr:row>
      <xdr:rowOff>12526</xdr:rowOff>
    </xdr:to>
    <xdr:sp macro="" textlink="">
      <xdr:nvSpPr>
        <xdr:cNvPr id="11" name="Rectangle: Rounded Corners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/>
      </xdr:nvSpPr>
      <xdr:spPr>
        <a:xfrm>
          <a:off x="9352767" y="4081397"/>
          <a:ext cx="366466" cy="195197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X</a:t>
          </a:r>
        </a:p>
      </xdr:txBody>
    </xdr:sp>
    <xdr:clientData/>
  </xdr:twoCellAnchor>
  <xdr:twoCellAnchor>
    <xdr:from>
      <xdr:col>10</xdr:col>
      <xdr:colOff>0</xdr:colOff>
      <xdr:row>27</xdr:row>
      <xdr:rowOff>182671</xdr:rowOff>
    </xdr:from>
    <xdr:to>
      <xdr:col>10</xdr:col>
      <xdr:colOff>366466</xdr:colOff>
      <xdr:row>29</xdr:row>
      <xdr:rowOff>12525</xdr:rowOff>
    </xdr:to>
    <xdr:sp macro="" textlink="">
      <xdr:nvSpPr>
        <xdr:cNvPr id="12" name="Rectangle: Rounded Corners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/>
      </xdr:nvSpPr>
      <xdr:spPr>
        <a:xfrm>
          <a:off x="9352767" y="4264068"/>
          <a:ext cx="366466" cy="195197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X</a:t>
          </a:r>
        </a:p>
      </xdr:txBody>
    </xdr:sp>
    <xdr:clientData/>
  </xdr:twoCellAnchor>
  <xdr:twoCellAnchor>
    <xdr:from>
      <xdr:col>10</xdr:col>
      <xdr:colOff>0</xdr:colOff>
      <xdr:row>29</xdr:row>
      <xdr:rowOff>0</xdr:rowOff>
    </xdr:from>
    <xdr:to>
      <xdr:col>10</xdr:col>
      <xdr:colOff>366466</xdr:colOff>
      <xdr:row>30</xdr:row>
      <xdr:rowOff>12526</xdr:rowOff>
    </xdr:to>
    <xdr:sp macro="" textlink="">
      <xdr:nvSpPr>
        <xdr:cNvPr id="13" name="Rectangle: Rounded Corners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SpPr/>
      </xdr:nvSpPr>
      <xdr:spPr>
        <a:xfrm>
          <a:off x="9352767" y="4446740"/>
          <a:ext cx="366466" cy="195197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X</a:t>
          </a:r>
        </a:p>
      </xdr:txBody>
    </xdr:sp>
    <xdr:clientData/>
  </xdr:twoCellAnchor>
  <xdr:twoCellAnchor>
    <xdr:from>
      <xdr:col>10</xdr:col>
      <xdr:colOff>0</xdr:colOff>
      <xdr:row>30</xdr:row>
      <xdr:rowOff>0</xdr:rowOff>
    </xdr:from>
    <xdr:to>
      <xdr:col>10</xdr:col>
      <xdr:colOff>366466</xdr:colOff>
      <xdr:row>31</xdr:row>
      <xdr:rowOff>0</xdr:rowOff>
    </xdr:to>
    <xdr:sp macro="" textlink="">
      <xdr:nvSpPr>
        <xdr:cNvPr id="14" name="Rectangle: Rounded Corners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SpPr/>
      </xdr:nvSpPr>
      <xdr:spPr>
        <a:xfrm>
          <a:off x="9352767" y="4629411"/>
          <a:ext cx="366466" cy="195197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X</a:t>
          </a:r>
        </a:p>
      </xdr:txBody>
    </xdr:sp>
    <xdr:clientData/>
  </xdr:twoCellAnchor>
  <xdr:twoCellAnchor>
    <xdr:from>
      <xdr:col>5</xdr:col>
      <xdr:colOff>30871</xdr:colOff>
      <xdr:row>26</xdr:row>
      <xdr:rowOff>118794</xdr:rowOff>
    </xdr:from>
    <xdr:to>
      <xdr:col>5</xdr:col>
      <xdr:colOff>992164</xdr:colOff>
      <xdr:row>27</xdr:row>
      <xdr:rowOff>155580</xdr:rowOff>
    </xdr:to>
    <xdr:sp macro="" textlink="">
      <xdr:nvSpPr>
        <xdr:cNvPr id="20" name="Rectangle: Rounded Corners 19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SpPr/>
      </xdr:nvSpPr>
      <xdr:spPr>
        <a:xfrm>
          <a:off x="8468751" y="4645074"/>
          <a:ext cx="961293" cy="219666"/>
        </a:xfrm>
        <a:prstGeom prst="round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800" b="1"/>
            <a:t>+ Add Source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1347470</xdr:colOff>
          <xdr:row>9</xdr:row>
          <xdr:rowOff>83457</xdr:rowOff>
        </xdr:from>
        <xdr:to>
          <xdr:col>2</xdr:col>
          <xdr:colOff>869950</xdr:colOff>
          <xdr:row>11</xdr:row>
          <xdr:rowOff>0</xdr:rowOff>
        </xdr:to>
        <xdr:grpSp>
          <xdr:nvGrpSpPr>
            <xdr:cNvPr id="15" name="Group 14">
              <a:extLst>
                <a:ext uri="{FF2B5EF4-FFF2-40B4-BE49-F238E27FC236}">
                  <a16:creationId xmlns="" xmlns:a16="http://schemas.microsoft.com/office/drawing/2014/main" id="{00000000-0008-0000-0000-00000F000000}"/>
                </a:ext>
              </a:extLst>
            </xdr:cNvPr>
            <xdr:cNvGrpSpPr/>
          </xdr:nvGrpSpPr>
          <xdr:grpSpPr>
            <a:xfrm>
              <a:off x="1627617" y="1708310"/>
              <a:ext cx="2301539" cy="207896"/>
              <a:chOff x="4795523" y="721366"/>
              <a:chExt cx="1905000" cy="309880"/>
            </a:xfrm>
          </xdr:grpSpPr>
          <xdr:sp macro="" textlink="">
            <xdr:nvSpPr>
              <xdr:cNvPr id="1192" name="Group Box 168" hidden="1">
                <a:extLst>
                  <a:ext uri="{63B3BB69-23CF-44E3-9099-C40C66FF867C}">
                    <a14:compatExt spid="_x0000_s1192"/>
                  </a:ext>
                  <a:ext uri="{FF2B5EF4-FFF2-40B4-BE49-F238E27FC236}">
                    <a16:creationId xmlns="" xmlns:a16="http://schemas.microsoft.com/office/drawing/2014/main" id="{00000000-0008-0000-0000-0000A8040000}"/>
                  </a:ext>
                </a:extLst>
              </xdr:cNvPr>
              <xdr:cNvSpPr/>
            </xdr:nvSpPr>
            <xdr:spPr bwMode="auto">
              <a:xfrm>
                <a:off x="4795523" y="721366"/>
                <a:ext cx="1905000" cy="309880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</xdr:sp>
          <xdr:sp macro="" textlink="">
            <xdr:nvSpPr>
              <xdr:cNvPr id="1196" name="Option Button 172" hidden="1">
                <a:extLst>
                  <a:ext uri="{63B3BB69-23CF-44E3-9099-C40C66FF867C}">
                    <a14:compatExt spid="_x0000_s1196"/>
                  </a:ext>
                  <a:ext uri="{FF2B5EF4-FFF2-40B4-BE49-F238E27FC236}">
                    <a16:creationId xmlns="" xmlns:a16="http://schemas.microsoft.com/office/drawing/2014/main" id="{00000000-0008-0000-0000-0000AC040000}"/>
                  </a:ext>
                </a:extLst>
              </xdr:cNvPr>
              <xdr:cNvSpPr/>
            </xdr:nvSpPr>
            <xdr:spPr bwMode="auto">
              <a:xfrm>
                <a:off x="4843628" y="743204"/>
                <a:ext cx="906780" cy="27686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Cost Centre</a:t>
                </a:r>
              </a:p>
            </xdr:txBody>
          </xdr:sp>
          <xdr:sp macro="" textlink="">
            <xdr:nvSpPr>
              <xdr:cNvPr id="1197" name="Option Button 173" hidden="1">
                <a:extLst>
                  <a:ext uri="{63B3BB69-23CF-44E3-9099-C40C66FF867C}">
                    <a14:compatExt spid="_x0000_s1197"/>
                  </a:ext>
                  <a:ext uri="{FF2B5EF4-FFF2-40B4-BE49-F238E27FC236}">
                    <a16:creationId xmlns="" xmlns:a16="http://schemas.microsoft.com/office/drawing/2014/main" id="{00000000-0008-0000-0000-0000AD040000}"/>
                  </a:ext>
                </a:extLst>
              </xdr:cNvPr>
              <xdr:cNvSpPr/>
            </xdr:nvSpPr>
            <xdr:spPr bwMode="auto">
              <a:xfrm>
                <a:off x="5831467" y="753364"/>
                <a:ext cx="784860" cy="22352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Region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1348740</xdr:colOff>
          <xdr:row>11</xdr:row>
          <xdr:rowOff>14623</xdr:rowOff>
        </xdr:from>
        <xdr:to>
          <xdr:col>2</xdr:col>
          <xdr:colOff>868680</xdr:colOff>
          <xdr:row>12</xdr:row>
          <xdr:rowOff>55881</xdr:rowOff>
        </xdr:to>
        <xdr:grpSp>
          <xdr:nvGrpSpPr>
            <xdr:cNvPr id="16" name="Group 15">
              <a:extLst>
                <a:ext uri="{FF2B5EF4-FFF2-40B4-BE49-F238E27FC236}">
                  <a16:creationId xmlns="" xmlns:a16="http://schemas.microsoft.com/office/drawing/2014/main" id="{00000000-0008-0000-0000-000010000000}"/>
                </a:ext>
              </a:extLst>
            </xdr:cNvPr>
            <xdr:cNvGrpSpPr/>
          </xdr:nvGrpSpPr>
          <xdr:grpSpPr>
            <a:xfrm>
              <a:off x="1628887" y="1930829"/>
              <a:ext cx="2298999" cy="209346"/>
              <a:chOff x="4460239" y="431800"/>
              <a:chExt cx="1988820" cy="414021"/>
            </a:xfrm>
          </xdr:grpSpPr>
          <xdr:sp macro="" textlink="">
            <xdr:nvSpPr>
              <xdr:cNvPr id="1198" name="Group Box 174" hidden="1">
                <a:extLst>
                  <a:ext uri="{63B3BB69-23CF-44E3-9099-C40C66FF867C}">
                    <a14:compatExt spid="_x0000_s1198"/>
                  </a:ext>
                  <a:ext uri="{FF2B5EF4-FFF2-40B4-BE49-F238E27FC236}">
                    <a16:creationId xmlns="" xmlns:a16="http://schemas.microsoft.com/office/drawing/2014/main" id="{00000000-0008-0000-0000-0000AE040000}"/>
                  </a:ext>
                </a:extLst>
              </xdr:cNvPr>
              <xdr:cNvSpPr/>
            </xdr:nvSpPr>
            <xdr:spPr bwMode="auto">
              <a:xfrm>
                <a:off x="4460239" y="431800"/>
                <a:ext cx="1988820" cy="414021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</xdr:sp>
          <xdr:sp macro="" textlink="">
            <xdr:nvSpPr>
              <xdr:cNvPr id="1199" name="Option Button 175" hidden="1">
                <a:extLst>
                  <a:ext uri="{63B3BB69-23CF-44E3-9099-C40C66FF867C}">
                    <a14:compatExt spid="_x0000_s1199"/>
                  </a:ext>
                  <a:ext uri="{FF2B5EF4-FFF2-40B4-BE49-F238E27FC236}">
                    <a16:creationId xmlns="" xmlns:a16="http://schemas.microsoft.com/office/drawing/2014/main" id="{00000000-0008-0000-0000-0000AF040000}"/>
                  </a:ext>
                </a:extLst>
              </xdr:cNvPr>
              <xdr:cNvSpPr/>
            </xdr:nvSpPr>
            <xdr:spPr bwMode="auto">
              <a:xfrm>
                <a:off x="4503420" y="509776"/>
                <a:ext cx="883920" cy="231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Monthly Salary</a:t>
                </a:r>
              </a:p>
            </xdr:txBody>
          </xdr:sp>
          <xdr:sp macro="" textlink="">
            <xdr:nvSpPr>
              <xdr:cNvPr id="1200" name="Option Button 176" hidden="1">
                <a:extLst>
                  <a:ext uri="{63B3BB69-23CF-44E3-9099-C40C66FF867C}">
                    <a14:compatExt spid="_x0000_s1200"/>
                  </a:ext>
                  <a:ext uri="{FF2B5EF4-FFF2-40B4-BE49-F238E27FC236}">
                    <a16:creationId xmlns="" xmlns:a16="http://schemas.microsoft.com/office/drawing/2014/main" id="{00000000-0008-0000-0000-0000B0040000}"/>
                  </a:ext>
                </a:extLst>
              </xdr:cNvPr>
              <xdr:cNvSpPr/>
            </xdr:nvSpPr>
            <xdr:spPr bwMode="auto">
              <a:xfrm>
                <a:off x="5542280" y="509776"/>
                <a:ext cx="784860" cy="223522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Partial Salary</a:t>
                </a:r>
              </a:p>
            </xdr:txBody>
          </xdr:sp>
        </xdr:grpSp>
        <xdr:clientData/>
      </xdr:twoCellAnchor>
    </mc:Choice>
    <mc:Fallback/>
  </mc:AlternateContent>
  <xdr:twoCellAnchor>
    <xdr:from>
      <xdr:col>10</xdr:col>
      <xdr:colOff>0</xdr:colOff>
      <xdr:row>40</xdr:row>
      <xdr:rowOff>0</xdr:rowOff>
    </xdr:from>
    <xdr:to>
      <xdr:col>10</xdr:col>
      <xdr:colOff>366466</xdr:colOff>
      <xdr:row>41</xdr:row>
      <xdr:rowOff>10829</xdr:rowOff>
    </xdr:to>
    <xdr:sp macro="" textlink="">
      <xdr:nvSpPr>
        <xdr:cNvPr id="24" name="Rectangle: Rounded Corners 2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SpPr/>
      </xdr:nvSpPr>
      <xdr:spPr>
        <a:xfrm>
          <a:off x="17192625" y="7286625"/>
          <a:ext cx="366466" cy="191804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X</a:t>
          </a:r>
        </a:p>
      </xdr:txBody>
    </xdr:sp>
    <xdr:clientData/>
  </xdr:twoCellAnchor>
  <xdr:twoCellAnchor>
    <xdr:from>
      <xdr:col>10</xdr:col>
      <xdr:colOff>0</xdr:colOff>
      <xdr:row>41</xdr:row>
      <xdr:rowOff>0</xdr:rowOff>
    </xdr:from>
    <xdr:to>
      <xdr:col>10</xdr:col>
      <xdr:colOff>366466</xdr:colOff>
      <xdr:row>42</xdr:row>
      <xdr:rowOff>10829</xdr:rowOff>
    </xdr:to>
    <xdr:sp macro="" textlink="">
      <xdr:nvSpPr>
        <xdr:cNvPr id="25" name="Rectangle: Rounded Corners 24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SpPr/>
      </xdr:nvSpPr>
      <xdr:spPr>
        <a:xfrm>
          <a:off x="17192625" y="7467600"/>
          <a:ext cx="366466" cy="191804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X</a:t>
          </a:r>
        </a:p>
      </xdr:txBody>
    </xdr:sp>
    <xdr:clientData/>
  </xdr:twoCellAnchor>
  <xdr:twoCellAnchor>
    <xdr:from>
      <xdr:col>10</xdr:col>
      <xdr:colOff>0</xdr:colOff>
      <xdr:row>42</xdr:row>
      <xdr:rowOff>0</xdr:rowOff>
    </xdr:from>
    <xdr:to>
      <xdr:col>10</xdr:col>
      <xdr:colOff>366466</xdr:colOff>
      <xdr:row>54</xdr:row>
      <xdr:rowOff>10829</xdr:rowOff>
    </xdr:to>
    <xdr:sp macro="" textlink="">
      <xdr:nvSpPr>
        <xdr:cNvPr id="26" name="Rectangle: Rounded Corners 25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SpPr/>
      </xdr:nvSpPr>
      <xdr:spPr>
        <a:xfrm>
          <a:off x="17192625" y="7648575"/>
          <a:ext cx="366466" cy="191804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X</a:t>
          </a:r>
        </a:p>
      </xdr:txBody>
    </xdr:sp>
    <xdr:clientData/>
  </xdr:twoCellAnchor>
  <xdr:twoCellAnchor>
    <xdr:from>
      <xdr:col>3</xdr:col>
      <xdr:colOff>44823</xdr:colOff>
      <xdr:row>37</xdr:row>
      <xdr:rowOff>116541</xdr:rowOff>
    </xdr:from>
    <xdr:to>
      <xdr:col>3</xdr:col>
      <xdr:colOff>1006116</xdr:colOff>
      <xdr:row>38</xdr:row>
      <xdr:rowOff>153327</xdr:rowOff>
    </xdr:to>
    <xdr:sp macro="" textlink="">
      <xdr:nvSpPr>
        <xdr:cNvPr id="27" name="Rectangle: Rounded Corners 26">
          <a:extLst>
            <a:ext uri="{FF2B5EF4-FFF2-40B4-BE49-F238E27FC236}">
              <a16:creationId xmlns="" xmlns:a16="http://schemas.microsoft.com/office/drawing/2014/main" id="{816B84F1-122C-49A0-9EB0-A88CF5B763B4}"/>
            </a:ext>
          </a:extLst>
        </xdr:cNvPr>
        <xdr:cNvSpPr/>
      </xdr:nvSpPr>
      <xdr:spPr>
        <a:xfrm>
          <a:off x="5405717" y="6866965"/>
          <a:ext cx="961293" cy="216080"/>
        </a:xfrm>
        <a:prstGeom prst="round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800" b="1"/>
            <a:t>+ Add Source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omments" Target="../comments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J55"/>
  <sheetViews>
    <sheetView showGridLines="0" tabSelected="1" topLeftCell="C18" zoomScale="85" zoomScaleNormal="85" workbookViewId="0">
      <selection activeCell="F25" sqref="F25"/>
    </sheetView>
  </sheetViews>
  <sheetFormatPr defaultRowHeight="14.25" x14ac:dyDescent="0.2"/>
  <cols>
    <col min="1" max="1" width="3.625" customWidth="1"/>
    <col min="2" max="2" width="36.5" bestFit="1" customWidth="1"/>
    <col min="3" max="3" width="37.875" bestFit="1" customWidth="1"/>
    <col min="4" max="4" width="31.375" bestFit="1" customWidth="1"/>
    <col min="5" max="5" width="36.25" bestFit="1" customWidth="1"/>
    <col min="6" max="6" width="21.5" bestFit="1" customWidth="1"/>
    <col min="7" max="7" width="19.5" bestFit="1" customWidth="1"/>
    <col min="8" max="8" width="24.5" bestFit="1" customWidth="1"/>
    <col min="9" max="9" width="17.875" bestFit="1" customWidth="1"/>
    <col min="10" max="10" width="22.125" bestFit="1" customWidth="1"/>
  </cols>
  <sheetData>
    <row r="1" spans="2:7" ht="15" thickBot="1" x14ac:dyDescent="0.25">
      <c r="B1" s="20" t="s">
        <v>0</v>
      </c>
      <c r="C1" s="20" t="s">
        <v>43</v>
      </c>
      <c r="D1" s="42" t="s">
        <v>41</v>
      </c>
      <c r="E1" s="20"/>
    </row>
    <row r="2" spans="2:7" ht="15" thickBot="1" x14ac:dyDescent="0.25">
      <c r="B2" s="3" t="s">
        <v>25</v>
      </c>
      <c r="C2" s="3">
        <v>1234</v>
      </c>
      <c r="D2" s="20"/>
      <c r="E2" s="20"/>
    </row>
    <row r="3" spans="2:7" ht="9.6" customHeight="1" x14ac:dyDescent="0.2">
      <c r="B3" s="17" t="s">
        <v>16</v>
      </c>
      <c r="C3" s="17" t="s">
        <v>16</v>
      </c>
      <c r="E3" s="20"/>
    </row>
    <row r="4" spans="2:7" ht="15.75" thickBot="1" x14ac:dyDescent="0.3">
      <c r="B4" s="4" t="s">
        <v>1</v>
      </c>
      <c r="C4" s="4" t="s">
        <v>44</v>
      </c>
      <c r="D4" s="20"/>
      <c r="E4" s="20"/>
    </row>
    <row r="5" spans="2:7" ht="15.75" thickBot="1" x14ac:dyDescent="0.3">
      <c r="B5" s="3" t="s">
        <v>2</v>
      </c>
      <c r="C5" s="45">
        <v>500</v>
      </c>
      <c r="D5" s="20"/>
      <c r="E5" s="20"/>
      <c r="F5" s="2"/>
      <c r="G5" s="2"/>
    </row>
    <row r="6" spans="2:7" x14ac:dyDescent="0.2">
      <c r="B6" s="17" t="s">
        <v>16</v>
      </c>
      <c r="C6" s="17" t="s">
        <v>16</v>
      </c>
      <c r="D6" s="17"/>
      <c r="E6" s="17"/>
      <c r="F6" s="2"/>
      <c r="G6" s="2"/>
    </row>
    <row r="7" spans="2:7" ht="15.75" thickBot="1" x14ac:dyDescent="0.3">
      <c r="B7" s="4" t="s">
        <v>3</v>
      </c>
      <c r="D7" s="4"/>
      <c r="E7" s="4"/>
      <c r="F7" s="2"/>
      <c r="G7" s="2"/>
    </row>
    <row r="8" spans="2:7" ht="15" thickBot="1" x14ac:dyDescent="0.25">
      <c r="B8" s="3">
        <v>211</v>
      </c>
      <c r="D8" s="20"/>
      <c r="E8" s="20"/>
      <c r="F8" s="2"/>
      <c r="G8" s="2"/>
    </row>
    <row r="9" spans="2:7" ht="12" customHeight="1" x14ac:dyDescent="0.2">
      <c r="B9" s="17" t="s">
        <v>16</v>
      </c>
      <c r="C9" s="17"/>
      <c r="D9" s="17"/>
      <c r="E9" s="17"/>
      <c r="F9" s="2"/>
      <c r="G9" s="2"/>
    </row>
    <row r="10" spans="2:7" ht="19.899999999999999" customHeight="1" x14ac:dyDescent="0.25">
      <c r="B10" s="46" t="s">
        <v>26</v>
      </c>
      <c r="D10" t="s">
        <v>47</v>
      </c>
    </row>
    <row r="11" spans="2:7" ht="4.1500000000000004" customHeight="1" x14ac:dyDescent="0.2"/>
    <row r="12" spans="2:7" ht="13.9" customHeight="1" x14ac:dyDescent="0.25">
      <c r="B12" s="4" t="s">
        <v>45</v>
      </c>
    </row>
    <row r="13" spans="2:7" ht="13.9" customHeight="1" x14ac:dyDescent="0.25">
      <c r="B13" s="4"/>
    </row>
    <row r="14" spans="2:7" ht="13.9" customHeight="1" x14ac:dyDescent="0.2"/>
    <row r="15" spans="2:7" ht="13.9" customHeight="1" thickBot="1" x14ac:dyDescent="0.3">
      <c r="B15" s="29" t="s">
        <v>37</v>
      </c>
    </row>
    <row r="16" spans="2:7" ht="13.9" customHeight="1" thickBot="1" x14ac:dyDescent="0.25">
      <c r="B16" s="3">
        <v>806626</v>
      </c>
      <c r="D16" t="s">
        <v>48</v>
      </c>
    </row>
    <row r="17" spans="2:10" ht="13.9" customHeight="1" x14ac:dyDescent="0.2">
      <c r="B17" s="17" t="s">
        <v>16</v>
      </c>
    </row>
    <row r="18" spans="2:10" ht="6" customHeight="1" x14ac:dyDescent="0.2">
      <c r="B18" s="19"/>
      <c r="C18" s="18"/>
      <c r="D18" s="18"/>
      <c r="E18" s="18"/>
      <c r="F18" s="18"/>
      <c r="G18" s="18"/>
      <c r="H18" s="18"/>
      <c r="I18" s="18"/>
      <c r="J18" s="18"/>
    </row>
    <row r="19" spans="2:10" ht="15" customHeight="1" x14ac:dyDescent="0.2"/>
    <row r="20" spans="2:10" ht="23.25" x14ac:dyDescent="0.35">
      <c r="B20" s="14" t="s">
        <v>30</v>
      </c>
      <c r="C20" s="13"/>
      <c r="E20" s="13" t="s">
        <v>46</v>
      </c>
      <c r="F20" s="13"/>
      <c r="G20" s="13"/>
    </row>
    <row r="21" spans="2:10" ht="15" x14ac:dyDescent="0.25">
      <c r="B21" s="33" t="s">
        <v>49</v>
      </c>
      <c r="C21" s="6" t="s">
        <v>27</v>
      </c>
      <c r="D21" s="6" t="s">
        <v>37</v>
      </c>
      <c r="E21" s="6" t="s">
        <v>39</v>
      </c>
    </row>
    <row r="22" spans="2:10" ht="15" x14ac:dyDescent="0.25">
      <c r="B22" s="32" t="s">
        <v>24</v>
      </c>
      <c r="C22" s="16">
        <v>137</v>
      </c>
      <c r="D22" s="44">
        <v>498194</v>
      </c>
      <c r="E22" s="43">
        <f>(100%-F26)*D22</f>
        <v>199277.6</v>
      </c>
    </row>
    <row r="23" spans="2:10" ht="15" x14ac:dyDescent="0.25">
      <c r="B23" s="23" t="s">
        <v>5</v>
      </c>
      <c r="C23" s="23" t="s">
        <v>32</v>
      </c>
      <c r="D23" s="23" t="s">
        <v>33</v>
      </c>
      <c r="E23" s="23" t="s">
        <v>31</v>
      </c>
      <c r="F23" s="23" t="s">
        <v>38</v>
      </c>
      <c r="G23" s="23" t="s">
        <v>36</v>
      </c>
      <c r="H23" s="23" t="s">
        <v>28</v>
      </c>
      <c r="I23" s="23" t="s">
        <v>35</v>
      </c>
      <c r="J23" s="23" t="s">
        <v>34</v>
      </c>
    </row>
    <row r="24" spans="2:10" x14ac:dyDescent="0.2">
      <c r="B24" s="11" t="s">
        <v>18</v>
      </c>
      <c r="C24" s="7">
        <v>500000</v>
      </c>
      <c r="D24" s="7">
        <v>51</v>
      </c>
      <c r="E24" s="7">
        <f>C24*D24</f>
        <v>25500000</v>
      </c>
      <c r="F24" s="40">
        <v>0.5</v>
      </c>
      <c r="G24" s="38">
        <f>H24/D24</f>
        <v>4884.2549019607841</v>
      </c>
      <c r="H24" s="7">
        <f>$D$22*F24</f>
        <v>249097</v>
      </c>
      <c r="I24" s="25">
        <f>C24-G24</f>
        <v>495115.74509803922</v>
      </c>
      <c r="J24" s="25">
        <f>E24-H24</f>
        <v>25250903</v>
      </c>
    </row>
    <row r="25" spans="2:10" x14ac:dyDescent="0.2">
      <c r="B25" s="11" t="s">
        <v>19</v>
      </c>
      <c r="C25" s="7">
        <v>500000</v>
      </c>
      <c r="D25" s="7">
        <v>51</v>
      </c>
      <c r="E25" s="7">
        <f>C25*D25</f>
        <v>25500000</v>
      </c>
      <c r="F25" s="40">
        <v>0.1</v>
      </c>
      <c r="G25" s="38">
        <f>H25/D25</f>
        <v>976.85098039215688</v>
      </c>
      <c r="H25" s="7">
        <f>$D$22*F25</f>
        <v>49819.4</v>
      </c>
      <c r="I25" s="26">
        <f t="shared" ref="I25" si="0">C25-G25</f>
        <v>499023.14901960787</v>
      </c>
      <c r="J25" s="26">
        <f>E25-H25</f>
        <v>25450180.600000001</v>
      </c>
    </row>
    <row r="26" spans="2:10" ht="15" x14ac:dyDescent="0.25">
      <c r="B26" s="29"/>
      <c r="C26" s="29"/>
      <c r="D26" s="29"/>
      <c r="E26" s="34" t="s">
        <v>17</v>
      </c>
      <c r="F26" s="41">
        <f>SUM(F24:F25)</f>
        <v>0.6</v>
      </c>
      <c r="G26" s="39">
        <f>SUM(G24:G25)</f>
        <v>5861.1058823529411</v>
      </c>
      <c r="H26" s="36">
        <f>SUM(H24:H25)</f>
        <v>298916.40000000002</v>
      </c>
      <c r="I26" s="13"/>
      <c r="J26" s="13"/>
    </row>
    <row r="27" spans="2:10" ht="15" x14ac:dyDescent="0.25">
      <c r="B27" s="33" t="s">
        <v>29</v>
      </c>
      <c r="C27" s="6" t="s">
        <v>27</v>
      </c>
      <c r="D27" s="6" t="s">
        <v>37</v>
      </c>
      <c r="E27" s="6" t="s">
        <v>39</v>
      </c>
      <c r="H27" s="13"/>
      <c r="I27" s="13"/>
      <c r="J27" s="13"/>
    </row>
    <row r="28" spans="2:10" ht="15" x14ac:dyDescent="0.25">
      <c r="B28" s="21" t="s">
        <v>23</v>
      </c>
      <c r="C28" s="22">
        <v>0</v>
      </c>
      <c r="D28" s="44">
        <v>0</v>
      </c>
      <c r="E28" s="43">
        <f>(100%-F32)*D28</f>
        <v>0</v>
      </c>
      <c r="H28" s="13"/>
      <c r="I28" s="13"/>
      <c r="J28" s="13"/>
    </row>
    <row r="29" spans="2:10" ht="15" x14ac:dyDescent="0.25">
      <c r="B29" s="23" t="s">
        <v>5</v>
      </c>
      <c r="C29" s="23" t="s">
        <v>32</v>
      </c>
      <c r="D29" s="23" t="s">
        <v>33</v>
      </c>
      <c r="E29" s="23" t="s">
        <v>31</v>
      </c>
      <c r="F29" s="23" t="s">
        <v>38</v>
      </c>
      <c r="G29" s="23" t="s">
        <v>36</v>
      </c>
      <c r="H29" s="23" t="s">
        <v>28</v>
      </c>
      <c r="I29" s="23" t="s">
        <v>35</v>
      </c>
      <c r="J29" s="23" t="s">
        <v>34</v>
      </c>
    </row>
    <row r="30" spans="2:10" x14ac:dyDescent="0.2">
      <c r="B30" s="11" t="s">
        <v>18</v>
      </c>
      <c r="C30" s="25">
        <v>0</v>
      </c>
      <c r="D30" s="7">
        <v>4.5179999999999998</v>
      </c>
      <c r="E30" s="25">
        <v>0</v>
      </c>
      <c r="F30" s="40">
        <v>8.6099999999999996E-2</v>
      </c>
      <c r="G30" s="38">
        <f>H30*D30</f>
        <v>0</v>
      </c>
      <c r="H30" s="7">
        <f>$D$28*F30</f>
        <v>0</v>
      </c>
      <c r="I30" s="25">
        <f>C30-G30</f>
        <v>0</v>
      </c>
      <c r="J30" s="25">
        <f>E30-H30</f>
        <v>0</v>
      </c>
    </row>
    <row r="31" spans="2:10" x14ac:dyDescent="0.2">
      <c r="B31" s="11" t="s">
        <v>19</v>
      </c>
      <c r="C31" s="26">
        <f>I25</f>
        <v>499023.14901960787</v>
      </c>
      <c r="D31" s="7">
        <v>1</v>
      </c>
      <c r="E31" s="26">
        <v>0</v>
      </c>
      <c r="F31" s="40">
        <v>0.25</v>
      </c>
      <c r="G31" s="38">
        <f t="shared" ref="G31" si="1">H31*D31</f>
        <v>0</v>
      </c>
      <c r="H31" s="7">
        <f>$D$28*F31</f>
        <v>0</v>
      </c>
      <c r="I31" s="26">
        <f t="shared" ref="I31" si="2">C31-G31</f>
        <v>499023.14901960787</v>
      </c>
      <c r="J31" s="26">
        <f>E31-H31</f>
        <v>0</v>
      </c>
    </row>
    <row r="32" spans="2:10" ht="15" x14ac:dyDescent="0.25">
      <c r="B32" s="1"/>
      <c r="C32" s="1"/>
      <c r="D32" s="1"/>
      <c r="E32" s="34" t="s">
        <v>17</v>
      </c>
      <c r="F32" s="41">
        <f>SUM(F30:F31)</f>
        <v>0.33610000000000001</v>
      </c>
      <c r="G32" s="39">
        <f>SUM(G30:G31)</f>
        <v>0</v>
      </c>
      <c r="H32" s="36">
        <f>SUM(H30:H31)</f>
        <v>0</v>
      </c>
      <c r="I32" s="1"/>
      <c r="J32" s="1"/>
    </row>
    <row r="33" spans="2:10" x14ac:dyDescent="0.2">
      <c r="B33" s="1"/>
      <c r="F33" s="10"/>
      <c r="G33" s="10"/>
      <c r="H33" s="10"/>
      <c r="I33" s="10"/>
      <c r="J33" s="1"/>
    </row>
    <row r="34" spans="2:10" x14ac:dyDescent="0.2">
      <c r="B34" s="1"/>
      <c r="F34" s="10"/>
      <c r="G34" s="10"/>
      <c r="H34" s="10"/>
      <c r="I34" s="10"/>
      <c r="J34" s="1"/>
    </row>
    <row r="35" spans="2:10" ht="23.25" x14ac:dyDescent="0.35">
      <c r="B35" s="15" t="s">
        <v>6</v>
      </c>
      <c r="C35" s="29"/>
      <c r="D35" s="29"/>
      <c r="E35" s="29"/>
      <c r="F35" s="29"/>
      <c r="G35" s="29"/>
      <c r="H35" s="27"/>
      <c r="I35" s="27"/>
    </row>
    <row r="36" spans="2:10" ht="18.600000000000001" customHeight="1" x14ac:dyDescent="0.25">
      <c r="B36" s="24" t="s">
        <v>27</v>
      </c>
      <c r="C36" s="28">
        <f>B8-(C22+C28)</f>
        <v>74</v>
      </c>
      <c r="D36" s="29"/>
      <c r="E36" s="29"/>
      <c r="F36" s="29"/>
      <c r="G36" s="29"/>
      <c r="H36" s="29"/>
      <c r="I36" s="29"/>
    </row>
    <row r="37" spans="2:10" ht="15" x14ac:dyDescent="0.25">
      <c r="B37" s="6" t="s">
        <v>40</v>
      </c>
      <c r="C37" s="36">
        <f>B16-(D22+D28)</f>
        <v>308432</v>
      </c>
      <c r="D37" s="29"/>
      <c r="E37" s="29"/>
      <c r="F37" s="31"/>
      <c r="G37" s="31"/>
      <c r="H37" s="35"/>
      <c r="I37" s="35"/>
      <c r="J37" s="30"/>
    </row>
    <row r="38" spans="2:10" ht="15" x14ac:dyDescent="0.25">
      <c r="B38" s="6" t="s">
        <v>42</v>
      </c>
      <c r="C38" s="36">
        <f>E22+E28</f>
        <v>199277.6</v>
      </c>
      <c r="D38" s="29"/>
      <c r="E38" s="29"/>
      <c r="F38" s="31"/>
      <c r="G38" s="31"/>
      <c r="H38" s="35"/>
      <c r="I38" s="35"/>
      <c r="J38" s="30"/>
    </row>
    <row r="39" spans="2:10" ht="15" x14ac:dyDescent="0.25">
      <c r="B39" s="6" t="s">
        <v>37</v>
      </c>
      <c r="C39" s="36">
        <f>C37+C38</f>
        <v>507709.6</v>
      </c>
      <c r="D39" s="29"/>
      <c r="E39" s="29"/>
      <c r="F39" s="31"/>
      <c r="G39" s="31"/>
      <c r="H39" s="35"/>
      <c r="I39" s="35"/>
      <c r="J39" s="30"/>
    </row>
    <row r="40" spans="2:10" ht="15" x14ac:dyDescent="0.25">
      <c r="B40" s="6" t="s">
        <v>5</v>
      </c>
      <c r="C40" s="23" t="s">
        <v>32</v>
      </c>
      <c r="D40" s="23" t="s">
        <v>33</v>
      </c>
      <c r="E40" s="23" t="s">
        <v>31</v>
      </c>
      <c r="F40" s="23" t="s">
        <v>38</v>
      </c>
      <c r="G40" s="23" t="s">
        <v>36</v>
      </c>
      <c r="H40" s="23" t="s">
        <v>28</v>
      </c>
      <c r="I40" s="23" t="s">
        <v>35</v>
      </c>
      <c r="J40" s="6" t="s">
        <v>4</v>
      </c>
    </row>
    <row r="41" spans="2:10" ht="15" x14ac:dyDescent="0.25">
      <c r="B41" s="12" t="s">
        <v>20</v>
      </c>
      <c r="C41" s="7">
        <v>1000</v>
      </c>
      <c r="D41" s="7">
        <v>1</v>
      </c>
      <c r="E41" s="7">
        <f>C41*D41</f>
        <v>1000</v>
      </c>
      <c r="F41" s="40">
        <v>0.31</v>
      </c>
      <c r="G41" s="38">
        <f>H41/D41</f>
        <v>157389.976</v>
      </c>
      <c r="H41" s="7">
        <f>$C$39*F41</f>
        <v>157389.976</v>
      </c>
      <c r="I41" s="7">
        <f>C41-G41</f>
        <v>-156389.976</v>
      </c>
      <c r="J41" s="7">
        <f>C41-H41</f>
        <v>-156389.976</v>
      </c>
    </row>
    <row r="42" spans="2:10" ht="15" x14ac:dyDescent="0.25">
      <c r="B42" s="12" t="s">
        <v>21</v>
      </c>
      <c r="C42" s="7">
        <v>350</v>
      </c>
      <c r="D42" s="7">
        <v>1</v>
      </c>
      <c r="E42" s="7">
        <f t="shared" ref="E42:E43" si="3">C42*D42</f>
        <v>350</v>
      </c>
      <c r="F42" s="40">
        <v>0.44</v>
      </c>
      <c r="G42" s="38">
        <f>H42/D42</f>
        <v>223392.22399999999</v>
      </c>
      <c r="H42" s="7">
        <f t="shared" ref="H42:H43" si="4">$C$39*F42</f>
        <v>223392.22399999999</v>
      </c>
      <c r="I42" s="7">
        <f t="shared" ref="I42:I43" si="5">C42-G42</f>
        <v>-223042.22399999999</v>
      </c>
      <c r="J42" s="7">
        <f>C42-H42</f>
        <v>-223042.22399999999</v>
      </c>
    </row>
    <row r="43" spans="2:10" ht="15" x14ac:dyDescent="0.25">
      <c r="B43" s="12" t="s">
        <v>22</v>
      </c>
      <c r="C43" s="7">
        <v>200</v>
      </c>
      <c r="D43" s="7">
        <v>1</v>
      </c>
      <c r="E43" s="7">
        <f t="shared" si="3"/>
        <v>200</v>
      </c>
      <c r="F43" s="40">
        <v>0.25</v>
      </c>
      <c r="G43" s="38">
        <f>H43/D43</f>
        <v>126927.4</v>
      </c>
      <c r="H43" s="7">
        <f t="shared" si="4"/>
        <v>126927.4</v>
      </c>
      <c r="I43" s="7">
        <f t="shared" si="5"/>
        <v>-126727.4</v>
      </c>
      <c r="J43" s="7">
        <f>C43-H43</f>
        <v>-126727.4</v>
      </c>
    </row>
    <row r="44" spans="2:10" hidden="1" x14ac:dyDescent="0.2"/>
    <row r="45" spans="2:10" ht="15" hidden="1" x14ac:dyDescent="0.25">
      <c r="C45" s="4" t="s">
        <v>14</v>
      </c>
      <c r="D45" s="4"/>
      <c r="E45" s="4"/>
      <c r="F45" s="4"/>
      <c r="G45" s="4"/>
      <c r="H45" s="4" t="s">
        <v>15</v>
      </c>
      <c r="I45" s="4"/>
      <c r="J45" s="4"/>
    </row>
    <row r="46" spans="2:10" hidden="1" x14ac:dyDescent="0.2">
      <c r="C46" s="5" t="s">
        <v>7</v>
      </c>
      <c r="D46" s="5"/>
      <c r="E46" s="5"/>
      <c r="F46" s="5"/>
      <c r="G46" s="5"/>
      <c r="H46" s="5">
        <v>2000</v>
      </c>
      <c r="I46" s="5"/>
      <c r="J46" s="5"/>
    </row>
    <row r="47" spans="2:10" hidden="1" x14ac:dyDescent="0.2">
      <c r="C47" s="5" t="s">
        <v>8</v>
      </c>
      <c r="D47" s="5"/>
      <c r="E47" s="5"/>
      <c r="F47" s="5"/>
      <c r="G47" s="5"/>
      <c r="H47" s="5">
        <v>1500</v>
      </c>
      <c r="I47" s="5"/>
      <c r="J47" s="5"/>
    </row>
    <row r="48" spans="2:10" hidden="1" x14ac:dyDescent="0.2">
      <c r="C48" s="5" t="s">
        <v>9</v>
      </c>
      <c r="D48" s="5"/>
      <c r="E48" s="5"/>
      <c r="F48" s="5"/>
      <c r="G48" s="5"/>
      <c r="H48" s="5">
        <v>3000</v>
      </c>
      <c r="I48" s="5"/>
      <c r="J48" s="5"/>
    </row>
    <row r="49" spans="3:10" hidden="1" x14ac:dyDescent="0.2">
      <c r="C49" s="5" t="s">
        <v>10</v>
      </c>
      <c r="D49" s="5"/>
      <c r="E49" s="5"/>
      <c r="F49" s="5"/>
      <c r="G49" s="5"/>
      <c r="H49" s="5">
        <v>4000</v>
      </c>
      <c r="I49" s="5"/>
      <c r="J49" s="5"/>
    </row>
    <row r="50" spans="3:10" hidden="1" x14ac:dyDescent="0.2">
      <c r="C50" s="5" t="s">
        <v>11</v>
      </c>
      <c r="D50" s="5"/>
      <c r="E50" s="5"/>
      <c r="F50" s="5"/>
      <c r="G50" s="5"/>
      <c r="H50" s="5">
        <v>7500</v>
      </c>
      <c r="I50" s="5"/>
      <c r="J50" s="5"/>
    </row>
    <row r="51" spans="3:10" hidden="1" x14ac:dyDescent="0.2">
      <c r="C51" s="5" t="s">
        <v>12</v>
      </c>
      <c r="D51" s="5"/>
      <c r="E51" s="5"/>
      <c r="F51" s="5"/>
      <c r="G51" s="5"/>
      <c r="H51" s="5">
        <v>2700</v>
      </c>
      <c r="I51" s="5"/>
      <c r="J51" s="5"/>
    </row>
    <row r="52" spans="3:10" ht="15" hidden="1" x14ac:dyDescent="0.25">
      <c r="C52" s="9" t="s">
        <v>13</v>
      </c>
      <c r="D52" s="9"/>
      <c r="E52" s="9"/>
      <c r="F52" s="5"/>
      <c r="G52" s="5"/>
      <c r="H52" s="8">
        <f>SUM(H46:H51)</f>
        <v>20700</v>
      </c>
      <c r="I52" s="8"/>
      <c r="J52" s="5"/>
    </row>
    <row r="53" spans="3:10" hidden="1" x14ac:dyDescent="0.2">
      <c r="H53" t="e">
        <f>CEILING(H52*#REF!,1)</f>
        <v>#REF!</v>
      </c>
    </row>
    <row r="54" spans="3:10" hidden="1" x14ac:dyDescent="0.2"/>
    <row r="55" spans="3:10" ht="15" x14ac:dyDescent="0.25">
      <c r="E55" s="34" t="s">
        <v>17</v>
      </c>
      <c r="F55" s="37">
        <f>SUM(F41:F54)</f>
        <v>1</v>
      </c>
      <c r="G55" s="39">
        <f>SUM(G41:G54)</f>
        <v>507709.6</v>
      </c>
      <c r="H55" s="36">
        <f>SUM(H41:H43)</f>
        <v>507709.6</v>
      </c>
    </row>
  </sheetData>
  <dataValidations disablePrompts="1" count="5">
    <dataValidation type="list" allowBlank="1" showInputMessage="1" showErrorMessage="1" sqref="B41:B43">
      <formula1>"EU,France,Netherlands"</formula1>
    </dataValidation>
    <dataValidation type="list" allowBlank="1" showInputMessage="1" showErrorMessage="1" sqref="B29 B23">
      <formula1>"MoF,MoE"</formula1>
    </dataValidation>
    <dataValidation type="list" allowBlank="1" showInputMessage="1" showErrorMessage="1" sqref="H33:I34">
      <formula1>"MoU1,MoU2"</formula1>
    </dataValidation>
    <dataValidation type="list" allowBlank="1" showInputMessage="1" showErrorMessage="1" sqref="B30:B31 B24:B25">
      <formula1>"UK,Belgium,EU"</formula1>
    </dataValidation>
    <dataValidation type="list" allowBlank="1" showInputMessage="1" showErrorMessage="1" sqref="B22 B28">
      <formula1>"Education,Health"</formula1>
    </dataValidation>
  </dataValidations>
  <printOptions horizontalCentered="1"/>
  <pageMargins left="0.2" right="0.45" top="0.25" bottom="0.25" header="0.3" footer="0.3"/>
  <pageSetup paperSize="9" scale="95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92" r:id="rId4" name="Group Box 168">
              <controlPr defaultSize="0" autoFill="0" autoPict="0">
                <anchor moveWithCells="1">
                  <from>
                    <xdr:col>1</xdr:col>
                    <xdr:colOff>1343025</xdr:colOff>
                    <xdr:row>9</xdr:row>
                    <xdr:rowOff>85725</xdr:rowOff>
                  </from>
                  <to>
                    <xdr:col>2</xdr:col>
                    <xdr:colOff>866775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5" name="Option Button 172">
              <controlPr defaultSize="0" autoFill="0" autoLine="0" autoPict="0">
                <anchor moveWithCells="1">
                  <from>
                    <xdr:col>1</xdr:col>
                    <xdr:colOff>1409700</xdr:colOff>
                    <xdr:row>9</xdr:row>
                    <xdr:rowOff>95250</xdr:rowOff>
                  </from>
                  <to>
                    <xdr:col>1</xdr:col>
                    <xdr:colOff>2505075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6" name="Option Button 173">
              <controlPr defaultSize="0" autoFill="0" autoLine="0" autoPict="0">
                <anchor moveWithCells="1">
                  <from>
                    <xdr:col>1</xdr:col>
                    <xdr:colOff>2600325</xdr:colOff>
                    <xdr:row>9</xdr:row>
                    <xdr:rowOff>104775</xdr:rowOff>
                  </from>
                  <to>
                    <xdr:col>2</xdr:col>
                    <xdr:colOff>771525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7" name="Group Box 174">
              <controlPr defaultSize="0" autoFill="0" autoPict="0">
                <anchor moveWithCells="1">
                  <from>
                    <xdr:col>1</xdr:col>
                    <xdr:colOff>1352550</xdr:colOff>
                    <xdr:row>11</xdr:row>
                    <xdr:rowOff>19050</xdr:rowOff>
                  </from>
                  <to>
                    <xdr:col>2</xdr:col>
                    <xdr:colOff>866775</xdr:colOff>
                    <xdr:row>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8" name="Option Button 175">
              <controlPr defaultSize="0" autoFill="0" autoLine="0" autoPict="0">
                <anchor moveWithCells="1">
                  <from>
                    <xdr:col>1</xdr:col>
                    <xdr:colOff>1400175</xdr:colOff>
                    <xdr:row>11</xdr:row>
                    <xdr:rowOff>57150</xdr:rowOff>
                  </from>
                  <to>
                    <xdr:col>1</xdr:col>
                    <xdr:colOff>2419350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9" name="Option Button 176">
              <controlPr defaultSize="0" autoFill="0" autoLine="0" autoPict="0">
                <anchor moveWithCells="1">
                  <from>
                    <xdr:col>1</xdr:col>
                    <xdr:colOff>2600325</xdr:colOff>
                    <xdr:row>11</xdr:row>
                    <xdr:rowOff>57150</xdr:rowOff>
                  </from>
                  <to>
                    <xdr:col>2</xdr:col>
                    <xdr:colOff>723900</xdr:colOff>
                    <xdr:row>11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Calculate Payment Allowances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Fattah Khalifeh</dc:creator>
  <cp:lastModifiedBy>hp</cp:lastModifiedBy>
  <cp:lastPrinted>2021-02-16T09:50:30Z</cp:lastPrinted>
  <dcterms:created xsi:type="dcterms:W3CDTF">2021-02-09T06:08:47Z</dcterms:created>
  <dcterms:modified xsi:type="dcterms:W3CDTF">2021-03-15T13:32:27Z</dcterms:modified>
</cp:coreProperties>
</file>