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5313AEB3-3FCB-499F-8693-25DF759C499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6" i="1" l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65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S70" i="1"/>
  <c r="S73" i="1"/>
  <c r="S72" i="1"/>
  <c r="S71" i="1"/>
  <c r="S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65" i="1"/>
  <c r="T70" i="1" l="1"/>
  <c r="AA114" i="1"/>
  <c r="S75" i="1"/>
  <c r="S68" i="1"/>
  <c r="S69" i="1"/>
  <c r="S67" i="1"/>
  <c r="AB66" i="1" l="1"/>
  <c r="AB82" i="1"/>
  <c r="AB98" i="1"/>
  <c r="AB65" i="1"/>
  <c r="AB83" i="1"/>
  <c r="AB99" i="1"/>
  <c r="AB68" i="1"/>
  <c r="AB84" i="1"/>
  <c r="AB100" i="1"/>
  <c r="AB67" i="1"/>
  <c r="AB69" i="1"/>
  <c r="AB85" i="1"/>
  <c r="AB101" i="1"/>
  <c r="AB70" i="1"/>
  <c r="AB86" i="1"/>
  <c r="AB102" i="1"/>
  <c r="AB94" i="1"/>
  <c r="AB81" i="1"/>
  <c r="AB71" i="1"/>
  <c r="AB87" i="1"/>
  <c r="AB103" i="1"/>
  <c r="AB72" i="1"/>
  <c r="AB88" i="1"/>
  <c r="AB104" i="1"/>
  <c r="AB73" i="1"/>
  <c r="AB89" i="1"/>
  <c r="AB105" i="1"/>
  <c r="AB108" i="1"/>
  <c r="AB109" i="1"/>
  <c r="AB78" i="1"/>
  <c r="AB97" i="1"/>
  <c r="AB74" i="1"/>
  <c r="AB90" i="1"/>
  <c r="AB106" i="1"/>
  <c r="AB75" i="1"/>
  <c r="AB91" i="1"/>
  <c r="AB92" i="1"/>
  <c r="AB107" i="1"/>
  <c r="AB76" i="1"/>
  <c r="AB110" i="1"/>
  <c r="AB113" i="1"/>
  <c r="AB77" i="1"/>
  <c r="AB93" i="1"/>
  <c r="AB79" i="1"/>
  <c r="AB95" i="1"/>
  <c r="AB111" i="1"/>
  <c r="AB80" i="1"/>
  <c r="AB96" i="1"/>
  <c r="AB112" i="1"/>
  <c r="X71" i="1"/>
  <c r="X87" i="1"/>
  <c r="X103" i="1"/>
  <c r="X73" i="1"/>
  <c r="X105" i="1"/>
  <c r="X90" i="1"/>
  <c r="X107" i="1"/>
  <c r="X94" i="1"/>
  <c r="X86" i="1"/>
  <c r="X72" i="1"/>
  <c r="X88" i="1"/>
  <c r="X104" i="1"/>
  <c r="X89" i="1"/>
  <c r="X74" i="1"/>
  <c r="X106" i="1"/>
  <c r="X91" i="1"/>
  <c r="X110" i="1"/>
  <c r="X70" i="1"/>
  <c r="X75" i="1"/>
  <c r="X78" i="1"/>
  <c r="X76" i="1"/>
  <c r="X92" i="1"/>
  <c r="X108" i="1"/>
  <c r="X77" i="1"/>
  <c r="X93" i="1"/>
  <c r="X109" i="1"/>
  <c r="X101" i="1"/>
  <c r="X79" i="1"/>
  <c r="X95" i="1"/>
  <c r="X111" i="1"/>
  <c r="X80" i="1"/>
  <c r="X96" i="1"/>
  <c r="X113" i="1"/>
  <c r="X66" i="1"/>
  <c r="X65" i="1"/>
  <c r="X112" i="1"/>
  <c r="X97" i="1"/>
  <c r="X98" i="1"/>
  <c r="X102" i="1"/>
  <c r="X81" i="1"/>
  <c r="X82" i="1"/>
  <c r="X67" i="1"/>
  <c r="X99" i="1"/>
  <c r="X83" i="1"/>
  <c r="X68" i="1"/>
  <c r="X84" i="1"/>
  <c r="X100" i="1"/>
  <c r="X69" i="1"/>
  <c r="X85" i="1"/>
  <c r="Z66" i="1"/>
  <c r="Z82" i="1"/>
  <c r="Z98" i="1"/>
  <c r="Y79" i="1"/>
  <c r="Y95" i="1"/>
  <c r="Y111" i="1"/>
  <c r="W104" i="1"/>
  <c r="W88" i="1"/>
  <c r="W72" i="1"/>
  <c r="Z67" i="1"/>
  <c r="Z83" i="1"/>
  <c r="Z99" i="1"/>
  <c r="Z65" i="1"/>
  <c r="Y80" i="1"/>
  <c r="Y96" i="1"/>
  <c r="Y112" i="1"/>
  <c r="W103" i="1"/>
  <c r="W87" i="1"/>
  <c r="W71" i="1"/>
  <c r="Z68" i="1"/>
  <c r="Z84" i="1"/>
  <c r="Z100" i="1"/>
  <c r="Y81" i="1"/>
  <c r="Y97" i="1"/>
  <c r="Y113" i="1"/>
  <c r="W102" i="1"/>
  <c r="W86" i="1"/>
  <c r="W70" i="1"/>
  <c r="Y77" i="1"/>
  <c r="Y93" i="1"/>
  <c r="W106" i="1"/>
  <c r="W74" i="1"/>
  <c r="Z97" i="1"/>
  <c r="W105" i="1"/>
  <c r="Z69" i="1"/>
  <c r="Z85" i="1"/>
  <c r="Z101" i="1"/>
  <c r="Y66" i="1"/>
  <c r="Y82" i="1"/>
  <c r="Y98" i="1"/>
  <c r="Y65" i="1"/>
  <c r="W101" i="1"/>
  <c r="W85" i="1"/>
  <c r="W69" i="1"/>
  <c r="Z70" i="1"/>
  <c r="Z86" i="1"/>
  <c r="Z102" i="1"/>
  <c r="Y67" i="1"/>
  <c r="Y83" i="1"/>
  <c r="Y99" i="1"/>
  <c r="W100" i="1"/>
  <c r="W84" i="1"/>
  <c r="W68" i="1"/>
  <c r="Z89" i="1"/>
  <c r="Y70" i="1"/>
  <c r="Y102" i="1"/>
  <c r="W97" i="1"/>
  <c r="W65" i="1"/>
  <c r="Z80" i="1"/>
  <c r="Y94" i="1"/>
  <c r="Z71" i="1"/>
  <c r="Z87" i="1"/>
  <c r="Z103" i="1"/>
  <c r="Y68" i="1"/>
  <c r="Y84" i="1"/>
  <c r="Y100" i="1"/>
  <c r="W99" i="1"/>
  <c r="W83" i="1"/>
  <c r="W67" i="1"/>
  <c r="Z72" i="1"/>
  <c r="Z88" i="1"/>
  <c r="Z104" i="1"/>
  <c r="Y69" i="1"/>
  <c r="Y85" i="1"/>
  <c r="Y101" i="1"/>
  <c r="W98" i="1"/>
  <c r="W82" i="1"/>
  <c r="W66" i="1"/>
  <c r="Z105" i="1"/>
  <c r="Y86" i="1"/>
  <c r="W113" i="1"/>
  <c r="W81" i="1"/>
  <c r="Z96" i="1"/>
  <c r="Y109" i="1"/>
  <c r="W90" i="1"/>
  <c r="Z81" i="1"/>
  <c r="Y110" i="1"/>
  <c r="W89" i="1"/>
  <c r="Z73" i="1"/>
  <c r="Z74" i="1"/>
  <c r="Z90" i="1"/>
  <c r="Z106" i="1"/>
  <c r="Y71" i="1"/>
  <c r="Y87" i="1"/>
  <c r="Y103" i="1"/>
  <c r="W112" i="1"/>
  <c r="W96" i="1"/>
  <c r="W80" i="1"/>
  <c r="Z75" i="1"/>
  <c r="Z91" i="1"/>
  <c r="Z107" i="1"/>
  <c r="Y72" i="1"/>
  <c r="Y88" i="1"/>
  <c r="Y104" i="1"/>
  <c r="W111" i="1"/>
  <c r="W95" i="1"/>
  <c r="W79" i="1"/>
  <c r="Z76" i="1"/>
  <c r="Z92" i="1"/>
  <c r="Z108" i="1"/>
  <c r="Y73" i="1"/>
  <c r="Y89" i="1"/>
  <c r="Y105" i="1"/>
  <c r="W110" i="1"/>
  <c r="W94" i="1"/>
  <c r="W78" i="1"/>
  <c r="Y78" i="1"/>
  <c r="Z77" i="1"/>
  <c r="Z93" i="1"/>
  <c r="Z109" i="1"/>
  <c r="Y74" i="1"/>
  <c r="Y90" i="1"/>
  <c r="Y106" i="1"/>
  <c r="W109" i="1"/>
  <c r="W93" i="1"/>
  <c r="W77" i="1"/>
  <c r="Z94" i="1"/>
  <c r="Z110" i="1"/>
  <c r="Y75" i="1"/>
  <c r="Y91" i="1"/>
  <c r="Y107" i="1"/>
  <c r="W108" i="1"/>
  <c r="W92" i="1"/>
  <c r="W76" i="1"/>
  <c r="Z95" i="1"/>
  <c r="Z111" i="1"/>
  <c r="Y76" i="1"/>
  <c r="Y92" i="1"/>
  <c r="Y108" i="1"/>
  <c r="W107" i="1"/>
  <c r="W91" i="1"/>
  <c r="W75" i="1"/>
  <c r="Z112" i="1"/>
  <c r="Z113" i="1"/>
  <c r="W73" i="1"/>
  <c r="Z78" i="1"/>
  <c r="Z79" i="1"/>
  <c r="Z114" i="1" l="1"/>
  <c r="S83" i="1" s="1"/>
  <c r="S84" i="1"/>
  <c r="AB114" i="1"/>
  <c r="S87" i="1" s="1"/>
  <c r="X114" i="1"/>
  <c r="S80" i="1" s="1"/>
  <c r="W114" i="1"/>
  <c r="S79" i="1" s="1"/>
  <c r="Y114" i="1"/>
  <c r="S78" i="1" s="1"/>
  <c r="S85" i="1" l="1"/>
  <c r="S88" i="1"/>
  <c r="S81" i="1"/>
  <c r="S91" i="1" l="1"/>
</calcChain>
</file>

<file path=xl/sharedStrings.xml><?xml version="1.0" encoding="utf-8"?>
<sst xmlns="http://schemas.openxmlformats.org/spreadsheetml/2006/main" count="525" uniqueCount="201">
  <si>
    <t>Name</t>
  </si>
  <si>
    <t>Major NDVI</t>
  </si>
  <si>
    <t>Mean NDVI</t>
  </si>
  <si>
    <t>033-prepared.jpg</t>
  </si>
  <si>
    <t>039-prepared.jpg</t>
  </si>
  <si>
    <t>042-prepared.jpg</t>
  </si>
  <si>
    <t>045-prepared.jpg</t>
  </si>
  <si>
    <t>050-prepared.jpg</t>
  </si>
  <si>
    <t>060-prepared.jpg</t>
  </si>
  <si>
    <t>065-prepared.jpg</t>
  </si>
  <si>
    <t>069-prepared.jpg</t>
  </si>
  <si>
    <t>073-prepared.jpg</t>
  </si>
  <si>
    <t>076-prepared.jpg</t>
  </si>
  <si>
    <t>077-prepared.jpg</t>
  </si>
  <si>
    <t>087-prepared.jpg</t>
  </si>
  <si>
    <t>089-prepared.jpg</t>
  </si>
  <si>
    <t>091-prepared.jpg</t>
  </si>
  <si>
    <t>094-prepared.jpg</t>
  </si>
  <si>
    <t>096-prepared.jpg</t>
  </si>
  <si>
    <t>106-prepared.jpg</t>
  </si>
  <si>
    <t>111-prepared.jpg</t>
  </si>
  <si>
    <t>116-prepared.jpg</t>
  </si>
  <si>
    <t>124-prepared.jpg</t>
  </si>
  <si>
    <t>130-prepared.jpg</t>
  </si>
  <si>
    <t>135-prepared.jpg</t>
  </si>
  <si>
    <t>142-prepared.jpg</t>
  </si>
  <si>
    <t>146-prepared.jpg</t>
  </si>
  <si>
    <t>151-prepared.jpg</t>
  </si>
  <si>
    <t>156-prepared.jpg</t>
  </si>
  <si>
    <t>162-prepared.jpg</t>
  </si>
  <si>
    <t>163-prepared.jpg</t>
  </si>
  <si>
    <t>246-prepared.jpg</t>
  </si>
  <si>
    <t>321-prepared.jpg</t>
  </si>
  <si>
    <t>324-prepared.jpg</t>
  </si>
  <si>
    <t>329-prepared.jpg</t>
  </si>
  <si>
    <t>336-prepared.jpg</t>
  </si>
  <si>
    <t>339-prepared.jpg</t>
  </si>
  <si>
    <t>342-prepared.jpg</t>
  </si>
  <si>
    <t>343-prepared.jpg</t>
  </si>
  <si>
    <t>345-prepared.jpg</t>
  </si>
  <si>
    <t>347-prepared.jpg</t>
  </si>
  <si>
    <t>351-prepared.jpg</t>
  </si>
  <si>
    <t>364-prepared.jpg</t>
  </si>
  <si>
    <t>367-prepared.jpg</t>
  </si>
  <si>
    <t>371-prepared.jpg</t>
  </si>
  <si>
    <t>374-prepared.jpg</t>
  </si>
  <si>
    <t>378-prepared.jpg</t>
  </si>
  <si>
    <t>383-prepared.jpg</t>
  </si>
  <si>
    <t>388-prepared.jpg</t>
  </si>
  <si>
    <t>394-prepared.jpg</t>
  </si>
  <si>
    <t>400-prepared.jpg</t>
  </si>
  <si>
    <t>408-prepared.jpg</t>
  </si>
  <si>
    <t>X_1</t>
  </si>
  <si>
    <t>X_1'</t>
  </si>
  <si>
    <t>KG climate</t>
  </si>
  <si>
    <t>X_2</t>
  </si>
  <si>
    <t>Y</t>
  </si>
  <si>
    <t>Melanoma ASR</t>
  </si>
  <si>
    <t>Region</t>
  </si>
  <si>
    <t>Z</t>
  </si>
  <si>
    <t>Ireland S</t>
  </si>
  <si>
    <t>Cfb</t>
  </si>
  <si>
    <t>UK, England S</t>
  </si>
  <si>
    <t>Dfb</t>
  </si>
  <si>
    <t>Dfa</t>
  </si>
  <si>
    <t>BSk</t>
  </si>
  <si>
    <t>Ukraine, Snake Island</t>
  </si>
  <si>
    <t>Cfa</t>
  </si>
  <si>
    <t>Bsk</t>
  </si>
  <si>
    <t>Azerbaijan N</t>
  </si>
  <si>
    <t>Csa</t>
  </si>
  <si>
    <t>BWk</t>
  </si>
  <si>
    <t>BWh</t>
  </si>
  <si>
    <t>Iran N</t>
  </si>
  <si>
    <t>Iran N-E</t>
  </si>
  <si>
    <t>BSh</t>
  </si>
  <si>
    <t>India S</t>
  </si>
  <si>
    <t>Am</t>
  </si>
  <si>
    <t>Bsh</t>
  </si>
  <si>
    <t>Aw/As</t>
  </si>
  <si>
    <t>Sri Lanka</t>
  </si>
  <si>
    <t>Csb</t>
  </si>
  <si>
    <t>France</t>
  </si>
  <si>
    <t>Switzerland</t>
  </si>
  <si>
    <t>ET</t>
  </si>
  <si>
    <t>Croatia</t>
  </si>
  <si>
    <t>Bosnia and Herzegovina</t>
  </si>
  <si>
    <t>Montenegro</t>
  </si>
  <si>
    <t>North Macedonia</t>
  </si>
  <si>
    <t>Saudi Arabia</t>
  </si>
  <si>
    <t>Country</t>
  </si>
  <si>
    <t xml:space="preserve"> Thame &amp; London</t>
  </si>
  <si>
    <t>UK, England</t>
  </si>
  <si>
    <t>-</t>
  </si>
  <si>
    <t>Hedel &amp; Amsterdam</t>
  </si>
  <si>
    <t>Weißenborn-Lüderode</t>
  </si>
  <si>
    <t>Skalbmierz</t>
  </si>
  <si>
    <t>Ternopil Oblast</t>
  </si>
  <si>
    <t xml:space="preserve"> Vinnytsia Oblast</t>
  </si>
  <si>
    <t>Mykolaiv Oblast</t>
  </si>
  <si>
    <t>Zaporizhia Oblast</t>
  </si>
  <si>
    <t>Kabardino-Balkarian Republic</t>
  </si>
  <si>
    <t>Migriaulta</t>
  </si>
  <si>
    <t>Cuma</t>
  </si>
  <si>
    <t>Ucarlı</t>
  </si>
  <si>
    <t>near Baku</t>
  </si>
  <si>
    <t>Semnan Province</t>
  </si>
  <si>
    <t>South Khorasan Province</t>
  </si>
  <si>
    <t>Sistan and Baluchestan Province</t>
  </si>
  <si>
    <t>Sorap</t>
  </si>
  <si>
    <t>Sindh</t>
  </si>
  <si>
    <t>Gujarat</t>
  </si>
  <si>
    <t>Maharashtra</t>
  </si>
  <si>
    <t>Karnataka</t>
  </si>
  <si>
    <t>Tamil Nadu</t>
  </si>
  <si>
    <t>India W</t>
  </si>
  <si>
    <t>Pakistan S-E</t>
  </si>
  <si>
    <t>Pakistan S</t>
  </si>
  <si>
    <t xml:space="preserve">Iran E </t>
  </si>
  <si>
    <t>Georgia</t>
  </si>
  <si>
    <t>Russia S</t>
  </si>
  <si>
    <t>Ukraine S-E</t>
  </si>
  <si>
    <t>Ukraine E</t>
  </si>
  <si>
    <t>Ukraine S &amp; Moldova</t>
  </si>
  <si>
    <t>Ukraine W</t>
  </si>
  <si>
    <t>Poland</t>
  </si>
  <si>
    <t>Germany</t>
  </si>
  <si>
    <t>Netherlands</t>
  </si>
  <si>
    <t>North Walpole &amp; Perth, WA</t>
  </si>
  <si>
    <t>Australia S-W</t>
  </si>
  <si>
    <t>Orry-la-Ville &amp; Paris</t>
  </si>
  <si>
    <t>Montreuil-sur-Thonnance</t>
  </si>
  <si>
    <t>Međeđak</t>
  </si>
  <si>
    <t>Novi Travnik</t>
  </si>
  <si>
    <t>Zminac</t>
  </si>
  <si>
    <t>Kosovo</t>
  </si>
  <si>
    <t>Balkans</t>
  </si>
  <si>
    <t>Orel</t>
  </si>
  <si>
    <t>Greece N-E</t>
  </si>
  <si>
    <t>Sidirokastro</t>
  </si>
  <si>
    <t>Greecee</t>
  </si>
  <si>
    <t>Moudros</t>
  </si>
  <si>
    <t>Cyprus</t>
  </si>
  <si>
    <t>Gerakies</t>
  </si>
  <si>
    <t>Israel</t>
  </si>
  <si>
    <t>Sea of Galilee</t>
  </si>
  <si>
    <t>Jordan</t>
  </si>
  <si>
    <t>Azraq Sub-District</t>
  </si>
  <si>
    <t>Dumat Al-Jandal</t>
  </si>
  <si>
    <t>Al Hufayr</t>
  </si>
  <si>
    <t>Duhknah</t>
  </si>
  <si>
    <t>Al Mu'ayzilah</t>
  </si>
  <si>
    <t>Al Ahsa</t>
  </si>
  <si>
    <t>Al Mahrah Governorate</t>
  </si>
  <si>
    <t>Socotra</t>
  </si>
  <si>
    <t>Yemen</t>
  </si>
  <si>
    <t>Ozone DU</t>
  </si>
  <si>
    <t>Weight</t>
  </si>
  <si>
    <t>Notes</t>
  </si>
  <si>
    <t>not affected by conflict</t>
  </si>
  <si>
    <t>affected by confict</t>
  </si>
  <si>
    <t>affected by climate</t>
  </si>
  <si>
    <t>region with low cases</t>
  </si>
  <si>
    <t xml:space="preserve">w </t>
  </si>
  <si>
    <t>partially covered by clouds</t>
  </si>
  <si>
    <t>m(X_1,w):</t>
  </si>
  <si>
    <t>m(X_1',w):</t>
  </si>
  <si>
    <t>m(Y,w);</t>
  </si>
  <si>
    <t>m(X_1):</t>
  </si>
  <si>
    <t>m(X_1'):</t>
  </si>
  <si>
    <t>m(Y):</t>
  </si>
  <si>
    <t>X_1*w</t>
  </si>
  <si>
    <t>Y*w</t>
  </si>
  <si>
    <t>Z*w</t>
  </si>
  <si>
    <t>X_1' *w</t>
  </si>
  <si>
    <t>m(Z,w):</t>
  </si>
  <si>
    <t>s(w):</t>
  </si>
  <si>
    <t>cov(X_1,Y,w):</t>
  </si>
  <si>
    <t>cov(X_1,X_1,w):</t>
  </si>
  <si>
    <t>cov(Y,Y,w):</t>
  </si>
  <si>
    <t>corr(X_1,Y,w):</t>
  </si>
  <si>
    <t>t(X_1,X_1,w)</t>
  </si>
  <si>
    <t>t(Y,Y,w)</t>
  </si>
  <si>
    <t>t(X_1,Y,w)</t>
  </si>
  <si>
    <t xml:space="preserve">m(Z,w): </t>
  </si>
  <si>
    <t>cov(X_1,Z,w):</t>
  </si>
  <si>
    <t>cov(Z,Z,w):</t>
  </si>
  <si>
    <t>corr(X_1,Z,w):</t>
  </si>
  <si>
    <t>t(X_1,Z,w):</t>
  </si>
  <si>
    <t>t(Z,Z,w):</t>
  </si>
  <si>
    <t>cov(Z,Y,w):</t>
  </si>
  <si>
    <t>corr(Z,Y,w):</t>
  </si>
  <si>
    <t>t(Z,Y,w):</t>
  </si>
  <si>
    <t>corr(XY-&gt;Z)</t>
  </si>
  <si>
    <t>mostly covered by clouds</t>
  </si>
  <si>
    <t>s(X_1,X_1,w)</t>
  </si>
  <si>
    <t>s(Y,Y,w)</t>
  </si>
  <si>
    <t>s(X_1,Y,w)</t>
  </si>
  <si>
    <t>s(X_1,Z,w)</t>
  </si>
  <si>
    <t>s(Z,Z,w)</t>
  </si>
  <si>
    <t>s(Z,Y,w)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</si>
</sst>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vertical="center"/>
    </xf>
    <xf numFmtId="0" fontId="0" fillId="0" borderId="8" xfId="0" applyBorder="1" applyAlignment="1"/>
    <xf numFmtId="0" fontId="0" fillId="0" borderId="10" xfId="0" applyBorder="1"/>
    <xf numFmtId="0" fontId="0" fillId="0" borderId="11" xfId="0" applyFill="1" applyBorder="1" applyAlignment="1">
      <alignment horizontal="left" vertical="center"/>
    </xf>
    <xf numFmtId="0" fontId="0" fillId="0" borderId="11" xfId="0" applyBorder="1"/>
    <xf numFmtId="2" fontId="0" fillId="0" borderId="11" xfId="0" applyNumberFormat="1" applyBorder="1"/>
    <xf numFmtId="0" fontId="1" fillId="0" borderId="11" xfId="0" applyFont="1" applyFill="1" applyBorder="1"/>
    <xf numFmtId="0" fontId="0" fillId="0" borderId="12" xfId="0" applyBorder="1" applyAlignment="1"/>
    <xf numFmtId="2" fontId="0" fillId="0" borderId="2" xfId="0" applyNumberFormat="1" applyBorder="1"/>
    <xf numFmtId="0" fontId="1" fillId="0" borderId="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0" xfId="0" applyNumberFormat="1" applyBorder="1"/>
    <xf numFmtId="0" fontId="0" fillId="0" borderId="17" xfId="0" applyBorder="1"/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/>
    <xf numFmtId="0" fontId="0" fillId="0" borderId="18" xfId="0" applyBorder="1"/>
    <xf numFmtId="0" fontId="0" fillId="0" borderId="19" xfId="0" applyFill="1" applyBorder="1" applyAlignment="1">
      <alignment horizontal="left" vertical="center"/>
    </xf>
    <xf numFmtId="0" fontId="0" fillId="0" borderId="19" xfId="0" applyBorder="1"/>
    <xf numFmtId="2" fontId="0" fillId="0" borderId="19" xfId="0" applyNumberFormat="1" applyBorder="1"/>
    <xf numFmtId="0" fontId="1" fillId="0" borderId="19" xfId="0" applyFont="1" applyFill="1" applyBorder="1"/>
    <xf numFmtId="0" fontId="0" fillId="0" borderId="20" xfId="0" applyBorder="1" applyAlignme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2" fillId="2" borderId="21" xfId="1" applyBorder="1"/>
    <xf numFmtId="0" fontId="2" fillId="2" borderId="23" xfId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115"/>
  <sheetViews>
    <sheetView tabSelected="1" topLeftCell="A16" zoomScale="40" zoomScaleNormal="40" workbookViewId="0">
      <selection activeCell="S29" sqref="S29"/>
    </sheetView>
  </sheetViews>
  <sheetFormatPr defaultRowHeight="14.4" x14ac:dyDescent="0.3"/>
  <cols>
    <col min="2" max="2" width="15.5546875" bestFit="1" customWidth="1"/>
    <col min="3" max="3" width="21.5546875" bestFit="1" customWidth="1"/>
    <col min="4" max="4" width="28.33203125" bestFit="1" customWidth="1"/>
    <col min="5" max="5" width="10.6640625" bestFit="1" customWidth="1"/>
    <col min="6" max="6" width="13" bestFit="1" customWidth="1"/>
    <col min="7" max="7" width="10" bestFit="1" customWidth="1"/>
    <col min="8" max="8" width="9.44140625" bestFit="1" customWidth="1"/>
    <col min="9" max="9" width="13.88671875" bestFit="1" customWidth="1"/>
    <col min="10" max="10" width="20.21875" bestFit="1" customWidth="1"/>
    <col min="11" max="11" width="11.6640625" bestFit="1" customWidth="1"/>
    <col min="12" max="12" width="10.5546875" bestFit="1" customWidth="1"/>
    <col min="18" max="18" width="15.77734375" bestFit="1" customWidth="1"/>
    <col min="19" max="19" width="12" bestFit="1" customWidth="1"/>
    <col min="21" max="21" width="12.77734375" bestFit="1" customWidth="1"/>
    <col min="22" max="22" width="11" bestFit="1" customWidth="1"/>
    <col min="23" max="24" width="12.44140625" bestFit="1" customWidth="1"/>
    <col min="25" max="26" width="13" bestFit="1" customWidth="1"/>
    <col min="27" max="27" width="12.44140625" bestFit="1" customWidth="1"/>
    <col min="28" max="28" width="13" bestFit="1" customWidth="1"/>
  </cols>
  <sheetData>
    <row r="1" spans="2:11" x14ac:dyDescent="0.3">
      <c r="B1" s="15"/>
      <c r="C1" s="16"/>
      <c r="D1" s="16"/>
      <c r="E1" s="16" t="s">
        <v>1</v>
      </c>
      <c r="F1" s="16" t="s">
        <v>2</v>
      </c>
      <c r="G1" s="16" t="s">
        <v>54</v>
      </c>
      <c r="H1" s="16" t="s">
        <v>156</v>
      </c>
      <c r="I1" s="16" t="s">
        <v>57</v>
      </c>
      <c r="J1" s="16"/>
      <c r="K1" s="17" t="s">
        <v>157</v>
      </c>
    </row>
    <row r="2" spans="2:11" ht="15" thickBot="1" x14ac:dyDescent="0.35">
      <c r="B2" s="32" t="s">
        <v>0</v>
      </c>
      <c r="C2" s="33" t="s">
        <v>90</v>
      </c>
      <c r="D2" s="33" t="s">
        <v>58</v>
      </c>
      <c r="E2" s="33" t="s">
        <v>52</v>
      </c>
      <c r="F2" s="33" t="s">
        <v>53</v>
      </c>
      <c r="G2" s="33" t="s">
        <v>55</v>
      </c>
      <c r="H2" s="33" t="s">
        <v>56</v>
      </c>
      <c r="I2" s="33" t="s">
        <v>59</v>
      </c>
      <c r="J2" s="33" t="s">
        <v>158</v>
      </c>
      <c r="K2" s="34" t="s">
        <v>163</v>
      </c>
    </row>
    <row r="3" spans="2:11" x14ac:dyDescent="0.3">
      <c r="B3" s="18" t="s">
        <v>3</v>
      </c>
      <c r="C3" s="14" t="s">
        <v>60</v>
      </c>
      <c r="D3" s="14"/>
      <c r="E3" s="30">
        <v>-0.15</v>
      </c>
      <c r="F3" s="14">
        <v>4.3778628E-2</v>
      </c>
      <c r="G3" s="31" t="s">
        <v>61</v>
      </c>
      <c r="H3" s="14">
        <v>350</v>
      </c>
      <c r="I3" s="30">
        <v>17.100000000000001</v>
      </c>
      <c r="J3" s="14" t="s">
        <v>93</v>
      </c>
      <c r="K3" s="19">
        <v>0.69</v>
      </c>
    </row>
    <row r="4" spans="2:11" x14ac:dyDescent="0.3">
      <c r="B4" s="21" t="s">
        <v>4</v>
      </c>
      <c r="C4" s="7" t="s">
        <v>92</v>
      </c>
      <c r="D4" s="7" t="s">
        <v>91</v>
      </c>
      <c r="E4" s="8">
        <v>-1</v>
      </c>
      <c r="F4" s="7">
        <v>7.3902999999999996E-2</v>
      </c>
      <c r="G4" s="9" t="s">
        <v>61</v>
      </c>
      <c r="H4" s="7">
        <v>350</v>
      </c>
      <c r="I4" s="7">
        <v>16</v>
      </c>
      <c r="J4" s="7" t="s">
        <v>93</v>
      </c>
      <c r="K4" s="22">
        <v>0.65</v>
      </c>
    </row>
    <row r="5" spans="2:11" x14ac:dyDescent="0.3">
      <c r="B5" s="21" t="s">
        <v>5</v>
      </c>
      <c r="C5" s="7" t="s">
        <v>62</v>
      </c>
      <c r="D5" s="7" t="s">
        <v>93</v>
      </c>
      <c r="E5" s="8">
        <v>0.25</v>
      </c>
      <c r="F5" s="7">
        <v>0.219998376</v>
      </c>
      <c r="G5" s="9" t="s">
        <v>61</v>
      </c>
      <c r="H5" s="7">
        <v>350</v>
      </c>
      <c r="I5" s="7">
        <v>16</v>
      </c>
      <c r="J5" s="7" t="s">
        <v>93</v>
      </c>
      <c r="K5" s="22">
        <v>0.65</v>
      </c>
    </row>
    <row r="6" spans="2:11" x14ac:dyDescent="0.3">
      <c r="B6" s="21" t="s">
        <v>6</v>
      </c>
      <c r="C6" s="7" t="s">
        <v>127</v>
      </c>
      <c r="D6" s="7" t="s">
        <v>94</v>
      </c>
      <c r="E6" s="8">
        <v>0.2</v>
      </c>
      <c r="F6" s="7">
        <v>0.29529950999999999</v>
      </c>
      <c r="G6" s="9" t="s">
        <v>61</v>
      </c>
      <c r="H6" s="7">
        <v>350</v>
      </c>
      <c r="I6" s="7">
        <v>27</v>
      </c>
      <c r="J6" s="7" t="s">
        <v>194</v>
      </c>
      <c r="K6" s="20">
        <v>0.2</v>
      </c>
    </row>
    <row r="7" spans="2:11" x14ac:dyDescent="0.3">
      <c r="B7" s="21" t="s">
        <v>7</v>
      </c>
      <c r="C7" s="7" t="s">
        <v>126</v>
      </c>
      <c r="D7" s="7" t="s">
        <v>95</v>
      </c>
      <c r="E7" s="8">
        <v>-0.5</v>
      </c>
      <c r="F7" s="7">
        <v>0.44576460699999998</v>
      </c>
      <c r="G7" s="10" t="s">
        <v>63</v>
      </c>
      <c r="H7" s="7">
        <v>375</v>
      </c>
      <c r="I7" s="7">
        <v>20.5</v>
      </c>
      <c r="J7" s="7" t="s">
        <v>93</v>
      </c>
      <c r="K7" s="20">
        <v>0.63</v>
      </c>
    </row>
    <row r="8" spans="2:11" x14ac:dyDescent="0.3">
      <c r="B8" s="21" t="s">
        <v>8</v>
      </c>
      <c r="C8" s="7" t="s">
        <v>125</v>
      </c>
      <c r="D8" s="7" t="s">
        <v>96</v>
      </c>
      <c r="E8" s="8">
        <v>1</v>
      </c>
      <c r="F8" s="7">
        <v>-8.0356600000000002E-4</v>
      </c>
      <c r="G8" s="10" t="s">
        <v>63</v>
      </c>
      <c r="H8" s="7">
        <v>375</v>
      </c>
      <c r="I8" s="7">
        <v>5.0999999999999996</v>
      </c>
      <c r="J8" s="7" t="s">
        <v>93</v>
      </c>
      <c r="K8" s="20">
        <v>0.6</v>
      </c>
    </row>
    <row r="9" spans="2:11" x14ac:dyDescent="0.3">
      <c r="B9" s="21" t="s">
        <v>9</v>
      </c>
      <c r="C9" s="7" t="s">
        <v>124</v>
      </c>
      <c r="D9" s="7" t="s">
        <v>97</v>
      </c>
      <c r="E9" s="8">
        <v>0.65</v>
      </c>
      <c r="F9" s="7">
        <v>0.127032966</v>
      </c>
      <c r="G9" s="10" t="s">
        <v>63</v>
      </c>
      <c r="H9" s="7">
        <v>375</v>
      </c>
      <c r="I9" s="7">
        <v>5.4</v>
      </c>
      <c r="J9" s="7" t="s">
        <v>159</v>
      </c>
      <c r="K9" s="22">
        <v>0.55000000000000004</v>
      </c>
    </row>
    <row r="10" spans="2:11" x14ac:dyDescent="0.3">
      <c r="B10" s="21" t="s">
        <v>10</v>
      </c>
      <c r="C10" s="7" t="s">
        <v>123</v>
      </c>
      <c r="D10" s="7" t="s">
        <v>98</v>
      </c>
      <c r="E10" s="8">
        <v>0.65</v>
      </c>
      <c r="F10" s="7">
        <v>0.23395838699999999</v>
      </c>
      <c r="G10" s="10" t="s">
        <v>63</v>
      </c>
      <c r="H10" s="7">
        <v>375</v>
      </c>
      <c r="I10" s="7">
        <v>5.4</v>
      </c>
      <c r="J10" s="7" t="s">
        <v>159</v>
      </c>
      <c r="K10" s="22">
        <v>0.55000000000000004</v>
      </c>
    </row>
    <row r="11" spans="2:11" x14ac:dyDescent="0.3">
      <c r="B11" s="21" t="s">
        <v>11</v>
      </c>
      <c r="C11" s="7" t="s">
        <v>122</v>
      </c>
      <c r="D11" s="7" t="s">
        <v>99</v>
      </c>
      <c r="E11" s="8">
        <v>-1</v>
      </c>
      <c r="F11" s="7">
        <v>-0.425643249</v>
      </c>
      <c r="G11" s="10" t="s">
        <v>64</v>
      </c>
      <c r="H11" s="7">
        <v>375</v>
      </c>
      <c r="I11" s="7">
        <v>5.4</v>
      </c>
      <c r="J11" s="7" t="s">
        <v>160</v>
      </c>
      <c r="K11" s="22">
        <v>0</v>
      </c>
    </row>
    <row r="12" spans="2:11" x14ac:dyDescent="0.3">
      <c r="B12" s="21" t="s">
        <v>12</v>
      </c>
      <c r="C12" s="7" t="s">
        <v>121</v>
      </c>
      <c r="D12" s="7" t="s">
        <v>100</v>
      </c>
      <c r="E12" s="8">
        <v>-1</v>
      </c>
      <c r="F12" s="7">
        <v>-0.18824464199999999</v>
      </c>
      <c r="G12" s="10" t="s">
        <v>65</v>
      </c>
      <c r="H12" s="7">
        <v>375</v>
      </c>
      <c r="I12" s="7">
        <v>5.4</v>
      </c>
      <c r="J12" s="7" t="s">
        <v>160</v>
      </c>
      <c r="K12" s="22">
        <v>0</v>
      </c>
    </row>
    <row r="13" spans="2:11" x14ac:dyDescent="0.3">
      <c r="B13" s="21" t="s">
        <v>13</v>
      </c>
      <c r="C13" s="7" t="s">
        <v>66</v>
      </c>
      <c r="D13" s="7" t="s">
        <v>93</v>
      </c>
      <c r="E13" s="8">
        <v>-1</v>
      </c>
      <c r="F13" s="7">
        <v>-0.21351135600000001</v>
      </c>
      <c r="G13" s="10" t="s">
        <v>65</v>
      </c>
      <c r="H13" s="7">
        <v>350</v>
      </c>
      <c r="I13" s="7">
        <v>5.4</v>
      </c>
      <c r="J13" s="7" t="s">
        <v>160</v>
      </c>
      <c r="K13" s="22">
        <v>0</v>
      </c>
    </row>
    <row r="14" spans="2:11" x14ac:dyDescent="0.3">
      <c r="B14" s="21" t="s">
        <v>14</v>
      </c>
      <c r="C14" s="7" t="s">
        <v>120</v>
      </c>
      <c r="D14" s="7" t="s">
        <v>101</v>
      </c>
      <c r="E14" s="8">
        <v>0.95</v>
      </c>
      <c r="F14" s="7">
        <v>0.486092935</v>
      </c>
      <c r="G14" s="10" t="s">
        <v>63</v>
      </c>
      <c r="H14" s="7">
        <v>350</v>
      </c>
      <c r="I14" s="7">
        <v>5</v>
      </c>
      <c r="J14" s="7" t="s">
        <v>93</v>
      </c>
      <c r="K14" s="20">
        <v>0.03</v>
      </c>
    </row>
    <row r="15" spans="2:11" x14ac:dyDescent="0.3">
      <c r="B15" s="21" t="s">
        <v>15</v>
      </c>
      <c r="C15" s="7" t="s">
        <v>119</v>
      </c>
      <c r="D15" s="7" t="s">
        <v>102</v>
      </c>
      <c r="E15" s="8">
        <v>0.95</v>
      </c>
      <c r="F15" s="7">
        <v>0.44402127699999999</v>
      </c>
      <c r="G15" s="10" t="s">
        <v>63</v>
      </c>
      <c r="H15" s="7">
        <v>350</v>
      </c>
      <c r="I15" s="7">
        <v>4.0999999999999996</v>
      </c>
      <c r="J15" s="7" t="s">
        <v>93</v>
      </c>
      <c r="K15" s="20">
        <v>1</v>
      </c>
    </row>
    <row r="16" spans="2:11" x14ac:dyDescent="0.3">
      <c r="B16" s="21" t="s">
        <v>16</v>
      </c>
      <c r="C16" s="11" t="s">
        <v>69</v>
      </c>
      <c r="D16" s="7" t="s">
        <v>103</v>
      </c>
      <c r="E16" s="8">
        <v>0.85</v>
      </c>
      <c r="F16" s="7">
        <v>0.421412697</v>
      </c>
      <c r="G16" s="10" t="s">
        <v>67</v>
      </c>
      <c r="H16" s="7">
        <v>325</v>
      </c>
      <c r="I16" s="7">
        <v>0.74</v>
      </c>
      <c r="J16" s="7" t="s">
        <v>93</v>
      </c>
      <c r="K16" s="23">
        <v>1</v>
      </c>
    </row>
    <row r="17" spans="2:11" x14ac:dyDescent="0.3">
      <c r="B17" s="21" t="s">
        <v>17</v>
      </c>
      <c r="C17" s="11"/>
      <c r="D17" s="7" t="s">
        <v>104</v>
      </c>
      <c r="E17" s="8">
        <v>0.8</v>
      </c>
      <c r="F17" s="7">
        <v>6.0754754000000001E-2</v>
      </c>
      <c r="G17" s="10" t="s">
        <v>68</v>
      </c>
      <c r="H17" s="7">
        <v>325</v>
      </c>
      <c r="I17" s="7">
        <v>0.74</v>
      </c>
      <c r="J17" s="7" t="s">
        <v>93</v>
      </c>
      <c r="K17" s="23">
        <v>1</v>
      </c>
    </row>
    <row r="18" spans="2:11" x14ac:dyDescent="0.3">
      <c r="B18" s="21" t="s">
        <v>18</v>
      </c>
      <c r="C18" s="11"/>
      <c r="D18" s="7" t="s">
        <v>105</v>
      </c>
      <c r="E18" s="8">
        <v>0.7</v>
      </c>
      <c r="F18" s="7">
        <v>-2.0675165999999998E-2</v>
      </c>
      <c r="G18" s="10" t="s">
        <v>70</v>
      </c>
      <c r="H18" s="7">
        <v>325</v>
      </c>
      <c r="I18" s="7">
        <v>0.74</v>
      </c>
      <c r="J18" s="7" t="s">
        <v>93</v>
      </c>
      <c r="K18" s="23">
        <v>1</v>
      </c>
    </row>
    <row r="19" spans="2:11" x14ac:dyDescent="0.3">
      <c r="B19" s="21" t="s">
        <v>19</v>
      </c>
      <c r="C19" s="7" t="s">
        <v>73</v>
      </c>
      <c r="D19" s="7" t="s">
        <v>106</v>
      </c>
      <c r="E19" s="8">
        <v>0.95</v>
      </c>
      <c r="F19" s="7">
        <v>0.54089944099999998</v>
      </c>
      <c r="G19" s="10" t="s">
        <v>71</v>
      </c>
      <c r="H19" s="7">
        <v>300</v>
      </c>
      <c r="I19" s="7">
        <v>0.67</v>
      </c>
      <c r="J19" s="7" t="s">
        <v>93</v>
      </c>
      <c r="K19" s="23">
        <v>0.56999999999999995</v>
      </c>
    </row>
    <row r="20" spans="2:11" x14ac:dyDescent="0.3">
      <c r="B20" s="21" t="s">
        <v>20</v>
      </c>
      <c r="C20" s="7" t="s">
        <v>74</v>
      </c>
      <c r="D20" s="7" t="s">
        <v>107</v>
      </c>
      <c r="E20" s="8">
        <v>0.5</v>
      </c>
      <c r="F20" s="7">
        <v>0.286553063</v>
      </c>
      <c r="G20" s="10" t="s">
        <v>72</v>
      </c>
      <c r="H20" s="7">
        <v>300</v>
      </c>
      <c r="I20" s="7">
        <v>0.67</v>
      </c>
      <c r="J20" s="7" t="s">
        <v>93</v>
      </c>
      <c r="K20" s="23">
        <v>0.56999999999999995</v>
      </c>
    </row>
    <row r="21" spans="2:11" x14ac:dyDescent="0.3">
      <c r="B21" s="21" t="s">
        <v>21</v>
      </c>
      <c r="C21" s="7" t="s">
        <v>118</v>
      </c>
      <c r="D21" s="7" t="s">
        <v>108</v>
      </c>
      <c r="E21" s="8">
        <v>0.8</v>
      </c>
      <c r="F21" s="7">
        <v>0.347657677</v>
      </c>
      <c r="G21" s="10" t="s">
        <v>72</v>
      </c>
      <c r="H21" s="7">
        <v>300</v>
      </c>
      <c r="I21" s="7">
        <v>0.67</v>
      </c>
      <c r="J21" s="7" t="s">
        <v>93</v>
      </c>
      <c r="K21" s="23">
        <v>0.56999999999999995</v>
      </c>
    </row>
    <row r="22" spans="2:11" x14ac:dyDescent="0.3">
      <c r="B22" s="21" t="s">
        <v>22</v>
      </c>
      <c r="C22" s="7" t="s">
        <v>117</v>
      </c>
      <c r="D22" s="7" t="s">
        <v>109</v>
      </c>
      <c r="E22" s="8">
        <v>0.65</v>
      </c>
      <c r="F22" s="7">
        <v>0.29997050600000003</v>
      </c>
      <c r="G22" s="10" t="s">
        <v>72</v>
      </c>
      <c r="H22" s="7">
        <v>300</v>
      </c>
      <c r="I22" s="7">
        <v>0.28999999999999998</v>
      </c>
      <c r="J22" s="7" t="s">
        <v>93</v>
      </c>
      <c r="K22" s="23">
        <v>0.43</v>
      </c>
    </row>
    <row r="23" spans="2:11" x14ac:dyDescent="0.3">
      <c r="B23" s="21" t="s">
        <v>23</v>
      </c>
      <c r="C23" s="7" t="s">
        <v>116</v>
      </c>
      <c r="D23" s="7" t="s">
        <v>110</v>
      </c>
      <c r="E23" s="8">
        <v>-0.05</v>
      </c>
      <c r="F23" s="7">
        <v>-3.7693169999999999E-3</v>
      </c>
      <c r="G23" s="10" t="s">
        <v>72</v>
      </c>
      <c r="H23" s="7">
        <v>275</v>
      </c>
      <c r="I23" s="7">
        <v>0.28999999999999998</v>
      </c>
      <c r="J23" s="7" t="s">
        <v>93</v>
      </c>
      <c r="K23" s="23">
        <v>0.43</v>
      </c>
    </row>
    <row r="24" spans="2:11" x14ac:dyDescent="0.3">
      <c r="B24" s="21" t="s">
        <v>24</v>
      </c>
      <c r="C24" s="7" t="s">
        <v>115</v>
      </c>
      <c r="D24" s="7" t="s">
        <v>111</v>
      </c>
      <c r="E24" s="8">
        <v>-0.2</v>
      </c>
      <c r="F24" s="7">
        <v>8.1454263999999998E-2</v>
      </c>
      <c r="G24" s="10" t="s">
        <v>75</v>
      </c>
      <c r="H24" s="7">
        <v>275</v>
      </c>
      <c r="I24" s="7">
        <v>0.28999999999999998</v>
      </c>
      <c r="J24" s="7" t="s">
        <v>93</v>
      </c>
      <c r="K24" s="23">
        <v>0.1</v>
      </c>
    </row>
    <row r="25" spans="2:11" x14ac:dyDescent="0.3">
      <c r="B25" s="21" t="s">
        <v>25</v>
      </c>
      <c r="C25" s="11" t="s">
        <v>76</v>
      </c>
      <c r="D25" s="7" t="s">
        <v>112</v>
      </c>
      <c r="E25" s="8">
        <v>-0.65</v>
      </c>
      <c r="F25" s="7">
        <v>-0.50867177600000002</v>
      </c>
      <c r="G25" s="10" t="s">
        <v>77</v>
      </c>
      <c r="H25" s="7">
        <v>275</v>
      </c>
      <c r="I25" s="7">
        <v>0.28999999999999998</v>
      </c>
      <c r="J25" s="7" t="s">
        <v>161</v>
      </c>
      <c r="K25" s="23">
        <v>0.05</v>
      </c>
    </row>
    <row r="26" spans="2:11" x14ac:dyDescent="0.3">
      <c r="B26" s="21" t="s">
        <v>26</v>
      </c>
      <c r="C26" s="11"/>
      <c r="D26" s="7" t="s">
        <v>113</v>
      </c>
      <c r="E26" s="8">
        <v>-0.4</v>
      </c>
      <c r="F26" s="7">
        <v>-0.23948341300000001</v>
      </c>
      <c r="G26" s="10" t="s">
        <v>75</v>
      </c>
      <c r="H26" s="7">
        <v>275</v>
      </c>
      <c r="I26" s="7">
        <v>0.28999999999999998</v>
      </c>
      <c r="J26" s="7" t="s">
        <v>161</v>
      </c>
      <c r="K26" s="23">
        <v>0.05</v>
      </c>
    </row>
    <row r="27" spans="2:11" x14ac:dyDescent="0.3">
      <c r="B27" s="21" t="s">
        <v>27</v>
      </c>
      <c r="C27" s="11"/>
      <c r="D27" s="7" t="s">
        <v>113</v>
      </c>
      <c r="E27" s="8">
        <v>0.65</v>
      </c>
      <c r="F27" s="7">
        <v>0.49855954299999999</v>
      </c>
      <c r="G27" s="10" t="s">
        <v>78</v>
      </c>
      <c r="H27" s="7">
        <v>275</v>
      </c>
      <c r="I27" s="7">
        <v>0.28999999999999998</v>
      </c>
      <c r="J27" s="7" t="s">
        <v>161</v>
      </c>
      <c r="K27" s="23">
        <v>0.05</v>
      </c>
    </row>
    <row r="28" spans="2:11" x14ac:dyDescent="0.3">
      <c r="B28" s="21" t="s">
        <v>28</v>
      </c>
      <c r="C28" s="11"/>
      <c r="D28" s="7" t="s">
        <v>114</v>
      </c>
      <c r="E28" s="8">
        <v>0.65</v>
      </c>
      <c r="F28" s="7">
        <v>-4.7744508999999997E-2</v>
      </c>
      <c r="G28" s="10" t="s">
        <v>79</v>
      </c>
      <c r="H28" s="7">
        <v>275</v>
      </c>
      <c r="I28" s="7">
        <v>0.28999999999999998</v>
      </c>
      <c r="J28" s="7" t="s">
        <v>161</v>
      </c>
      <c r="K28" s="23">
        <v>0.05</v>
      </c>
    </row>
    <row r="29" spans="2:11" x14ac:dyDescent="0.3">
      <c r="B29" s="21" t="s">
        <v>29</v>
      </c>
      <c r="C29" s="11" t="s">
        <v>80</v>
      </c>
      <c r="D29" s="7" t="s">
        <v>93</v>
      </c>
      <c r="E29" s="8">
        <v>0.5</v>
      </c>
      <c r="F29" s="7">
        <v>0.28265647999999999</v>
      </c>
      <c r="G29" s="10" t="s">
        <v>79</v>
      </c>
      <c r="H29" s="7">
        <v>275</v>
      </c>
      <c r="I29" s="7">
        <v>0.37</v>
      </c>
      <c r="J29" s="7" t="s">
        <v>93</v>
      </c>
      <c r="K29" s="23">
        <v>1</v>
      </c>
    </row>
    <row r="30" spans="2:11" x14ac:dyDescent="0.3">
      <c r="B30" s="21" t="s">
        <v>30</v>
      </c>
      <c r="C30" s="11"/>
      <c r="D30" s="7" t="s">
        <v>93</v>
      </c>
      <c r="E30" s="8">
        <v>0.5</v>
      </c>
      <c r="F30" s="7">
        <v>0.24586285699999999</v>
      </c>
      <c r="G30" s="10" t="s">
        <v>79</v>
      </c>
      <c r="H30" s="7">
        <v>275</v>
      </c>
      <c r="I30" s="7">
        <v>0.37</v>
      </c>
      <c r="J30" s="7" t="s">
        <v>93</v>
      </c>
      <c r="K30" s="23">
        <v>1</v>
      </c>
    </row>
    <row r="31" spans="2:11" x14ac:dyDescent="0.3">
      <c r="B31" s="21" t="s">
        <v>31</v>
      </c>
      <c r="C31" s="7" t="s">
        <v>129</v>
      </c>
      <c r="D31" s="7" t="s">
        <v>128</v>
      </c>
      <c r="E31" s="8">
        <v>0.65</v>
      </c>
      <c r="F31" s="7">
        <v>0.28100196</v>
      </c>
      <c r="G31" s="10" t="s">
        <v>81</v>
      </c>
      <c r="H31" s="7">
        <v>263</v>
      </c>
      <c r="I31" s="7">
        <v>36.6</v>
      </c>
      <c r="J31" s="7" t="s">
        <v>162</v>
      </c>
      <c r="K31" s="20">
        <v>0.05</v>
      </c>
    </row>
    <row r="32" spans="2:11" x14ac:dyDescent="0.3">
      <c r="B32" s="21" t="s">
        <v>32</v>
      </c>
      <c r="C32" s="11" t="s">
        <v>82</v>
      </c>
      <c r="D32" s="7" t="s">
        <v>130</v>
      </c>
      <c r="E32" s="8">
        <v>0.35</v>
      </c>
      <c r="F32" s="7">
        <v>0.29255113900000002</v>
      </c>
      <c r="G32" s="10" t="s">
        <v>61</v>
      </c>
      <c r="H32" s="7">
        <v>350</v>
      </c>
      <c r="I32" s="7">
        <v>15.2</v>
      </c>
      <c r="J32" s="7" t="s">
        <v>164</v>
      </c>
      <c r="K32" s="23">
        <v>0.62</v>
      </c>
    </row>
    <row r="33" spans="2:11" x14ac:dyDescent="0.3">
      <c r="B33" s="21" t="s">
        <v>33</v>
      </c>
      <c r="C33" s="11"/>
      <c r="D33" s="7" t="s">
        <v>131</v>
      </c>
      <c r="E33" s="8">
        <v>0.5</v>
      </c>
      <c r="F33" s="7">
        <v>0.582732056</v>
      </c>
      <c r="G33" s="10" t="s">
        <v>63</v>
      </c>
      <c r="H33" s="7">
        <v>350</v>
      </c>
      <c r="I33" s="7">
        <v>15.2</v>
      </c>
      <c r="J33" s="7" t="s">
        <v>164</v>
      </c>
      <c r="K33" s="23">
        <v>0.62</v>
      </c>
    </row>
    <row r="34" spans="2:11" x14ac:dyDescent="0.3">
      <c r="B34" s="21" t="s">
        <v>34</v>
      </c>
      <c r="C34" s="7" t="s">
        <v>83</v>
      </c>
      <c r="D34" s="7" t="s">
        <v>93</v>
      </c>
      <c r="E34" s="8">
        <v>0.3</v>
      </c>
      <c r="F34" s="7">
        <v>0.371126338</v>
      </c>
      <c r="G34" s="10" t="s">
        <v>84</v>
      </c>
      <c r="H34" s="7">
        <v>350</v>
      </c>
      <c r="I34" s="7">
        <v>21.6</v>
      </c>
      <c r="J34" s="7" t="s">
        <v>164</v>
      </c>
      <c r="K34" s="20">
        <v>0.5</v>
      </c>
    </row>
    <row r="35" spans="2:11" x14ac:dyDescent="0.3">
      <c r="B35" s="21" t="s">
        <v>35</v>
      </c>
      <c r="C35" s="7" t="s">
        <v>85</v>
      </c>
      <c r="D35" s="7" t="s">
        <v>132</v>
      </c>
      <c r="E35" s="8">
        <v>0.75</v>
      </c>
      <c r="F35" s="7">
        <v>0.41342359299999998</v>
      </c>
      <c r="G35" s="10" t="s">
        <v>63</v>
      </c>
      <c r="H35" s="7">
        <v>375</v>
      </c>
      <c r="I35" s="7">
        <v>9.1</v>
      </c>
      <c r="J35" s="7" t="s">
        <v>93</v>
      </c>
      <c r="K35" s="20">
        <v>1</v>
      </c>
    </row>
    <row r="36" spans="2:11" x14ac:dyDescent="0.3">
      <c r="B36" s="21" t="s">
        <v>36</v>
      </c>
      <c r="C36" s="7" t="s">
        <v>86</v>
      </c>
      <c r="D36" s="7" t="s">
        <v>133</v>
      </c>
      <c r="E36" s="8">
        <v>0.75</v>
      </c>
      <c r="F36" s="7">
        <v>0.449306861</v>
      </c>
      <c r="G36" s="10" t="s">
        <v>63</v>
      </c>
      <c r="H36" s="7">
        <v>375</v>
      </c>
      <c r="I36" s="7">
        <v>4.4000000000000004</v>
      </c>
      <c r="J36" s="7" t="s">
        <v>93</v>
      </c>
      <c r="K36" s="20">
        <v>1</v>
      </c>
    </row>
    <row r="37" spans="2:11" x14ac:dyDescent="0.3">
      <c r="B37" s="21" t="s">
        <v>37</v>
      </c>
      <c r="C37" s="12" t="s">
        <v>87</v>
      </c>
      <c r="D37" s="7" t="s">
        <v>134</v>
      </c>
      <c r="E37" s="8">
        <v>0.95</v>
      </c>
      <c r="F37" s="7">
        <v>0.50717285099999998</v>
      </c>
      <c r="G37" s="10" t="s">
        <v>63</v>
      </c>
      <c r="H37" s="7">
        <v>375</v>
      </c>
      <c r="I37" s="7">
        <v>5.6</v>
      </c>
      <c r="J37" s="7" t="s">
        <v>93</v>
      </c>
      <c r="K37" s="20">
        <v>1</v>
      </c>
    </row>
    <row r="38" spans="2:11" x14ac:dyDescent="0.3">
      <c r="B38" s="21" t="s">
        <v>38</v>
      </c>
      <c r="C38" s="12" t="s">
        <v>135</v>
      </c>
      <c r="D38" s="7" t="s">
        <v>136</v>
      </c>
      <c r="E38" s="8">
        <v>0.85</v>
      </c>
      <c r="F38" s="7">
        <v>0.42227126300000001</v>
      </c>
      <c r="G38" s="10" t="s">
        <v>63</v>
      </c>
      <c r="H38" s="7">
        <v>363</v>
      </c>
      <c r="I38" s="7">
        <v>7.8</v>
      </c>
      <c r="J38" s="7" t="s">
        <v>93</v>
      </c>
      <c r="K38" s="20">
        <v>1</v>
      </c>
    </row>
    <row r="39" spans="2:11" x14ac:dyDescent="0.3">
      <c r="B39" s="21" t="s">
        <v>39</v>
      </c>
      <c r="C39" s="7" t="s">
        <v>88</v>
      </c>
      <c r="D39" s="7" t="s">
        <v>137</v>
      </c>
      <c r="E39" s="8">
        <v>0.9</v>
      </c>
      <c r="F39" s="7">
        <v>0.27921202000000001</v>
      </c>
      <c r="G39" s="10" t="s">
        <v>65</v>
      </c>
      <c r="H39" s="7">
        <v>350</v>
      </c>
      <c r="I39" s="7">
        <v>6.4</v>
      </c>
      <c r="J39" s="7" t="s">
        <v>93</v>
      </c>
      <c r="K39" s="20">
        <v>1</v>
      </c>
    </row>
    <row r="40" spans="2:11" x14ac:dyDescent="0.3">
      <c r="B40" s="21" t="s">
        <v>40</v>
      </c>
      <c r="C40" s="12" t="s">
        <v>138</v>
      </c>
      <c r="D40" s="7" t="s">
        <v>139</v>
      </c>
      <c r="E40" s="8">
        <v>0.2</v>
      </c>
      <c r="F40" s="7">
        <v>-1.0856611E-2</v>
      </c>
      <c r="G40" s="10" t="s">
        <v>65</v>
      </c>
      <c r="H40" s="7">
        <v>350</v>
      </c>
      <c r="I40" s="7">
        <v>7.2</v>
      </c>
      <c r="J40" s="7" t="s">
        <v>93</v>
      </c>
      <c r="K40" s="23">
        <v>0.39</v>
      </c>
    </row>
    <row r="41" spans="2:11" x14ac:dyDescent="0.3">
      <c r="B41" s="21" t="s">
        <v>41</v>
      </c>
      <c r="C41" s="12" t="s">
        <v>140</v>
      </c>
      <c r="D41" s="7" t="s">
        <v>141</v>
      </c>
      <c r="E41" s="8">
        <v>0.95</v>
      </c>
      <c r="F41" s="7">
        <v>2.854518E-2</v>
      </c>
      <c r="G41" s="10" t="s">
        <v>65</v>
      </c>
      <c r="H41" s="7">
        <v>350</v>
      </c>
      <c r="I41" s="7">
        <v>7.2</v>
      </c>
      <c r="J41" s="7" t="s">
        <v>93</v>
      </c>
      <c r="K41" s="23">
        <v>0.39</v>
      </c>
    </row>
    <row r="42" spans="2:11" x14ac:dyDescent="0.3">
      <c r="B42" s="21" t="s">
        <v>42</v>
      </c>
      <c r="C42" s="12" t="s">
        <v>142</v>
      </c>
      <c r="D42" s="7" t="s">
        <v>143</v>
      </c>
      <c r="E42" s="8">
        <v>0.65</v>
      </c>
      <c r="F42" s="7">
        <v>0.32832825399999999</v>
      </c>
      <c r="G42" s="10" t="s">
        <v>70</v>
      </c>
      <c r="H42" s="7">
        <v>325</v>
      </c>
      <c r="I42" s="7">
        <v>4.5</v>
      </c>
      <c r="J42" s="7" t="s">
        <v>93</v>
      </c>
      <c r="K42" s="20">
        <v>1</v>
      </c>
    </row>
    <row r="43" spans="2:11" x14ac:dyDescent="0.3">
      <c r="B43" s="21" t="s">
        <v>43</v>
      </c>
      <c r="C43" s="12" t="s">
        <v>144</v>
      </c>
      <c r="D43" s="7" t="s">
        <v>145</v>
      </c>
      <c r="E43" s="8">
        <v>-0.1</v>
      </c>
      <c r="F43" s="7">
        <v>-0.11068135599999999</v>
      </c>
      <c r="G43" s="10" t="s">
        <v>70</v>
      </c>
      <c r="H43" s="7">
        <v>325</v>
      </c>
      <c r="I43" s="7">
        <v>10.3</v>
      </c>
      <c r="J43" s="7" t="s">
        <v>93</v>
      </c>
      <c r="K43" s="20">
        <v>1</v>
      </c>
    </row>
    <row r="44" spans="2:11" x14ac:dyDescent="0.3">
      <c r="B44" s="21" t="s">
        <v>44</v>
      </c>
      <c r="C44" s="12" t="s">
        <v>146</v>
      </c>
      <c r="D44" s="7" t="s">
        <v>147</v>
      </c>
      <c r="E44" s="8">
        <v>0.9</v>
      </c>
      <c r="F44" s="7">
        <v>0.57465570300000002</v>
      </c>
      <c r="G44" s="10" t="s">
        <v>71</v>
      </c>
      <c r="H44" s="7">
        <v>325</v>
      </c>
      <c r="I44" s="7">
        <v>0.37</v>
      </c>
      <c r="J44" s="7" t="s">
        <v>93</v>
      </c>
      <c r="K44" s="20">
        <v>1</v>
      </c>
    </row>
    <row r="45" spans="2:11" x14ac:dyDescent="0.3">
      <c r="B45" s="21" t="s">
        <v>45</v>
      </c>
      <c r="C45" s="13" t="s">
        <v>89</v>
      </c>
      <c r="D45" s="7" t="s">
        <v>148</v>
      </c>
      <c r="E45" s="8">
        <v>0.35</v>
      </c>
      <c r="F45" s="7">
        <v>0.330446352</v>
      </c>
      <c r="G45" s="10" t="s">
        <v>72</v>
      </c>
      <c r="H45" s="7">
        <v>325</v>
      </c>
      <c r="I45" s="7">
        <v>0.22</v>
      </c>
      <c r="J45" s="7" t="s">
        <v>161</v>
      </c>
      <c r="K45" s="23">
        <v>0.2</v>
      </c>
    </row>
    <row r="46" spans="2:11" x14ac:dyDescent="0.3">
      <c r="B46" s="21" t="s">
        <v>46</v>
      </c>
      <c r="C46" s="13"/>
      <c r="D46" s="7" t="s">
        <v>149</v>
      </c>
      <c r="E46" s="8">
        <v>0.25</v>
      </c>
      <c r="F46" s="7">
        <v>0.20093477900000001</v>
      </c>
      <c r="G46" s="10" t="s">
        <v>72</v>
      </c>
      <c r="H46" s="7">
        <v>300</v>
      </c>
      <c r="I46" s="7">
        <v>0.22</v>
      </c>
      <c r="J46" s="7" t="s">
        <v>161</v>
      </c>
      <c r="K46" s="23">
        <v>0.2</v>
      </c>
    </row>
    <row r="47" spans="2:11" x14ac:dyDescent="0.3">
      <c r="B47" s="21" t="s">
        <v>47</v>
      </c>
      <c r="C47" s="13"/>
      <c r="D47" s="7" t="s">
        <v>150</v>
      </c>
      <c r="E47" s="8">
        <v>0.7</v>
      </c>
      <c r="F47" s="7">
        <v>0.296521115</v>
      </c>
      <c r="G47" s="10" t="s">
        <v>72</v>
      </c>
      <c r="H47" s="7">
        <v>275</v>
      </c>
      <c r="I47" s="7">
        <v>0.22</v>
      </c>
      <c r="J47" s="7" t="s">
        <v>161</v>
      </c>
      <c r="K47" s="23">
        <v>0.2</v>
      </c>
    </row>
    <row r="48" spans="2:11" x14ac:dyDescent="0.3">
      <c r="B48" s="21" t="s">
        <v>48</v>
      </c>
      <c r="C48" s="13"/>
      <c r="D48" s="7" t="s">
        <v>151</v>
      </c>
      <c r="E48" s="8">
        <v>0.5</v>
      </c>
      <c r="F48" s="7">
        <v>0.28511281100000002</v>
      </c>
      <c r="G48" s="10" t="s">
        <v>72</v>
      </c>
      <c r="H48" s="7">
        <v>275</v>
      </c>
      <c r="I48" s="7">
        <v>0.22</v>
      </c>
      <c r="J48" s="7" t="s">
        <v>161</v>
      </c>
      <c r="K48" s="23">
        <v>0.2</v>
      </c>
    </row>
    <row r="49" spans="2:28" x14ac:dyDescent="0.3">
      <c r="B49" s="21" t="s">
        <v>49</v>
      </c>
      <c r="C49" s="13"/>
      <c r="D49" s="7" t="s">
        <v>152</v>
      </c>
      <c r="E49" s="8">
        <v>0.2</v>
      </c>
      <c r="F49" s="7">
        <v>0.23725964099999999</v>
      </c>
      <c r="G49" s="10" t="s">
        <v>72</v>
      </c>
      <c r="H49" s="7">
        <v>275</v>
      </c>
      <c r="I49" s="7">
        <v>0.22</v>
      </c>
      <c r="J49" s="7" t="s">
        <v>161</v>
      </c>
      <c r="K49" s="23">
        <v>0.2</v>
      </c>
    </row>
    <row r="50" spans="2:28" x14ac:dyDescent="0.3">
      <c r="B50" s="21" t="s">
        <v>50</v>
      </c>
      <c r="C50" s="13" t="s">
        <v>155</v>
      </c>
      <c r="D50" s="7" t="s">
        <v>153</v>
      </c>
      <c r="E50" s="8">
        <v>0.4</v>
      </c>
      <c r="F50" s="7">
        <v>0.32488603100000002</v>
      </c>
      <c r="G50" s="10" t="s">
        <v>72</v>
      </c>
      <c r="H50" s="7">
        <v>250</v>
      </c>
      <c r="I50" s="7">
        <v>0.27</v>
      </c>
      <c r="J50" s="7" t="s">
        <v>93</v>
      </c>
      <c r="K50" s="23">
        <v>0.91</v>
      </c>
    </row>
    <row r="51" spans="2:28" ht="15" thickBot="1" x14ac:dyDescent="0.35">
      <c r="B51" s="24" t="s">
        <v>51</v>
      </c>
      <c r="C51" s="25"/>
      <c r="D51" s="26" t="s">
        <v>154</v>
      </c>
      <c r="E51" s="27">
        <v>0.95</v>
      </c>
      <c r="F51" s="26">
        <v>0.17019276699999999</v>
      </c>
      <c r="G51" s="28" t="s">
        <v>72</v>
      </c>
      <c r="H51" s="26">
        <v>275</v>
      </c>
      <c r="I51" s="26">
        <v>0.27</v>
      </c>
      <c r="J51" s="26" t="s">
        <v>93</v>
      </c>
      <c r="K51" s="29">
        <v>0.91</v>
      </c>
    </row>
    <row r="63" spans="2:28" ht="15" thickBot="1" x14ac:dyDescent="0.35"/>
    <row r="64" spans="2:28" ht="15" thickBot="1" x14ac:dyDescent="0.35">
      <c r="B64" s="47" t="s">
        <v>0</v>
      </c>
      <c r="C64" s="48" t="s">
        <v>90</v>
      </c>
      <c r="D64" s="48" t="s">
        <v>58</v>
      </c>
      <c r="E64" s="48" t="s">
        <v>52</v>
      </c>
      <c r="F64" s="48" t="s">
        <v>53</v>
      </c>
      <c r="G64" s="48" t="s">
        <v>55</v>
      </c>
      <c r="H64" s="48" t="s">
        <v>56</v>
      </c>
      <c r="I64" s="48" t="s">
        <v>59</v>
      </c>
      <c r="J64" s="48" t="s">
        <v>158</v>
      </c>
      <c r="K64" s="49" t="s">
        <v>163</v>
      </c>
      <c r="M64" s="47" t="s">
        <v>171</v>
      </c>
      <c r="N64" s="48" t="s">
        <v>174</v>
      </c>
      <c r="O64" s="48" t="s">
        <v>172</v>
      </c>
      <c r="P64" s="49" t="s">
        <v>173</v>
      </c>
      <c r="W64" s="47" t="s">
        <v>181</v>
      </c>
      <c r="X64" s="48" t="s">
        <v>182</v>
      </c>
      <c r="Y64" s="48" t="s">
        <v>183</v>
      </c>
      <c r="Z64" s="48" t="s">
        <v>188</v>
      </c>
      <c r="AA64" s="48" t="s">
        <v>189</v>
      </c>
      <c r="AB64" s="49" t="s">
        <v>192</v>
      </c>
    </row>
    <row r="65" spans="2:28" x14ac:dyDescent="0.3">
      <c r="B65" s="35" t="s">
        <v>3</v>
      </c>
      <c r="C65" s="3" t="s">
        <v>60</v>
      </c>
      <c r="D65" s="3"/>
      <c r="E65" s="36">
        <v>-0.15</v>
      </c>
      <c r="F65" s="3">
        <v>4.3778628E-2</v>
      </c>
      <c r="G65" s="1" t="s">
        <v>61</v>
      </c>
      <c r="H65" s="3">
        <v>350</v>
      </c>
      <c r="I65" s="36">
        <v>17.100000000000001</v>
      </c>
      <c r="J65" s="3" t="s">
        <v>93</v>
      </c>
      <c r="K65" s="37">
        <v>0.69</v>
      </c>
      <c r="M65" s="35">
        <f>E65*K65</f>
        <v>-0.10349999999999999</v>
      </c>
      <c r="N65" s="3">
        <f>F65*K65</f>
        <v>3.0207253319999999E-2</v>
      </c>
      <c r="O65" s="3">
        <f>H65*K65</f>
        <v>241.49999999999997</v>
      </c>
      <c r="P65" s="37">
        <f>I65*K65</f>
        <v>11.798999999999999</v>
      </c>
      <c r="R65" t="s">
        <v>176</v>
      </c>
      <c r="S65">
        <f>SUM(K65:K113)</f>
        <v>26.81</v>
      </c>
      <c r="W65" s="35">
        <f>K65*(E65-$S$67)*(E65-$S$67)</f>
        <v>0.33815404915731057</v>
      </c>
      <c r="X65" s="3">
        <f>K65*(H65-$S$69)*(H65-$S$69)</f>
        <v>278.99352649594198</v>
      </c>
      <c r="Y65" s="3">
        <f>K65*(E65-$S$67)*(H65-$S$69)</f>
        <v>-9.7130217066204576</v>
      </c>
      <c r="Z65" s="3">
        <f>K65*(E65-$S$67)*(I65-$S$70)</f>
        <v>-5.3231840063865912</v>
      </c>
      <c r="AA65" s="3">
        <f>K65*(I65-$S$70)*(I65-$S$70)</f>
        <v>83.796979620574803</v>
      </c>
      <c r="AB65" s="37">
        <f>K65*(I65-$S$70)*(H65-$S$69)</f>
        <v>152.90132391203403</v>
      </c>
    </row>
    <row r="66" spans="2:28" x14ac:dyDescent="0.3">
      <c r="B66" s="35" t="s">
        <v>4</v>
      </c>
      <c r="C66" s="3" t="s">
        <v>92</v>
      </c>
      <c r="D66" s="3" t="s">
        <v>91</v>
      </c>
      <c r="E66" s="36">
        <v>-1</v>
      </c>
      <c r="F66" s="3">
        <v>7.3902999999999996E-2</v>
      </c>
      <c r="G66" s="1" t="s">
        <v>61</v>
      </c>
      <c r="H66" s="3">
        <v>350</v>
      </c>
      <c r="I66" s="3">
        <v>16</v>
      </c>
      <c r="J66" s="3" t="s">
        <v>93</v>
      </c>
      <c r="K66" s="38">
        <v>0.65</v>
      </c>
      <c r="M66" s="35">
        <f t="shared" ref="M66:M113" si="0">E66*K66</f>
        <v>-0.65</v>
      </c>
      <c r="N66" s="3">
        <f t="shared" ref="N66:N113" si="1">F66*K66</f>
        <v>4.8036950000000002E-2</v>
      </c>
      <c r="O66" s="3">
        <f t="shared" ref="O66:O113" si="2">H66*K66</f>
        <v>227.5</v>
      </c>
      <c r="P66" s="37">
        <f t="shared" ref="P66:P113" si="3">I66*K66</f>
        <v>10.4</v>
      </c>
      <c r="W66" s="35">
        <f t="shared" ref="W66:W113" si="4">K66*(E66-$S$67)*(E66-$S$67)</f>
        <v>1.5617377398191179</v>
      </c>
      <c r="X66" s="3">
        <f t="shared" ref="X66:X113" si="5">K66*(H66-$S$69)*(H66-$S$69)</f>
        <v>262.81998872806133</v>
      </c>
      <c r="Y66" s="3">
        <f t="shared" ref="Y66:Y113" si="6">K66*(E66-$S$67)*(H66-$S$69)</f>
        <v>-20.259711132576609</v>
      </c>
      <c r="Z66" s="3">
        <f t="shared" ref="Z66:Z113" si="7">K66*(E66-$S$67)*(I66-$S$70)</f>
        <v>-9.9949663805768516</v>
      </c>
      <c r="AA66" s="3">
        <f t="shared" ref="AA66:AA113" si="8">K66*(I66-$S$70)*(I66-$S$70)</f>
        <v>63.966791863806769</v>
      </c>
      <c r="AB66" s="37">
        <f t="shared" ref="AB66:AB113" si="9">K66*(I66-$S$70)*(H66-$S$69)</f>
        <v>129.66013850299535</v>
      </c>
    </row>
    <row r="67" spans="2:28" x14ac:dyDescent="0.3">
      <c r="B67" s="35" t="s">
        <v>5</v>
      </c>
      <c r="C67" s="3" t="s">
        <v>62</v>
      </c>
      <c r="D67" s="3" t="s">
        <v>93</v>
      </c>
      <c r="E67" s="36">
        <v>0.25</v>
      </c>
      <c r="F67" s="3">
        <v>0.219998376</v>
      </c>
      <c r="G67" s="1" t="s">
        <v>61</v>
      </c>
      <c r="H67" s="3">
        <v>350</v>
      </c>
      <c r="I67" s="3">
        <v>16</v>
      </c>
      <c r="J67" s="3" t="s">
        <v>93</v>
      </c>
      <c r="K67" s="38">
        <v>0.65</v>
      </c>
      <c r="M67" s="35">
        <f t="shared" si="0"/>
        <v>0.16250000000000001</v>
      </c>
      <c r="N67" s="3">
        <f t="shared" si="1"/>
        <v>0.14299894439999999</v>
      </c>
      <c r="O67" s="3">
        <f t="shared" si="2"/>
        <v>227.5</v>
      </c>
      <c r="P67" s="37">
        <f t="shared" si="3"/>
        <v>10.4</v>
      </c>
      <c r="R67" t="s">
        <v>165</v>
      </c>
      <c r="S67">
        <f>SUM(M65:M113)/S65</f>
        <v>0.55005594927265944</v>
      </c>
      <c r="W67" s="35">
        <f t="shared" si="4"/>
        <v>5.8521822251045907E-2</v>
      </c>
      <c r="X67" s="3">
        <f t="shared" si="5"/>
        <v>262.81998872806133</v>
      </c>
      <c r="Y67" s="3">
        <f t="shared" si="6"/>
        <v>-3.9218241501073825</v>
      </c>
      <c r="Z67" s="3">
        <f t="shared" si="7"/>
        <v>-1.9348005642503181</v>
      </c>
      <c r="AA67" s="3">
        <f t="shared" si="8"/>
        <v>63.966791863806769</v>
      </c>
      <c r="AB67" s="37">
        <f t="shared" si="9"/>
        <v>129.66013850299535</v>
      </c>
    </row>
    <row r="68" spans="2:28" x14ac:dyDescent="0.3">
      <c r="B68" s="35" t="s">
        <v>6</v>
      </c>
      <c r="C68" s="3" t="s">
        <v>127</v>
      </c>
      <c r="D68" s="3" t="s">
        <v>94</v>
      </c>
      <c r="E68" s="36">
        <v>0.2</v>
      </c>
      <c r="F68" s="3">
        <v>0.29529950999999999</v>
      </c>
      <c r="G68" s="1" t="s">
        <v>61</v>
      </c>
      <c r="H68" s="3">
        <v>350</v>
      </c>
      <c r="I68" s="3">
        <v>27</v>
      </c>
      <c r="J68" s="3" t="s">
        <v>194</v>
      </c>
      <c r="K68" s="37">
        <v>0.2</v>
      </c>
      <c r="M68" s="35">
        <f t="shared" si="0"/>
        <v>4.0000000000000008E-2</v>
      </c>
      <c r="N68" s="3">
        <f t="shared" si="1"/>
        <v>5.9059901999999997E-2</v>
      </c>
      <c r="O68" s="3">
        <f t="shared" si="2"/>
        <v>70</v>
      </c>
      <c r="P68" s="37">
        <f t="shared" si="3"/>
        <v>5.4</v>
      </c>
      <c r="R68" t="s">
        <v>166</v>
      </c>
      <c r="S68">
        <f>SUM(N65:N113)/S65</f>
        <v>0.2734697687955987</v>
      </c>
      <c r="W68" s="35">
        <f t="shared" si="4"/>
        <v>2.4507833524236543E-2</v>
      </c>
      <c r="X68" s="3">
        <f t="shared" si="5"/>
        <v>80.867688839403485</v>
      </c>
      <c r="Y68" s="3">
        <f t="shared" si="6"/>
        <v>-1.4077968090480466</v>
      </c>
      <c r="Z68" s="3">
        <f t="shared" si="7"/>
        <v>-1.4646483797547367</v>
      </c>
      <c r="AA68" s="3">
        <f t="shared" si="8"/>
        <v>87.530987763431924</v>
      </c>
      <c r="AB68" s="37">
        <f t="shared" si="9"/>
        <v>84.133398138069083</v>
      </c>
    </row>
    <row r="69" spans="2:28" x14ac:dyDescent="0.3">
      <c r="B69" s="35" t="s">
        <v>7</v>
      </c>
      <c r="C69" s="3" t="s">
        <v>126</v>
      </c>
      <c r="D69" s="3" t="s">
        <v>95</v>
      </c>
      <c r="E69" s="36">
        <v>-0.5</v>
      </c>
      <c r="F69" s="3">
        <v>0.44576460699999998</v>
      </c>
      <c r="G69" s="2" t="s">
        <v>63</v>
      </c>
      <c r="H69" s="3">
        <v>375</v>
      </c>
      <c r="I69" s="3">
        <v>20.5</v>
      </c>
      <c r="J69" s="3" t="s">
        <v>93</v>
      </c>
      <c r="K69" s="37">
        <v>0.63</v>
      </c>
      <c r="M69" s="35">
        <f t="shared" si="0"/>
        <v>-0.315</v>
      </c>
      <c r="N69" s="3">
        <f t="shared" si="1"/>
        <v>0.28083170240999999</v>
      </c>
      <c r="O69" s="3">
        <f t="shared" si="2"/>
        <v>236.25</v>
      </c>
      <c r="P69" s="37">
        <f t="shared" si="3"/>
        <v>12.915000000000001</v>
      </c>
      <c r="R69" t="s">
        <v>167</v>
      </c>
      <c r="S69">
        <f>SUM(O65:O113)/S65</f>
        <v>329.89183140619173</v>
      </c>
      <c r="W69" s="35">
        <f t="shared" si="4"/>
        <v>0.69464902285983088</v>
      </c>
      <c r="X69" s="3">
        <f t="shared" si="5"/>
        <v>1281.8905305490816</v>
      </c>
      <c r="Y69" s="3">
        <f t="shared" si="6"/>
        <v>-29.840643499415187</v>
      </c>
      <c r="Z69" s="3">
        <f t="shared" si="7"/>
        <v>-9.539473283955882</v>
      </c>
      <c r="AA69" s="3">
        <f t="shared" si="8"/>
        <v>131.00364002623908</v>
      </c>
      <c r="AB69" s="37">
        <f t="shared" si="9"/>
        <v>409.79546802898699</v>
      </c>
    </row>
    <row r="70" spans="2:28" x14ac:dyDescent="0.3">
      <c r="B70" s="35" t="s">
        <v>8</v>
      </c>
      <c r="C70" s="3" t="s">
        <v>125</v>
      </c>
      <c r="D70" s="3" t="s">
        <v>96</v>
      </c>
      <c r="E70" s="36">
        <v>1</v>
      </c>
      <c r="F70" s="3">
        <v>-8.0356600000000002E-4</v>
      </c>
      <c r="G70" s="2" t="s">
        <v>63</v>
      </c>
      <c r="H70" s="3">
        <v>375</v>
      </c>
      <c r="I70" s="3">
        <v>5.0999999999999996</v>
      </c>
      <c r="J70" s="3" t="s">
        <v>93</v>
      </c>
      <c r="K70" s="37">
        <v>0.6</v>
      </c>
      <c r="M70" s="35">
        <f t="shared" si="0"/>
        <v>0.6</v>
      </c>
      <c r="N70" s="3">
        <f t="shared" si="1"/>
        <v>-4.8213960000000001E-4</v>
      </c>
      <c r="O70" s="3">
        <f t="shared" si="2"/>
        <v>225</v>
      </c>
      <c r="P70" s="37">
        <f t="shared" si="3"/>
        <v>3.0599999999999996</v>
      </c>
      <c r="R70" t="s">
        <v>184</v>
      </c>
      <c r="S70" s="5">
        <f>AVERAGE(I65:I113)</f>
        <v>6.0797959183673465</v>
      </c>
      <c r="T70">
        <f>AVERAGE(P65:P113)</f>
        <v>3.1608469387755109</v>
      </c>
      <c r="W70" s="35">
        <f t="shared" si="4"/>
        <v>0.12146978927095657</v>
      </c>
      <c r="X70" s="3">
        <f t="shared" si="5"/>
        <v>1220.8481243324586</v>
      </c>
      <c r="Y70" s="3">
        <f t="shared" si="6"/>
        <v>12.17769125879394</v>
      </c>
      <c r="Z70" s="3">
        <f t="shared" si="7"/>
        <v>-0.26451200663779123</v>
      </c>
      <c r="AA70" s="3">
        <f t="shared" si="8"/>
        <v>0.57600002498958747</v>
      </c>
      <c r="AB70" s="37">
        <f t="shared" si="9"/>
        <v>-26.518079683943693</v>
      </c>
    </row>
    <row r="71" spans="2:28" x14ac:dyDescent="0.3">
      <c r="B71" s="35" t="s">
        <v>9</v>
      </c>
      <c r="C71" s="3" t="s">
        <v>124</v>
      </c>
      <c r="D71" s="3" t="s">
        <v>97</v>
      </c>
      <c r="E71" s="36">
        <v>0.65</v>
      </c>
      <c r="F71" s="3">
        <v>0.127032966</v>
      </c>
      <c r="G71" s="2" t="s">
        <v>63</v>
      </c>
      <c r="H71" s="3">
        <v>375</v>
      </c>
      <c r="I71" s="3">
        <v>5.4</v>
      </c>
      <c r="J71" s="3" t="s">
        <v>159</v>
      </c>
      <c r="K71" s="38">
        <v>0.55000000000000004</v>
      </c>
      <c r="M71" s="35">
        <f t="shared" si="0"/>
        <v>0.35750000000000004</v>
      </c>
      <c r="N71" s="3">
        <f t="shared" si="1"/>
        <v>6.9868131300000011E-2</v>
      </c>
      <c r="O71" s="3">
        <f t="shared" si="2"/>
        <v>206.25000000000003</v>
      </c>
      <c r="P71" s="37">
        <f t="shared" si="3"/>
        <v>2.9700000000000006</v>
      </c>
      <c r="R71" t="s">
        <v>168</v>
      </c>
      <c r="S71" s="5">
        <f>AVERAGE(E65:E113)</f>
        <v>0.37142857142857133</v>
      </c>
      <c r="W71" s="35">
        <f t="shared" si="4"/>
        <v>5.4938473016840758E-3</v>
      </c>
      <c r="X71" s="3">
        <f t="shared" si="5"/>
        <v>1119.1107806380871</v>
      </c>
      <c r="Y71" s="3">
        <f t="shared" si="6"/>
        <v>2.4795611995863531</v>
      </c>
      <c r="Z71" s="3">
        <f t="shared" si="7"/>
        <v>-3.7367856762249817E-2</v>
      </c>
      <c r="AA71" s="3">
        <f t="shared" si="8"/>
        <v>0.25416736984589694</v>
      </c>
      <c r="AB71" s="37">
        <f t="shared" si="9"/>
        <v>-16.865391892303336</v>
      </c>
    </row>
    <row r="72" spans="2:28" x14ac:dyDescent="0.3">
      <c r="B72" s="35" t="s">
        <v>10</v>
      </c>
      <c r="C72" s="3" t="s">
        <v>123</v>
      </c>
      <c r="D72" s="3" t="s">
        <v>98</v>
      </c>
      <c r="E72" s="36">
        <v>0.65</v>
      </c>
      <c r="F72" s="3">
        <v>0.23395838699999999</v>
      </c>
      <c r="G72" s="2" t="s">
        <v>63</v>
      </c>
      <c r="H72" s="3">
        <v>375</v>
      </c>
      <c r="I72" s="3">
        <v>5.4</v>
      </c>
      <c r="J72" s="3" t="s">
        <v>159</v>
      </c>
      <c r="K72" s="38">
        <v>0.55000000000000004</v>
      </c>
      <c r="M72" s="35">
        <f t="shared" si="0"/>
        <v>0.35750000000000004</v>
      </c>
      <c r="N72" s="3">
        <f t="shared" si="1"/>
        <v>0.12867711285</v>
      </c>
      <c r="O72" s="3">
        <f t="shared" si="2"/>
        <v>206.25000000000003</v>
      </c>
      <c r="P72" s="37">
        <f t="shared" si="3"/>
        <v>2.9700000000000006</v>
      </c>
      <c r="R72" t="s">
        <v>169</v>
      </c>
      <c r="S72">
        <f>AVERAGE(F65:F113)</f>
        <v>0.20492299430612243</v>
      </c>
      <c r="W72" s="35">
        <f t="shared" si="4"/>
        <v>5.4938473016840758E-3</v>
      </c>
      <c r="X72" s="3">
        <f t="shared" si="5"/>
        <v>1119.1107806380871</v>
      </c>
      <c r="Y72" s="3">
        <f t="shared" si="6"/>
        <v>2.4795611995863531</v>
      </c>
      <c r="Z72" s="3">
        <f t="shared" si="7"/>
        <v>-3.7367856762249817E-2</v>
      </c>
      <c r="AA72" s="3">
        <f t="shared" si="8"/>
        <v>0.25416736984589694</v>
      </c>
      <c r="AB72" s="37">
        <f t="shared" si="9"/>
        <v>-16.865391892303336</v>
      </c>
    </row>
    <row r="73" spans="2:28" x14ac:dyDescent="0.3">
      <c r="B73" s="35" t="s">
        <v>11</v>
      </c>
      <c r="C73" s="3" t="s">
        <v>122</v>
      </c>
      <c r="D73" s="3" t="s">
        <v>99</v>
      </c>
      <c r="E73" s="36">
        <v>-1</v>
      </c>
      <c r="F73" s="3">
        <v>-0.425643249</v>
      </c>
      <c r="G73" s="2" t="s">
        <v>64</v>
      </c>
      <c r="H73" s="3">
        <v>375</v>
      </c>
      <c r="I73" s="3">
        <v>5.4</v>
      </c>
      <c r="J73" s="3" t="s">
        <v>160</v>
      </c>
      <c r="K73" s="38">
        <v>0</v>
      </c>
      <c r="M73" s="35">
        <f t="shared" si="0"/>
        <v>0</v>
      </c>
      <c r="N73" s="3">
        <f t="shared" si="1"/>
        <v>0</v>
      </c>
      <c r="O73" s="3">
        <f t="shared" si="2"/>
        <v>0</v>
      </c>
      <c r="P73" s="37">
        <f t="shared" si="3"/>
        <v>0</v>
      </c>
      <c r="R73" t="s">
        <v>170</v>
      </c>
      <c r="S73">
        <f>AVERAGE(H65:H113)</f>
        <v>324</v>
      </c>
      <c r="W73" s="35">
        <f t="shared" si="4"/>
        <v>0</v>
      </c>
      <c r="X73" s="3">
        <f t="shared" si="5"/>
        <v>0</v>
      </c>
      <c r="Y73" s="3">
        <f t="shared" si="6"/>
        <v>0</v>
      </c>
      <c r="Z73" s="3">
        <f t="shared" si="7"/>
        <v>0</v>
      </c>
      <c r="AA73" s="3">
        <f t="shared" si="8"/>
        <v>0</v>
      </c>
      <c r="AB73" s="37">
        <f t="shared" si="9"/>
        <v>0</v>
      </c>
    </row>
    <row r="74" spans="2:28" x14ac:dyDescent="0.3">
      <c r="B74" s="35" t="s">
        <v>12</v>
      </c>
      <c r="C74" s="3" t="s">
        <v>121</v>
      </c>
      <c r="D74" s="3" t="s">
        <v>100</v>
      </c>
      <c r="E74" s="36">
        <v>-1</v>
      </c>
      <c r="F74" s="3">
        <v>-0.18824464199999999</v>
      </c>
      <c r="G74" s="2" t="s">
        <v>65</v>
      </c>
      <c r="H74" s="3">
        <v>375</v>
      </c>
      <c r="I74" s="3">
        <v>5.4</v>
      </c>
      <c r="J74" s="3" t="s">
        <v>160</v>
      </c>
      <c r="K74" s="38">
        <v>0</v>
      </c>
      <c r="M74" s="35">
        <f t="shared" si="0"/>
        <v>0</v>
      </c>
      <c r="N74" s="3">
        <f t="shared" si="1"/>
        <v>0</v>
      </c>
      <c r="O74" s="3">
        <f t="shared" si="2"/>
        <v>0</v>
      </c>
      <c r="P74" s="37">
        <f t="shared" si="3"/>
        <v>0</v>
      </c>
      <c r="W74" s="35">
        <f t="shared" si="4"/>
        <v>0</v>
      </c>
      <c r="X74" s="3">
        <f t="shared" si="5"/>
        <v>0</v>
      </c>
      <c r="Y74" s="3">
        <f t="shared" si="6"/>
        <v>0</v>
      </c>
      <c r="Z74" s="3">
        <f t="shared" si="7"/>
        <v>0</v>
      </c>
      <c r="AA74" s="3">
        <f t="shared" si="8"/>
        <v>0</v>
      </c>
      <c r="AB74" s="37">
        <f t="shared" si="9"/>
        <v>0</v>
      </c>
    </row>
    <row r="75" spans="2:28" x14ac:dyDescent="0.3">
      <c r="B75" s="35" t="s">
        <v>13</v>
      </c>
      <c r="C75" s="3" t="s">
        <v>66</v>
      </c>
      <c r="D75" s="3" t="s">
        <v>93</v>
      </c>
      <c r="E75" s="36">
        <v>-1</v>
      </c>
      <c r="F75" s="3">
        <v>-0.21351135600000001</v>
      </c>
      <c r="G75" s="2" t="s">
        <v>65</v>
      </c>
      <c r="H75" s="3">
        <v>350</v>
      </c>
      <c r="I75" s="3">
        <v>5.4</v>
      </c>
      <c r="J75" s="3" t="s">
        <v>160</v>
      </c>
      <c r="K75" s="38">
        <v>0</v>
      </c>
      <c r="M75" s="35">
        <f t="shared" si="0"/>
        <v>0</v>
      </c>
      <c r="N75" s="3">
        <f t="shared" si="1"/>
        <v>0</v>
      </c>
      <c r="O75" s="3">
        <f t="shared" si="2"/>
        <v>0</v>
      </c>
      <c r="P75" s="37">
        <f t="shared" si="3"/>
        <v>0</v>
      </c>
      <c r="R75" t="s">
        <v>175</v>
      </c>
      <c r="S75">
        <f>SUM(P65:P113)/S65</f>
        <v>5.7770048489369659</v>
      </c>
      <c r="W75" s="35">
        <f t="shared" si="4"/>
        <v>0</v>
      </c>
      <c r="X75" s="3">
        <f t="shared" si="5"/>
        <v>0</v>
      </c>
      <c r="Y75" s="3">
        <f t="shared" si="6"/>
        <v>0</v>
      </c>
      <c r="Z75" s="3">
        <f t="shared" si="7"/>
        <v>0</v>
      </c>
      <c r="AA75" s="3">
        <f t="shared" si="8"/>
        <v>0</v>
      </c>
      <c r="AB75" s="37">
        <f t="shared" si="9"/>
        <v>0</v>
      </c>
    </row>
    <row r="76" spans="2:28" x14ac:dyDescent="0.3">
      <c r="B76" s="35" t="s">
        <v>14</v>
      </c>
      <c r="C76" s="3" t="s">
        <v>120</v>
      </c>
      <c r="D76" s="3" t="s">
        <v>101</v>
      </c>
      <c r="E76" s="36">
        <v>0.95</v>
      </c>
      <c r="F76" s="3">
        <v>0.486092935</v>
      </c>
      <c r="G76" s="2" t="s">
        <v>63</v>
      </c>
      <c r="H76" s="3">
        <v>350</v>
      </c>
      <c r="I76" s="3">
        <v>5</v>
      </c>
      <c r="J76" s="3" t="s">
        <v>93</v>
      </c>
      <c r="K76" s="37">
        <v>0.03</v>
      </c>
      <c r="M76" s="35">
        <f t="shared" si="0"/>
        <v>2.8499999999999998E-2</v>
      </c>
      <c r="N76" s="3">
        <f t="shared" si="1"/>
        <v>1.458278805E-2</v>
      </c>
      <c r="O76" s="3">
        <f t="shared" si="2"/>
        <v>10.5</v>
      </c>
      <c r="P76" s="37">
        <f t="shared" si="3"/>
        <v>0.15</v>
      </c>
      <c r="W76" s="35">
        <f t="shared" si="4"/>
        <v>4.7986573113658051E-3</v>
      </c>
      <c r="X76" s="3">
        <f t="shared" si="5"/>
        <v>12.130153325910522</v>
      </c>
      <c r="Y76" s="3">
        <f t="shared" si="6"/>
        <v>0.24126427200347914</v>
      </c>
      <c r="Z76" s="3">
        <f t="shared" si="7"/>
        <v>-1.2955738606520557E-2</v>
      </c>
      <c r="AA76" s="3">
        <f t="shared" si="8"/>
        <v>3.497877675968343E-2</v>
      </c>
      <c r="AB76" s="37">
        <f t="shared" si="9"/>
        <v>-0.65138155120309904</v>
      </c>
    </row>
    <row r="77" spans="2:28" x14ac:dyDescent="0.3">
      <c r="B77" s="35" t="s">
        <v>15</v>
      </c>
      <c r="C77" s="3" t="s">
        <v>119</v>
      </c>
      <c r="D77" s="3" t="s">
        <v>102</v>
      </c>
      <c r="E77" s="36">
        <v>0.95</v>
      </c>
      <c r="F77" s="3">
        <v>0.44402127699999999</v>
      </c>
      <c r="G77" s="2" t="s">
        <v>63</v>
      </c>
      <c r="H77" s="3">
        <v>350</v>
      </c>
      <c r="I77" s="3">
        <v>4.0999999999999996</v>
      </c>
      <c r="J77" s="3" t="s">
        <v>93</v>
      </c>
      <c r="K77" s="37">
        <v>1</v>
      </c>
      <c r="M77" s="35">
        <f t="shared" si="0"/>
        <v>0.95</v>
      </c>
      <c r="N77" s="3">
        <f t="shared" si="1"/>
        <v>0.44402127699999999</v>
      </c>
      <c r="O77" s="3">
        <f t="shared" si="2"/>
        <v>350</v>
      </c>
      <c r="P77" s="37">
        <f t="shared" si="3"/>
        <v>4.0999999999999996</v>
      </c>
      <c r="W77" s="35">
        <f t="shared" si="4"/>
        <v>0.15995524371219352</v>
      </c>
      <c r="X77" s="3">
        <f t="shared" si="5"/>
        <v>404.3384441970174</v>
      </c>
      <c r="Y77" s="3">
        <f t="shared" si="6"/>
        <v>8.0421424001159707</v>
      </c>
      <c r="Z77" s="3">
        <f t="shared" si="7"/>
        <v>-0.79180759920529187</v>
      </c>
      <c r="AA77" s="3">
        <f t="shared" si="8"/>
        <v>3.919591878384006</v>
      </c>
      <c r="AB77" s="37">
        <f t="shared" si="9"/>
        <v>-39.810070107864092</v>
      </c>
    </row>
    <row r="78" spans="2:28" x14ac:dyDescent="0.3">
      <c r="B78" s="35" t="s">
        <v>16</v>
      </c>
      <c r="C78" s="39" t="s">
        <v>69</v>
      </c>
      <c r="D78" s="3" t="s">
        <v>103</v>
      </c>
      <c r="E78" s="36">
        <v>0.85</v>
      </c>
      <c r="F78" s="3">
        <v>0.421412697</v>
      </c>
      <c r="G78" s="2" t="s">
        <v>67</v>
      </c>
      <c r="H78" s="3">
        <v>325</v>
      </c>
      <c r="I78" s="3">
        <v>0.74</v>
      </c>
      <c r="J78" s="3" t="s">
        <v>93</v>
      </c>
      <c r="K78" s="40">
        <v>1</v>
      </c>
      <c r="M78" s="35">
        <f t="shared" si="0"/>
        <v>0.85</v>
      </c>
      <c r="N78" s="3">
        <f t="shared" si="1"/>
        <v>0.421412697</v>
      </c>
      <c r="O78" s="3">
        <f t="shared" si="2"/>
        <v>325</v>
      </c>
      <c r="P78" s="37">
        <f t="shared" si="3"/>
        <v>0.74</v>
      </c>
      <c r="R78" t="s">
        <v>177</v>
      </c>
      <c r="S78">
        <f>Y114/S65</f>
        <v>0.69359053535586401</v>
      </c>
      <c r="W78" s="35">
        <f t="shared" si="4"/>
        <v>8.9966433566725429E-2</v>
      </c>
      <c r="X78" s="3">
        <f t="shared" si="5"/>
        <v>23.93001450660373</v>
      </c>
      <c r="Y78" s="3">
        <f t="shared" si="6"/>
        <v>-1.467275727448369</v>
      </c>
      <c r="Z78" s="3">
        <f t="shared" si="7"/>
        <v>-1.6016400178124213</v>
      </c>
      <c r="AA78" s="3">
        <f t="shared" si="8"/>
        <v>28.513420449812571</v>
      </c>
      <c r="AB78" s="37">
        <f t="shared" si="9"/>
        <v>26.121381376123782</v>
      </c>
    </row>
    <row r="79" spans="2:28" x14ac:dyDescent="0.3">
      <c r="B79" s="35" t="s">
        <v>17</v>
      </c>
      <c r="C79" s="39"/>
      <c r="D79" s="3" t="s">
        <v>104</v>
      </c>
      <c r="E79" s="36">
        <v>0.8</v>
      </c>
      <c r="F79" s="3">
        <v>6.0754754000000001E-2</v>
      </c>
      <c r="G79" s="2" t="s">
        <v>68</v>
      </c>
      <c r="H79" s="3">
        <v>325</v>
      </c>
      <c r="I79" s="3">
        <v>0.74</v>
      </c>
      <c r="J79" s="3" t="s">
        <v>93</v>
      </c>
      <c r="K79" s="40">
        <v>1</v>
      </c>
      <c r="M79" s="35">
        <f t="shared" si="0"/>
        <v>0.8</v>
      </c>
      <c r="N79" s="3">
        <f t="shared" si="1"/>
        <v>6.0754754000000001E-2</v>
      </c>
      <c r="O79" s="3">
        <f t="shared" si="2"/>
        <v>325</v>
      </c>
      <c r="P79" s="37">
        <f t="shared" si="3"/>
        <v>0.74</v>
      </c>
      <c r="R79" t="s">
        <v>178</v>
      </c>
      <c r="S79">
        <f>W114/S65</f>
        <v>0.18700764327027566</v>
      </c>
      <c r="W79" s="35">
        <f t="shared" si="4"/>
        <v>6.2472028493991416E-2</v>
      </c>
      <c r="X79" s="3">
        <f t="shared" si="5"/>
        <v>23.93001450660373</v>
      </c>
      <c r="Y79" s="3">
        <f t="shared" si="6"/>
        <v>-1.222684157138783</v>
      </c>
      <c r="Z79" s="3">
        <f t="shared" si="7"/>
        <v>-1.3346502218940544</v>
      </c>
      <c r="AA79" s="3">
        <f t="shared" si="8"/>
        <v>28.513420449812571</v>
      </c>
      <c r="AB79" s="37">
        <f t="shared" si="9"/>
        <v>26.121381376123782</v>
      </c>
    </row>
    <row r="80" spans="2:28" ht="15" thickBot="1" x14ac:dyDescent="0.35">
      <c r="B80" s="35" t="s">
        <v>18</v>
      </c>
      <c r="C80" s="39"/>
      <c r="D80" s="3" t="s">
        <v>105</v>
      </c>
      <c r="E80" s="36">
        <v>0.7</v>
      </c>
      <c r="F80" s="3">
        <v>-2.0675165999999998E-2</v>
      </c>
      <c r="G80" s="2" t="s">
        <v>70</v>
      </c>
      <c r="H80" s="3">
        <v>325</v>
      </c>
      <c r="I80" s="3">
        <v>0.74</v>
      </c>
      <c r="J80" s="3" t="s">
        <v>93</v>
      </c>
      <c r="K80" s="40">
        <v>1</v>
      </c>
      <c r="M80" s="35">
        <f t="shared" si="0"/>
        <v>0.7</v>
      </c>
      <c r="N80" s="3">
        <f t="shared" si="1"/>
        <v>-2.0675165999999998E-2</v>
      </c>
      <c r="O80" s="3">
        <f t="shared" si="2"/>
        <v>325</v>
      </c>
      <c r="P80" s="37">
        <f t="shared" si="3"/>
        <v>0.74</v>
      </c>
      <c r="R80" t="s">
        <v>179</v>
      </c>
      <c r="S80">
        <f>X114/S65</f>
        <v>1332.0919922073094</v>
      </c>
      <c r="W80" s="35">
        <f t="shared" si="4"/>
        <v>2.2483218348523265E-2</v>
      </c>
      <c r="X80" s="3">
        <f t="shared" si="5"/>
        <v>23.93001450660373</v>
      </c>
      <c r="Y80" s="3">
        <f t="shared" si="6"/>
        <v>-0.73350101651960986</v>
      </c>
      <c r="Z80" s="3">
        <f t="shared" si="7"/>
        <v>-0.8006706300573192</v>
      </c>
      <c r="AA80" s="3">
        <f t="shared" si="8"/>
        <v>28.513420449812571</v>
      </c>
      <c r="AB80" s="37">
        <f t="shared" si="9"/>
        <v>26.121381376123782</v>
      </c>
    </row>
    <row r="81" spans="2:28" ht="15" thickBot="1" x14ac:dyDescent="0.35">
      <c r="B81" s="35" t="s">
        <v>19</v>
      </c>
      <c r="C81" s="3" t="s">
        <v>73</v>
      </c>
      <c r="D81" s="3" t="s">
        <v>106</v>
      </c>
      <c r="E81" s="36">
        <v>0.95</v>
      </c>
      <c r="F81" s="3">
        <v>0.54089944099999998</v>
      </c>
      <c r="G81" s="2" t="s">
        <v>71</v>
      </c>
      <c r="H81" s="3">
        <v>300</v>
      </c>
      <c r="I81" s="3">
        <v>0.67</v>
      </c>
      <c r="J81" s="3" t="s">
        <v>93</v>
      </c>
      <c r="K81" s="40">
        <v>0.56999999999999995</v>
      </c>
      <c r="M81" s="35">
        <f t="shared" si="0"/>
        <v>0.54149999999999998</v>
      </c>
      <c r="N81" s="3">
        <f t="shared" si="1"/>
        <v>0.30831268136999995</v>
      </c>
      <c r="O81" s="3">
        <f t="shared" si="2"/>
        <v>170.99999999999997</v>
      </c>
      <c r="P81" s="37">
        <f t="shared" si="3"/>
        <v>0.38190000000000002</v>
      </c>
      <c r="R81" s="51" t="s">
        <v>180</v>
      </c>
      <c r="S81" s="52">
        <f>S78/SQRT(S79*S80)</f>
        <v>4.3944686525553701E-2</v>
      </c>
      <c r="W81" s="35">
        <f t="shared" si="4"/>
        <v>9.11744889159503E-2</v>
      </c>
      <c r="X81" s="3">
        <f t="shared" si="5"/>
        <v>509.30730334522832</v>
      </c>
      <c r="Y81" s="3">
        <f t="shared" si="6"/>
        <v>-6.814384277663101</v>
      </c>
      <c r="Z81" s="3">
        <f t="shared" si="7"/>
        <v>-1.2332609451240397</v>
      </c>
      <c r="AA81" s="3">
        <f t="shared" si="8"/>
        <v>16.681558370678879</v>
      </c>
      <c r="AB81" s="37">
        <f t="shared" si="9"/>
        <v>92.173963294232294</v>
      </c>
    </row>
    <row r="82" spans="2:28" x14ac:dyDescent="0.3">
      <c r="B82" s="35" t="s">
        <v>20</v>
      </c>
      <c r="C82" s="3" t="s">
        <v>74</v>
      </c>
      <c r="D82" s="3" t="s">
        <v>107</v>
      </c>
      <c r="E82" s="36">
        <v>0.5</v>
      </c>
      <c r="F82" s="3">
        <v>0.286553063</v>
      </c>
      <c r="G82" s="2" t="s">
        <v>72</v>
      </c>
      <c r="H82" s="3">
        <v>300</v>
      </c>
      <c r="I82" s="3">
        <v>0.67</v>
      </c>
      <c r="J82" s="3" t="s">
        <v>93</v>
      </c>
      <c r="K82" s="40">
        <v>0.56999999999999995</v>
      </c>
      <c r="M82" s="35">
        <f t="shared" si="0"/>
        <v>0.28499999999999998</v>
      </c>
      <c r="N82" s="3">
        <f t="shared" si="1"/>
        <v>0.16333524590999998</v>
      </c>
      <c r="O82" s="3">
        <f t="shared" si="2"/>
        <v>170.99999999999997</v>
      </c>
      <c r="P82" s="37">
        <f t="shared" si="3"/>
        <v>0.38190000000000002</v>
      </c>
      <c r="W82" s="35">
        <f t="shared" si="4"/>
        <v>1.4281908928246213E-3</v>
      </c>
      <c r="X82" s="3">
        <f t="shared" si="5"/>
        <v>509.30730334522832</v>
      </c>
      <c r="Y82" s="3">
        <f t="shared" si="6"/>
        <v>0.85287047802507621</v>
      </c>
      <c r="Z82" s="3">
        <f t="shared" si="7"/>
        <v>0.1543517079371845</v>
      </c>
      <c r="AA82" s="3">
        <f t="shared" si="8"/>
        <v>16.681558370678879</v>
      </c>
      <c r="AB82" s="37">
        <f t="shared" si="9"/>
        <v>92.173963294232294</v>
      </c>
    </row>
    <row r="83" spans="2:28" x14ac:dyDescent="0.3">
      <c r="B83" s="35" t="s">
        <v>21</v>
      </c>
      <c r="C83" s="3" t="s">
        <v>118</v>
      </c>
      <c r="D83" s="3" t="s">
        <v>108</v>
      </c>
      <c r="E83" s="36">
        <v>0.8</v>
      </c>
      <c r="F83" s="3">
        <v>0.347657677</v>
      </c>
      <c r="G83" s="2" t="s">
        <v>72</v>
      </c>
      <c r="H83" s="3">
        <v>300</v>
      </c>
      <c r="I83" s="3">
        <v>0.67</v>
      </c>
      <c r="J83" s="3" t="s">
        <v>93</v>
      </c>
      <c r="K83" s="40">
        <v>0.56999999999999995</v>
      </c>
      <c r="M83" s="35">
        <f t="shared" si="0"/>
        <v>0.45599999999999996</v>
      </c>
      <c r="N83" s="3">
        <f t="shared" si="1"/>
        <v>0.19816487588999998</v>
      </c>
      <c r="O83" s="3">
        <f t="shared" si="2"/>
        <v>170.99999999999997</v>
      </c>
      <c r="P83" s="37">
        <f t="shared" si="3"/>
        <v>0.38190000000000002</v>
      </c>
      <c r="R83" t="s">
        <v>185</v>
      </c>
      <c r="S83">
        <f>Z114/S65</f>
        <v>-1.4915936407039696</v>
      </c>
      <c r="W83" s="35">
        <f t="shared" si="4"/>
        <v>3.5609056241575107E-2</v>
      </c>
      <c r="X83" s="3">
        <f t="shared" si="5"/>
        <v>509.30730334522832</v>
      </c>
      <c r="Y83" s="3">
        <f t="shared" si="6"/>
        <v>-4.2586326924337099</v>
      </c>
      <c r="Z83" s="3">
        <f t="shared" si="7"/>
        <v>-0.77072339410363189</v>
      </c>
      <c r="AA83" s="3">
        <f t="shared" si="8"/>
        <v>16.681558370678879</v>
      </c>
      <c r="AB83" s="37">
        <f t="shared" si="9"/>
        <v>92.173963294232294</v>
      </c>
    </row>
    <row r="84" spans="2:28" ht="15" thickBot="1" x14ac:dyDescent="0.35">
      <c r="B84" s="35" t="s">
        <v>22</v>
      </c>
      <c r="C84" s="3" t="s">
        <v>117</v>
      </c>
      <c r="D84" s="3" t="s">
        <v>109</v>
      </c>
      <c r="E84" s="36">
        <v>0.65</v>
      </c>
      <c r="F84" s="3">
        <v>0.29997050600000003</v>
      </c>
      <c r="G84" s="2" t="s">
        <v>72</v>
      </c>
      <c r="H84" s="3">
        <v>300</v>
      </c>
      <c r="I84" s="3">
        <v>0.28999999999999998</v>
      </c>
      <c r="J84" s="3" t="s">
        <v>93</v>
      </c>
      <c r="K84" s="40">
        <v>0.43</v>
      </c>
      <c r="M84" s="35">
        <f t="shared" si="0"/>
        <v>0.27950000000000003</v>
      </c>
      <c r="N84" s="3">
        <f t="shared" si="1"/>
        <v>0.12898731758000001</v>
      </c>
      <c r="O84" s="3">
        <f t="shared" si="2"/>
        <v>129</v>
      </c>
      <c r="P84" s="37">
        <f t="shared" si="3"/>
        <v>0.12469999999999999</v>
      </c>
      <c r="R84" t="s">
        <v>186</v>
      </c>
      <c r="S84">
        <f>AA114/S65</f>
        <v>41.403274244086731</v>
      </c>
      <c r="W84" s="35">
        <f t="shared" si="4"/>
        <v>4.2951897085893673E-3</v>
      </c>
      <c r="X84" s="3">
        <f t="shared" si="5"/>
        <v>384.21428147096174</v>
      </c>
      <c r="Y84" s="3">
        <f t="shared" si="6"/>
        <v>-1.2846296071892214</v>
      </c>
      <c r="Z84" s="3">
        <f t="shared" si="7"/>
        <v>-0.24882193249548987</v>
      </c>
      <c r="AA84" s="3">
        <f t="shared" si="8"/>
        <v>14.414346813827569</v>
      </c>
      <c r="AB84" s="37">
        <f t="shared" si="9"/>
        <v>74.419069491280297</v>
      </c>
    </row>
    <row r="85" spans="2:28" ht="15" thickBot="1" x14ac:dyDescent="0.35">
      <c r="B85" s="35" t="s">
        <v>23</v>
      </c>
      <c r="C85" s="3" t="s">
        <v>116</v>
      </c>
      <c r="D85" s="3" t="s">
        <v>110</v>
      </c>
      <c r="E85" s="36">
        <v>-0.05</v>
      </c>
      <c r="F85" s="3">
        <v>-3.7693169999999999E-3</v>
      </c>
      <c r="G85" s="2" t="s">
        <v>72</v>
      </c>
      <c r="H85" s="3">
        <v>275</v>
      </c>
      <c r="I85" s="3">
        <v>0.28999999999999998</v>
      </c>
      <c r="J85" s="3" t="s">
        <v>93</v>
      </c>
      <c r="K85" s="40">
        <v>0.43</v>
      </c>
      <c r="M85" s="35">
        <f t="shared" si="0"/>
        <v>-2.1500000000000002E-2</v>
      </c>
      <c r="N85" s="3">
        <f t="shared" si="1"/>
        <v>-1.6208063099999999E-3</v>
      </c>
      <c r="O85" s="3">
        <f t="shared" si="2"/>
        <v>118.25</v>
      </c>
      <c r="P85" s="37">
        <f t="shared" si="3"/>
        <v>0.12469999999999999</v>
      </c>
      <c r="R85" s="51" t="s">
        <v>187</v>
      </c>
      <c r="S85" s="52">
        <f>S83/SQRT(S79*S84)</f>
        <v>-0.53604777896437961</v>
      </c>
      <c r="W85" s="35">
        <f t="shared" si="4"/>
        <v>0.15482887117073035</v>
      </c>
      <c r="X85" s="3">
        <f t="shared" si="5"/>
        <v>1295.6386567040838</v>
      </c>
      <c r="Y85" s="3">
        <f t="shared" si="6"/>
        <v>14.163413100755577</v>
      </c>
      <c r="Z85" s="3">
        <f t="shared" si="7"/>
        <v>1.4939066389330815</v>
      </c>
      <c r="AA85" s="3">
        <f t="shared" si="8"/>
        <v>14.414346813827569</v>
      </c>
      <c r="AB85" s="37">
        <f t="shared" si="9"/>
        <v>136.65937561372928</v>
      </c>
    </row>
    <row r="86" spans="2:28" x14ac:dyDescent="0.3">
      <c r="B86" s="35" t="s">
        <v>24</v>
      </c>
      <c r="C86" s="3" t="s">
        <v>115</v>
      </c>
      <c r="D86" s="3" t="s">
        <v>111</v>
      </c>
      <c r="E86" s="36">
        <v>-0.2</v>
      </c>
      <c r="F86" s="3">
        <v>8.1454263999999998E-2</v>
      </c>
      <c r="G86" s="2" t="s">
        <v>75</v>
      </c>
      <c r="H86" s="3">
        <v>275</v>
      </c>
      <c r="I86" s="3">
        <v>0.28999999999999998</v>
      </c>
      <c r="J86" s="3" t="s">
        <v>93</v>
      </c>
      <c r="K86" s="40">
        <v>0.1</v>
      </c>
      <c r="M86" s="35">
        <f t="shared" si="0"/>
        <v>-2.0000000000000004E-2</v>
      </c>
      <c r="N86" s="3">
        <f t="shared" si="1"/>
        <v>8.1454264000000009E-3</v>
      </c>
      <c r="O86" s="3">
        <f t="shared" si="2"/>
        <v>27.5</v>
      </c>
      <c r="P86" s="37">
        <f t="shared" si="3"/>
        <v>2.8999999999999998E-2</v>
      </c>
      <c r="W86" s="35">
        <f t="shared" si="4"/>
        <v>5.6258392703931036E-2</v>
      </c>
      <c r="X86" s="3">
        <f t="shared" si="5"/>
        <v>301.31131551257766</v>
      </c>
      <c r="Y86" s="3">
        <f t="shared" si="6"/>
        <v>4.1171944712685917</v>
      </c>
      <c r="Z86" s="3">
        <f t="shared" si="7"/>
        <v>0.43426708736459896</v>
      </c>
      <c r="AA86" s="3">
        <f t="shared" si="8"/>
        <v>3.3521736776343185</v>
      </c>
      <c r="AB86" s="37">
        <f t="shared" si="9"/>
        <v>31.781250142727739</v>
      </c>
    </row>
    <row r="87" spans="2:28" ht="15" thickBot="1" x14ac:dyDescent="0.35">
      <c r="B87" s="35" t="s">
        <v>25</v>
      </c>
      <c r="C87" s="39" t="s">
        <v>76</v>
      </c>
      <c r="D87" s="3" t="s">
        <v>112</v>
      </c>
      <c r="E87" s="36">
        <v>-0.65</v>
      </c>
      <c r="F87" s="3">
        <v>-0.50867177600000002</v>
      </c>
      <c r="G87" s="2" t="s">
        <v>77</v>
      </c>
      <c r="H87" s="3">
        <v>275</v>
      </c>
      <c r="I87" s="3">
        <v>0.28999999999999998</v>
      </c>
      <c r="J87" s="3" t="s">
        <v>161</v>
      </c>
      <c r="K87" s="40">
        <v>0.05</v>
      </c>
      <c r="M87" s="35">
        <f t="shared" si="0"/>
        <v>-3.2500000000000001E-2</v>
      </c>
      <c r="N87" s="3">
        <f t="shared" si="1"/>
        <v>-2.5433588800000004E-2</v>
      </c>
      <c r="O87" s="3">
        <f t="shared" si="2"/>
        <v>13.75</v>
      </c>
      <c r="P87" s="37">
        <f t="shared" si="3"/>
        <v>1.4499999999999999E-2</v>
      </c>
      <c r="R87" t="s">
        <v>190</v>
      </c>
      <c r="S87">
        <f>AB114/S65</f>
        <v>128.91097777179849</v>
      </c>
      <c r="W87" s="35">
        <f t="shared" si="4"/>
        <v>7.20067140692352E-2</v>
      </c>
      <c r="X87" s="3">
        <f t="shared" si="5"/>
        <v>150.65565775628883</v>
      </c>
      <c r="Y87" s="3">
        <f t="shared" si="6"/>
        <v>3.2936634422736097</v>
      </c>
      <c r="Z87" s="3">
        <f t="shared" si="7"/>
        <v>0.34740395184556477</v>
      </c>
      <c r="AA87" s="3">
        <f t="shared" si="8"/>
        <v>1.6760868388171593</v>
      </c>
      <c r="AB87" s="37">
        <f t="shared" si="9"/>
        <v>15.890625071363869</v>
      </c>
    </row>
    <row r="88" spans="2:28" ht="15" thickBot="1" x14ac:dyDescent="0.35">
      <c r="B88" s="35" t="s">
        <v>26</v>
      </c>
      <c r="C88" s="39"/>
      <c r="D88" s="3" t="s">
        <v>113</v>
      </c>
      <c r="E88" s="36">
        <v>-0.4</v>
      </c>
      <c r="F88" s="3">
        <v>-0.23948341300000001</v>
      </c>
      <c r="G88" s="2" t="s">
        <v>75</v>
      </c>
      <c r="H88" s="3">
        <v>275</v>
      </c>
      <c r="I88" s="3">
        <v>0.28999999999999998</v>
      </c>
      <c r="J88" s="3" t="s">
        <v>161</v>
      </c>
      <c r="K88" s="40">
        <v>0.05</v>
      </c>
      <c r="M88" s="35">
        <f t="shared" si="0"/>
        <v>-2.0000000000000004E-2</v>
      </c>
      <c r="N88" s="3">
        <f t="shared" si="1"/>
        <v>-1.1974170650000001E-2</v>
      </c>
      <c r="O88" s="3">
        <f t="shared" si="2"/>
        <v>13.75</v>
      </c>
      <c r="P88" s="37">
        <f t="shared" si="3"/>
        <v>1.4499999999999999E-2</v>
      </c>
      <c r="R88" s="51" t="s">
        <v>191</v>
      </c>
      <c r="S88" s="52">
        <f>S87/SQRT(S84*S80)</f>
        <v>0.54891544403519887</v>
      </c>
      <c r="W88" s="35">
        <f t="shared" si="4"/>
        <v>4.5130315337418708E-2</v>
      </c>
      <c r="X88" s="3">
        <f t="shared" si="5"/>
        <v>150.65565775628883</v>
      </c>
      <c r="Y88" s="3">
        <f t="shared" si="6"/>
        <v>2.6075155496962132</v>
      </c>
      <c r="Z88" s="3">
        <f t="shared" si="7"/>
        <v>0.27503150286597294</v>
      </c>
      <c r="AA88" s="3">
        <f t="shared" si="8"/>
        <v>1.6760868388171593</v>
      </c>
      <c r="AB88" s="37">
        <f t="shared" si="9"/>
        <v>15.890625071363869</v>
      </c>
    </row>
    <row r="89" spans="2:28" x14ac:dyDescent="0.3">
      <c r="B89" s="35" t="s">
        <v>27</v>
      </c>
      <c r="C89" s="39"/>
      <c r="D89" s="3" t="s">
        <v>113</v>
      </c>
      <c r="E89" s="36">
        <v>0.65</v>
      </c>
      <c r="F89" s="3">
        <v>0.49855954299999999</v>
      </c>
      <c r="G89" s="2" t="s">
        <v>78</v>
      </c>
      <c r="H89" s="3">
        <v>275</v>
      </c>
      <c r="I89" s="3">
        <v>0.28999999999999998</v>
      </c>
      <c r="J89" s="3" t="s">
        <v>161</v>
      </c>
      <c r="K89" s="40">
        <v>0.05</v>
      </c>
      <c r="M89" s="35">
        <f t="shared" si="0"/>
        <v>3.2500000000000001E-2</v>
      </c>
      <c r="N89" s="3">
        <f t="shared" si="1"/>
        <v>2.4927977150000002E-2</v>
      </c>
      <c r="O89" s="3">
        <f t="shared" si="2"/>
        <v>13.75</v>
      </c>
      <c r="P89" s="37">
        <f t="shared" si="3"/>
        <v>1.4499999999999999E-2</v>
      </c>
      <c r="W89" s="35">
        <f t="shared" si="4"/>
        <v>4.9944066378946141E-4</v>
      </c>
      <c r="X89" s="3">
        <f t="shared" si="5"/>
        <v>150.65565775628883</v>
      </c>
      <c r="Y89" s="3">
        <f t="shared" si="6"/>
        <v>-0.27430559912885266</v>
      </c>
      <c r="Z89" s="3">
        <f t="shared" si="7"/>
        <v>-2.8932782848312782E-2</v>
      </c>
      <c r="AA89" s="3">
        <f t="shared" si="8"/>
        <v>1.6760868388171593</v>
      </c>
      <c r="AB89" s="37">
        <f t="shared" si="9"/>
        <v>15.890625071363869</v>
      </c>
    </row>
    <row r="90" spans="2:28" ht="15" thickBot="1" x14ac:dyDescent="0.35">
      <c r="B90" s="35" t="s">
        <v>28</v>
      </c>
      <c r="C90" s="39"/>
      <c r="D90" s="3" t="s">
        <v>114</v>
      </c>
      <c r="E90" s="36">
        <v>0.65</v>
      </c>
      <c r="F90" s="3">
        <v>-4.7744508999999997E-2</v>
      </c>
      <c r="G90" s="2" t="s">
        <v>79</v>
      </c>
      <c r="H90" s="3">
        <v>275</v>
      </c>
      <c r="I90" s="3">
        <v>0.28999999999999998</v>
      </c>
      <c r="J90" s="3" t="s">
        <v>161</v>
      </c>
      <c r="K90" s="40">
        <v>0.05</v>
      </c>
      <c r="M90" s="35">
        <f t="shared" si="0"/>
        <v>3.2500000000000001E-2</v>
      </c>
      <c r="N90" s="3">
        <f t="shared" si="1"/>
        <v>-2.3872254500000001E-3</v>
      </c>
      <c r="O90" s="3">
        <f t="shared" si="2"/>
        <v>13.75</v>
      </c>
      <c r="P90" s="37">
        <f t="shared" si="3"/>
        <v>1.4499999999999999E-2</v>
      </c>
      <c r="W90" s="35">
        <f t="shared" si="4"/>
        <v>4.9944066378946141E-4</v>
      </c>
      <c r="X90" s="3">
        <f t="shared" si="5"/>
        <v>150.65565775628883</v>
      </c>
      <c r="Y90" s="3">
        <f t="shared" si="6"/>
        <v>-0.27430559912885266</v>
      </c>
      <c r="Z90" s="3">
        <f t="shared" si="7"/>
        <v>-2.8932782848312782E-2</v>
      </c>
      <c r="AA90" s="3">
        <f t="shared" si="8"/>
        <v>1.6760868388171593</v>
      </c>
      <c r="AB90" s="37">
        <f t="shared" si="9"/>
        <v>15.890625071363869</v>
      </c>
    </row>
    <row r="91" spans="2:28" ht="15" thickBot="1" x14ac:dyDescent="0.35">
      <c r="B91" s="35" t="s">
        <v>29</v>
      </c>
      <c r="C91" s="39" t="s">
        <v>80</v>
      </c>
      <c r="D91" s="3" t="s">
        <v>93</v>
      </c>
      <c r="E91" s="36">
        <v>0.5</v>
      </c>
      <c r="F91" s="3">
        <v>0.28265647999999999</v>
      </c>
      <c r="G91" s="2" t="s">
        <v>79</v>
      </c>
      <c r="H91" s="3">
        <v>275</v>
      </c>
      <c r="I91" s="3">
        <v>0.37</v>
      </c>
      <c r="J91" s="3" t="s">
        <v>93</v>
      </c>
      <c r="K91" s="40">
        <v>1</v>
      </c>
      <c r="M91" s="35">
        <f t="shared" si="0"/>
        <v>0.5</v>
      </c>
      <c r="N91" s="3">
        <f t="shared" si="1"/>
        <v>0.28265647999999999</v>
      </c>
      <c r="O91" s="3">
        <f t="shared" si="2"/>
        <v>275</v>
      </c>
      <c r="P91" s="37">
        <f t="shared" si="3"/>
        <v>0.37</v>
      </c>
      <c r="R91" s="51" t="s">
        <v>193</v>
      </c>
      <c r="S91" s="52">
        <f>(S81-S85*S88)/(SQRT(1-S85*S85)*SQRT(1-S88*S88))</f>
        <v>0.47926797612797156</v>
      </c>
      <c r="W91" s="35">
        <f t="shared" si="4"/>
        <v>2.5055980575870549E-3</v>
      </c>
      <c r="X91" s="3">
        <f t="shared" si="5"/>
        <v>3013.1131551257763</v>
      </c>
      <c r="Y91" s="3">
        <f t="shared" si="6"/>
        <v>2.7476627283517074</v>
      </c>
      <c r="Z91" s="3">
        <f t="shared" si="7"/>
        <v>0.28580925484703379</v>
      </c>
      <c r="AA91" s="3">
        <f t="shared" si="8"/>
        <v>32.601769429404406</v>
      </c>
      <c r="AB91" s="37">
        <f t="shared" si="9"/>
        <v>313.42115491478205</v>
      </c>
    </row>
    <row r="92" spans="2:28" x14ac:dyDescent="0.3">
      <c r="B92" s="35" t="s">
        <v>30</v>
      </c>
      <c r="C92" s="39"/>
      <c r="D92" s="3" t="s">
        <v>93</v>
      </c>
      <c r="E92" s="36">
        <v>0.5</v>
      </c>
      <c r="F92" s="3">
        <v>0.24586285699999999</v>
      </c>
      <c r="G92" s="2" t="s">
        <v>79</v>
      </c>
      <c r="H92" s="3">
        <v>275</v>
      </c>
      <c r="I92" s="3">
        <v>0.37</v>
      </c>
      <c r="J92" s="3" t="s">
        <v>93</v>
      </c>
      <c r="K92" s="40">
        <v>1</v>
      </c>
      <c r="M92" s="35">
        <f t="shared" si="0"/>
        <v>0.5</v>
      </c>
      <c r="N92" s="3">
        <f t="shared" si="1"/>
        <v>0.24586285699999999</v>
      </c>
      <c r="O92" s="3">
        <f t="shared" si="2"/>
        <v>275</v>
      </c>
      <c r="P92" s="37">
        <f t="shared" si="3"/>
        <v>0.37</v>
      </c>
      <c r="W92" s="35">
        <f t="shared" si="4"/>
        <v>2.5055980575870549E-3</v>
      </c>
      <c r="X92" s="3">
        <f t="shared" si="5"/>
        <v>3013.1131551257763</v>
      </c>
      <c r="Y92" s="3">
        <f t="shared" si="6"/>
        <v>2.7476627283517074</v>
      </c>
      <c r="Z92" s="3">
        <f t="shared" si="7"/>
        <v>0.28580925484703379</v>
      </c>
      <c r="AA92" s="3">
        <f t="shared" si="8"/>
        <v>32.601769429404406</v>
      </c>
      <c r="AB92" s="37">
        <f t="shared" si="9"/>
        <v>313.42115491478205</v>
      </c>
    </row>
    <row r="93" spans="2:28" x14ac:dyDescent="0.3">
      <c r="B93" s="35" t="s">
        <v>31</v>
      </c>
      <c r="C93" s="3" t="s">
        <v>129</v>
      </c>
      <c r="D93" s="3" t="s">
        <v>128</v>
      </c>
      <c r="E93" s="36">
        <v>0.65</v>
      </c>
      <c r="F93" s="3">
        <v>0.28100196</v>
      </c>
      <c r="G93" s="2" t="s">
        <v>81</v>
      </c>
      <c r="H93" s="3">
        <v>263</v>
      </c>
      <c r="I93" s="3">
        <v>36.6</v>
      </c>
      <c r="J93" s="3" t="s">
        <v>162</v>
      </c>
      <c r="K93" s="37">
        <v>0.05</v>
      </c>
      <c r="M93" s="35">
        <f t="shared" si="0"/>
        <v>3.2500000000000001E-2</v>
      </c>
      <c r="N93" s="3">
        <f t="shared" si="1"/>
        <v>1.4050098E-2</v>
      </c>
      <c r="O93" s="3">
        <f t="shared" si="2"/>
        <v>13.15</v>
      </c>
      <c r="P93" s="37">
        <f t="shared" si="3"/>
        <v>1.83</v>
      </c>
      <c r="W93" s="35">
        <f t="shared" si="4"/>
        <v>4.9944066378946141E-4</v>
      </c>
      <c r="X93" s="3">
        <f t="shared" si="5"/>
        <v>223.7258554437189</v>
      </c>
      <c r="Y93" s="3">
        <f t="shared" si="6"/>
        <v>-0.33427202956525703</v>
      </c>
      <c r="Z93" s="3">
        <f t="shared" si="7"/>
        <v>0.15251564124717409</v>
      </c>
      <c r="AA93" s="3">
        <f t="shared" si="8"/>
        <v>46.574142859225333</v>
      </c>
      <c r="AB93" s="37">
        <f t="shared" si="9"/>
        <v>-102.07761729555681</v>
      </c>
    </row>
    <row r="94" spans="2:28" x14ac:dyDescent="0.3">
      <c r="B94" s="35" t="s">
        <v>32</v>
      </c>
      <c r="C94" s="39" t="s">
        <v>82</v>
      </c>
      <c r="D94" s="3" t="s">
        <v>130</v>
      </c>
      <c r="E94" s="36">
        <v>0.35</v>
      </c>
      <c r="F94" s="3">
        <v>0.29255113900000002</v>
      </c>
      <c r="G94" s="2" t="s">
        <v>61</v>
      </c>
      <c r="H94" s="3">
        <v>350</v>
      </c>
      <c r="I94" s="3">
        <v>15.2</v>
      </c>
      <c r="J94" s="3" t="s">
        <v>164</v>
      </c>
      <c r="K94" s="40">
        <v>0.62</v>
      </c>
      <c r="M94" s="35">
        <f t="shared" si="0"/>
        <v>0.217</v>
      </c>
      <c r="N94" s="3">
        <f t="shared" si="1"/>
        <v>0.18138170618000002</v>
      </c>
      <c r="O94" s="3">
        <f t="shared" si="2"/>
        <v>217</v>
      </c>
      <c r="P94" s="37">
        <f t="shared" si="3"/>
        <v>9.4239999999999995</v>
      </c>
      <c r="W94" s="35">
        <f t="shared" si="4"/>
        <v>2.4813877360418634E-2</v>
      </c>
      <c r="X94" s="3">
        <f t="shared" si="5"/>
        <v>250.68983540215078</v>
      </c>
      <c r="Y94" s="3">
        <f t="shared" si="6"/>
        <v>-2.4941104288247748</v>
      </c>
      <c r="Z94" s="3">
        <f t="shared" si="7"/>
        <v>-1.1312216727690705</v>
      </c>
      <c r="AA94" s="3">
        <f t="shared" si="8"/>
        <v>51.570435944189931</v>
      </c>
      <c r="AB94" s="37">
        <f t="shared" si="9"/>
        <v>113.70217279571281</v>
      </c>
    </row>
    <row r="95" spans="2:28" x14ac:dyDescent="0.3">
      <c r="B95" s="35" t="s">
        <v>33</v>
      </c>
      <c r="C95" s="39"/>
      <c r="D95" s="3" t="s">
        <v>131</v>
      </c>
      <c r="E95" s="36">
        <v>0.5</v>
      </c>
      <c r="F95" s="3">
        <v>0.582732056</v>
      </c>
      <c r="G95" s="2" t="s">
        <v>63</v>
      </c>
      <c r="H95" s="3">
        <v>350</v>
      </c>
      <c r="I95" s="3">
        <v>15.2</v>
      </c>
      <c r="J95" s="3" t="s">
        <v>164</v>
      </c>
      <c r="K95" s="40">
        <v>0.62</v>
      </c>
      <c r="M95" s="35">
        <f t="shared" si="0"/>
        <v>0.31</v>
      </c>
      <c r="N95" s="3">
        <f t="shared" si="1"/>
        <v>0.36129387472000002</v>
      </c>
      <c r="O95" s="3">
        <f t="shared" si="2"/>
        <v>217</v>
      </c>
      <c r="P95" s="37">
        <f t="shared" si="3"/>
        <v>9.4239999999999995</v>
      </c>
      <c r="W95" s="35">
        <f t="shared" si="4"/>
        <v>1.5534707957039742E-3</v>
      </c>
      <c r="X95" s="3">
        <f t="shared" si="5"/>
        <v>250.68983540215078</v>
      </c>
      <c r="Y95" s="3">
        <f t="shared" si="6"/>
        <v>-0.62405074960060536</v>
      </c>
      <c r="Z95" s="3">
        <f t="shared" si="7"/>
        <v>-0.28304269317723352</v>
      </c>
      <c r="AA95" s="3">
        <f t="shared" si="8"/>
        <v>51.570435944189931</v>
      </c>
      <c r="AB95" s="37">
        <f t="shared" si="9"/>
        <v>113.70217279571281</v>
      </c>
    </row>
    <row r="96" spans="2:28" x14ac:dyDescent="0.3">
      <c r="B96" s="35" t="s">
        <v>34</v>
      </c>
      <c r="C96" s="3" t="s">
        <v>83</v>
      </c>
      <c r="D96" s="3" t="s">
        <v>93</v>
      </c>
      <c r="E96" s="36">
        <v>0.3</v>
      </c>
      <c r="F96" s="3">
        <v>0.371126338</v>
      </c>
      <c r="G96" s="2" t="s">
        <v>84</v>
      </c>
      <c r="H96" s="3">
        <v>350</v>
      </c>
      <c r="I96" s="3">
        <v>21.6</v>
      </c>
      <c r="J96" s="3" t="s">
        <v>164</v>
      </c>
      <c r="K96" s="37">
        <v>0.5</v>
      </c>
      <c r="M96" s="35">
        <f t="shared" si="0"/>
        <v>0.15</v>
      </c>
      <c r="N96" s="3">
        <f t="shared" si="1"/>
        <v>0.185563169</v>
      </c>
      <c r="O96" s="3">
        <f t="shared" si="2"/>
        <v>175</v>
      </c>
      <c r="P96" s="37">
        <f t="shared" si="3"/>
        <v>10.8</v>
      </c>
      <c r="W96" s="35">
        <f t="shared" si="4"/>
        <v>3.1263988883325419E-2</v>
      </c>
      <c r="X96" s="3">
        <f t="shared" si="5"/>
        <v>202.1692220985087</v>
      </c>
      <c r="Y96" s="3">
        <f t="shared" si="6"/>
        <v>-2.5140835929297025</v>
      </c>
      <c r="Z96" s="3">
        <f t="shared" si="7"/>
        <v>-1.9404596822690288</v>
      </c>
      <c r="AA96" s="3">
        <f t="shared" si="8"/>
        <v>120.43836736776348</v>
      </c>
      <c r="AB96" s="37">
        <f t="shared" si="9"/>
        <v>156.04144014189038</v>
      </c>
    </row>
    <row r="97" spans="2:28" x14ac:dyDescent="0.3">
      <c r="B97" s="35" t="s">
        <v>35</v>
      </c>
      <c r="C97" s="3" t="s">
        <v>85</v>
      </c>
      <c r="D97" s="3" t="s">
        <v>132</v>
      </c>
      <c r="E97" s="36">
        <v>0.75</v>
      </c>
      <c r="F97" s="3">
        <v>0.41342359299999998</v>
      </c>
      <c r="G97" s="2" t="s">
        <v>63</v>
      </c>
      <c r="H97" s="3">
        <v>375</v>
      </c>
      <c r="I97" s="3">
        <v>9.1</v>
      </c>
      <c r="J97" s="3" t="s">
        <v>93</v>
      </c>
      <c r="K97" s="37">
        <v>1</v>
      </c>
      <c r="M97" s="35">
        <f t="shared" si="0"/>
        <v>0.75</v>
      </c>
      <c r="N97" s="3">
        <f t="shared" si="1"/>
        <v>0.41342359299999998</v>
      </c>
      <c r="O97" s="3">
        <f t="shared" si="2"/>
        <v>375</v>
      </c>
      <c r="P97" s="37">
        <f t="shared" si="3"/>
        <v>9.1</v>
      </c>
      <c r="W97" s="35">
        <f t="shared" si="4"/>
        <v>3.9977623421257338E-2</v>
      </c>
      <c r="X97" s="3">
        <f t="shared" si="5"/>
        <v>2034.7468738874311</v>
      </c>
      <c r="Y97" s="3">
        <f t="shared" si="6"/>
        <v>9.0191099495378317</v>
      </c>
      <c r="Z97" s="3">
        <f t="shared" si="7"/>
        <v>0.60387183810488021</v>
      </c>
      <c r="AA97" s="3">
        <f t="shared" si="8"/>
        <v>9.1216326947105379</v>
      </c>
      <c r="AB97" s="37">
        <f t="shared" si="9"/>
        <v>136.23587490199361</v>
      </c>
    </row>
    <row r="98" spans="2:28" x14ac:dyDescent="0.3">
      <c r="B98" s="35" t="s">
        <v>36</v>
      </c>
      <c r="C98" s="3" t="s">
        <v>86</v>
      </c>
      <c r="D98" s="3" t="s">
        <v>133</v>
      </c>
      <c r="E98" s="36">
        <v>0.75</v>
      </c>
      <c r="F98" s="3">
        <v>0.449306861</v>
      </c>
      <c r="G98" s="2" t="s">
        <v>63</v>
      </c>
      <c r="H98" s="3">
        <v>375</v>
      </c>
      <c r="I98" s="3">
        <v>4.4000000000000004</v>
      </c>
      <c r="J98" s="3" t="s">
        <v>93</v>
      </c>
      <c r="K98" s="37">
        <v>1</v>
      </c>
      <c r="M98" s="35">
        <f t="shared" si="0"/>
        <v>0.75</v>
      </c>
      <c r="N98" s="3">
        <f t="shared" si="1"/>
        <v>0.449306861</v>
      </c>
      <c r="O98" s="3">
        <f t="shared" si="2"/>
        <v>375</v>
      </c>
      <c r="P98" s="37">
        <f t="shared" si="3"/>
        <v>4.4000000000000004</v>
      </c>
      <c r="W98" s="35">
        <f t="shared" si="4"/>
        <v>3.9977623421257338E-2</v>
      </c>
      <c r="X98" s="3">
        <f t="shared" si="5"/>
        <v>2034.7468738874311</v>
      </c>
      <c r="Y98" s="3">
        <f t="shared" si="6"/>
        <v>9.0191099495378317</v>
      </c>
      <c r="Z98" s="3">
        <f t="shared" si="7"/>
        <v>-0.33586520031362027</v>
      </c>
      <c r="AA98" s="3">
        <f t="shared" si="8"/>
        <v>2.8217143273635958</v>
      </c>
      <c r="AB98" s="37">
        <f t="shared" si="9"/>
        <v>-75.772517488905251</v>
      </c>
    </row>
    <row r="99" spans="2:28" x14ac:dyDescent="0.3">
      <c r="B99" s="35" t="s">
        <v>37</v>
      </c>
      <c r="C99" s="4" t="s">
        <v>87</v>
      </c>
      <c r="D99" s="3" t="s">
        <v>134</v>
      </c>
      <c r="E99" s="36">
        <v>0.95</v>
      </c>
      <c r="F99" s="3">
        <v>0.50717285099999998</v>
      </c>
      <c r="G99" s="2" t="s">
        <v>63</v>
      </c>
      <c r="H99" s="3">
        <v>375</v>
      </c>
      <c r="I99" s="3">
        <v>5.6</v>
      </c>
      <c r="J99" s="3" t="s">
        <v>93</v>
      </c>
      <c r="K99" s="37">
        <v>1</v>
      </c>
      <c r="M99" s="35">
        <f t="shared" si="0"/>
        <v>0.95</v>
      </c>
      <c r="N99" s="3">
        <f t="shared" si="1"/>
        <v>0.50717285099999998</v>
      </c>
      <c r="O99" s="3">
        <f t="shared" si="2"/>
        <v>375</v>
      </c>
      <c r="P99" s="37">
        <f t="shared" si="3"/>
        <v>5.6</v>
      </c>
      <c r="W99" s="35">
        <f t="shared" si="4"/>
        <v>0.15995524371219352</v>
      </c>
      <c r="X99" s="3">
        <f t="shared" si="5"/>
        <v>2034.7468738874311</v>
      </c>
      <c r="Y99" s="3">
        <f t="shared" si="6"/>
        <v>18.040743668299484</v>
      </c>
      <c r="Z99" s="3">
        <f t="shared" si="7"/>
        <v>-0.19189152311428109</v>
      </c>
      <c r="AA99" s="3">
        <f t="shared" si="8"/>
        <v>0.23020412328196571</v>
      </c>
      <c r="AB99" s="37">
        <f t="shared" si="9"/>
        <v>-21.642715176335351</v>
      </c>
    </row>
    <row r="100" spans="2:28" x14ac:dyDescent="0.3">
      <c r="B100" s="35" t="s">
        <v>38</v>
      </c>
      <c r="C100" s="4" t="s">
        <v>135</v>
      </c>
      <c r="D100" s="3" t="s">
        <v>136</v>
      </c>
      <c r="E100" s="36">
        <v>0.85</v>
      </c>
      <c r="F100" s="3">
        <v>0.42227126300000001</v>
      </c>
      <c r="G100" s="2" t="s">
        <v>63</v>
      </c>
      <c r="H100" s="3">
        <v>363</v>
      </c>
      <c r="I100" s="3">
        <v>7.8</v>
      </c>
      <c r="J100" s="3" t="s">
        <v>93</v>
      </c>
      <c r="K100" s="37">
        <v>1</v>
      </c>
      <c r="M100" s="35">
        <f t="shared" si="0"/>
        <v>0.85</v>
      </c>
      <c r="N100" s="3">
        <f t="shared" si="1"/>
        <v>0.42227126300000001</v>
      </c>
      <c r="O100" s="3">
        <f t="shared" si="2"/>
        <v>363</v>
      </c>
      <c r="P100" s="37">
        <f t="shared" si="3"/>
        <v>7.8</v>
      </c>
      <c r="W100" s="35">
        <f t="shared" si="4"/>
        <v>8.9966433566725429E-2</v>
      </c>
      <c r="X100" s="3">
        <f t="shared" si="5"/>
        <v>1096.1508276360325</v>
      </c>
      <c r="Y100" s="3">
        <f t="shared" si="6"/>
        <v>9.9305982001905715</v>
      </c>
      <c r="Z100" s="3">
        <f t="shared" si="7"/>
        <v>0.51596498032260285</v>
      </c>
      <c r="AA100" s="3">
        <f t="shared" si="8"/>
        <v>2.9591020824656402</v>
      </c>
      <c r="AB100" s="37">
        <f t="shared" si="9"/>
        <v>56.952806750451018</v>
      </c>
    </row>
    <row r="101" spans="2:28" x14ac:dyDescent="0.3">
      <c r="B101" s="35" t="s">
        <v>39</v>
      </c>
      <c r="C101" s="3" t="s">
        <v>88</v>
      </c>
      <c r="D101" s="3" t="s">
        <v>137</v>
      </c>
      <c r="E101" s="36">
        <v>0.9</v>
      </c>
      <c r="F101" s="3">
        <v>0.27921202000000001</v>
      </c>
      <c r="G101" s="2" t="s">
        <v>65</v>
      </c>
      <c r="H101" s="3">
        <v>350</v>
      </c>
      <c r="I101" s="3">
        <v>6.4</v>
      </c>
      <c r="J101" s="3" t="s">
        <v>93</v>
      </c>
      <c r="K101" s="37">
        <v>1</v>
      </c>
      <c r="M101" s="35">
        <f t="shared" si="0"/>
        <v>0.9</v>
      </c>
      <c r="N101" s="3">
        <f t="shared" si="1"/>
        <v>0.27921202000000001</v>
      </c>
      <c r="O101" s="3">
        <f t="shared" si="2"/>
        <v>350</v>
      </c>
      <c r="P101" s="37">
        <f t="shared" si="3"/>
        <v>6.4</v>
      </c>
      <c r="W101" s="35">
        <f t="shared" si="4"/>
        <v>0.12246083863945952</v>
      </c>
      <c r="X101" s="3">
        <f t="shared" si="5"/>
        <v>404.3384441970174</v>
      </c>
      <c r="Y101" s="3">
        <f t="shared" si="6"/>
        <v>7.0367339704255594</v>
      </c>
      <c r="Z101" s="3">
        <f t="shared" si="7"/>
        <v>0.11205351338595894</v>
      </c>
      <c r="AA101" s="3">
        <f t="shared" si="8"/>
        <v>0.10253065389421129</v>
      </c>
      <c r="AB101" s="37">
        <f t="shared" si="9"/>
        <v>6.4387176578949514</v>
      </c>
    </row>
    <row r="102" spans="2:28" x14ac:dyDescent="0.3">
      <c r="B102" s="35" t="s">
        <v>40</v>
      </c>
      <c r="C102" s="4" t="s">
        <v>138</v>
      </c>
      <c r="D102" s="3" t="s">
        <v>139</v>
      </c>
      <c r="E102" s="36">
        <v>0.2</v>
      </c>
      <c r="F102" s="3">
        <v>-1.0856611E-2</v>
      </c>
      <c r="G102" s="2" t="s">
        <v>65</v>
      </c>
      <c r="H102" s="3">
        <v>350</v>
      </c>
      <c r="I102" s="3">
        <v>7.2</v>
      </c>
      <c r="J102" s="3" t="s">
        <v>93</v>
      </c>
      <c r="K102" s="40">
        <v>0.39</v>
      </c>
      <c r="M102" s="35">
        <f t="shared" si="0"/>
        <v>7.8000000000000014E-2</v>
      </c>
      <c r="N102" s="3">
        <f t="shared" si="1"/>
        <v>-4.2340782900000002E-3</v>
      </c>
      <c r="O102" s="3">
        <f t="shared" si="2"/>
        <v>136.5</v>
      </c>
      <c r="P102" s="37">
        <f t="shared" si="3"/>
        <v>2.8080000000000003</v>
      </c>
      <c r="W102" s="35">
        <f t="shared" si="4"/>
        <v>4.7790275372261264E-2</v>
      </c>
      <c r="X102" s="3">
        <f t="shared" si="5"/>
        <v>157.69199323683679</v>
      </c>
      <c r="Y102" s="3">
        <f t="shared" si="6"/>
        <v>-2.7452037776436908</v>
      </c>
      <c r="Z102" s="3">
        <f t="shared" si="7"/>
        <v>-0.15293230023826027</v>
      </c>
      <c r="AA102" s="3">
        <f t="shared" si="8"/>
        <v>0.48939430195751832</v>
      </c>
      <c r="AB102" s="37">
        <f t="shared" si="9"/>
        <v>8.7848484878472117</v>
      </c>
    </row>
    <row r="103" spans="2:28" x14ac:dyDescent="0.3">
      <c r="B103" s="35" t="s">
        <v>41</v>
      </c>
      <c r="C103" s="4" t="s">
        <v>140</v>
      </c>
      <c r="D103" s="3" t="s">
        <v>141</v>
      </c>
      <c r="E103" s="36">
        <v>0.95</v>
      </c>
      <c r="F103" s="3">
        <v>2.854518E-2</v>
      </c>
      <c r="G103" s="2" t="s">
        <v>65</v>
      </c>
      <c r="H103" s="3">
        <v>350</v>
      </c>
      <c r="I103" s="3">
        <v>7.2</v>
      </c>
      <c r="J103" s="3" t="s">
        <v>93</v>
      </c>
      <c r="K103" s="40">
        <v>0.39</v>
      </c>
      <c r="M103" s="35">
        <f t="shared" si="0"/>
        <v>0.3705</v>
      </c>
      <c r="N103" s="3">
        <f t="shared" si="1"/>
        <v>1.11326202E-2</v>
      </c>
      <c r="O103" s="3">
        <f t="shared" si="2"/>
        <v>136.5</v>
      </c>
      <c r="P103" s="37">
        <f t="shared" si="3"/>
        <v>2.8080000000000003</v>
      </c>
      <c r="W103" s="35">
        <f t="shared" si="4"/>
        <v>6.2382545047755471E-2</v>
      </c>
      <c r="X103" s="3">
        <f t="shared" si="5"/>
        <v>157.69199323683679</v>
      </c>
      <c r="Y103" s="3">
        <f t="shared" si="6"/>
        <v>3.1364355360452287</v>
      </c>
      <c r="Z103" s="3">
        <f t="shared" si="7"/>
        <v>0.17472739363929093</v>
      </c>
      <c r="AA103" s="3">
        <f t="shared" si="8"/>
        <v>0.48939430195751832</v>
      </c>
      <c r="AB103" s="37">
        <f t="shared" si="9"/>
        <v>8.7848484878472117</v>
      </c>
    </row>
    <row r="104" spans="2:28" x14ac:dyDescent="0.3">
      <c r="B104" s="35" t="s">
        <v>42</v>
      </c>
      <c r="C104" s="4" t="s">
        <v>142</v>
      </c>
      <c r="D104" s="3" t="s">
        <v>143</v>
      </c>
      <c r="E104" s="36">
        <v>0.65</v>
      </c>
      <c r="F104" s="3">
        <v>0.32832825399999999</v>
      </c>
      <c r="G104" s="2" t="s">
        <v>70</v>
      </c>
      <c r="H104" s="3">
        <v>325</v>
      </c>
      <c r="I104" s="3">
        <v>4.5</v>
      </c>
      <c r="J104" s="3" t="s">
        <v>93</v>
      </c>
      <c r="K104" s="37">
        <v>1</v>
      </c>
      <c r="M104" s="35">
        <f t="shared" si="0"/>
        <v>0.65</v>
      </c>
      <c r="N104" s="3">
        <f t="shared" si="1"/>
        <v>0.32832825399999999</v>
      </c>
      <c r="O104" s="3">
        <f t="shared" si="2"/>
        <v>325</v>
      </c>
      <c r="P104" s="37">
        <f t="shared" si="3"/>
        <v>4.5</v>
      </c>
      <c r="W104" s="35">
        <f t="shared" si="4"/>
        <v>9.9888132757892274E-3</v>
      </c>
      <c r="X104" s="3">
        <f t="shared" si="5"/>
        <v>23.93001450660373</v>
      </c>
      <c r="Y104" s="3">
        <f t="shared" si="6"/>
        <v>-0.4889094462100238</v>
      </c>
      <c r="Z104" s="3">
        <f t="shared" si="7"/>
        <v>-0.15789120340415166</v>
      </c>
      <c r="AA104" s="3">
        <f t="shared" si="8"/>
        <v>2.4957551436901277</v>
      </c>
      <c r="AB104" s="37">
        <f t="shared" si="9"/>
        <v>7.7280952888428871</v>
      </c>
    </row>
    <row r="105" spans="2:28" x14ac:dyDescent="0.3">
      <c r="B105" s="35" t="s">
        <v>43</v>
      </c>
      <c r="C105" s="4" t="s">
        <v>144</v>
      </c>
      <c r="D105" s="3" t="s">
        <v>145</v>
      </c>
      <c r="E105" s="36">
        <v>-0.1</v>
      </c>
      <c r="F105" s="3">
        <v>-0.11068135599999999</v>
      </c>
      <c r="G105" s="2" t="s">
        <v>70</v>
      </c>
      <c r="H105" s="3">
        <v>325</v>
      </c>
      <c r="I105" s="3">
        <v>10.3</v>
      </c>
      <c r="J105" s="3" t="s">
        <v>93</v>
      </c>
      <c r="K105" s="37">
        <v>1</v>
      </c>
      <c r="M105" s="35">
        <f t="shared" si="0"/>
        <v>-0.1</v>
      </c>
      <c r="N105" s="3">
        <f t="shared" si="1"/>
        <v>-0.11068135599999999</v>
      </c>
      <c r="O105" s="3">
        <f t="shared" si="2"/>
        <v>325</v>
      </c>
      <c r="P105" s="37">
        <f t="shared" si="3"/>
        <v>10.3</v>
      </c>
      <c r="W105" s="35">
        <f t="shared" si="4"/>
        <v>0.42257273718477834</v>
      </c>
      <c r="X105" s="3">
        <f t="shared" si="5"/>
        <v>23.93001450660373</v>
      </c>
      <c r="Y105" s="3">
        <f t="shared" si="6"/>
        <v>3.1799641084337718</v>
      </c>
      <c r="Z105" s="3">
        <f t="shared" si="7"/>
        <v>-2.7433687704100671</v>
      </c>
      <c r="AA105" s="3">
        <f t="shared" si="8"/>
        <v>17.810122490628913</v>
      </c>
      <c r="AB105" s="37">
        <f t="shared" si="9"/>
        <v>-20.644526867069132</v>
      </c>
    </row>
    <row r="106" spans="2:28" x14ac:dyDescent="0.3">
      <c r="B106" s="35" t="s">
        <v>44</v>
      </c>
      <c r="C106" s="4" t="s">
        <v>146</v>
      </c>
      <c r="D106" s="3" t="s">
        <v>147</v>
      </c>
      <c r="E106" s="36">
        <v>0.9</v>
      </c>
      <c r="F106" s="3">
        <v>0.57465570300000002</v>
      </c>
      <c r="G106" s="2" t="s">
        <v>71</v>
      </c>
      <c r="H106" s="3">
        <v>325</v>
      </c>
      <c r="I106" s="3">
        <v>0.37</v>
      </c>
      <c r="J106" s="3" t="s">
        <v>93</v>
      </c>
      <c r="K106" s="37">
        <v>1</v>
      </c>
      <c r="M106" s="35">
        <f t="shared" si="0"/>
        <v>0.9</v>
      </c>
      <c r="N106" s="3">
        <f t="shared" si="1"/>
        <v>0.57465570300000002</v>
      </c>
      <c r="O106" s="3">
        <f t="shared" si="2"/>
        <v>325</v>
      </c>
      <c r="P106" s="37">
        <f t="shared" si="3"/>
        <v>0.37</v>
      </c>
      <c r="W106" s="35">
        <f t="shared" si="4"/>
        <v>0.12246083863945952</v>
      </c>
      <c r="X106" s="3">
        <f t="shared" si="5"/>
        <v>23.93001450660373</v>
      </c>
      <c r="Y106" s="3">
        <f t="shared" si="6"/>
        <v>-1.7118672977579557</v>
      </c>
      <c r="Z106" s="3">
        <f t="shared" si="7"/>
        <v>-1.9981091124999049</v>
      </c>
      <c r="AA106" s="3">
        <f t="shared" si="8"/>
        <v>32.601769429404406</v>
      </c>
      <c r="AB106" s="37">
        <f t="shared" si="9"/>
        <v>27.931358996414719</v>
      </c>
    </row>
    <row r="107" spans="2:28" x14ac:dyDescent="0.3">
      <c r="B107" s="35" t="s">
        <v>45</v>
      </c>
      <c r="C107" s="6" t="s">
        <v>89</v>
      </c>
      <c r="D107" s="3" t="s">
        <v>148</v>
      </c>
      <c r="E107" s="36">
        <v>0.35</v>
      </c>
      <c r="F107" s="3">
        <v>0.330446352</v>
      </c>
      <c r="G107" s="2" t="s">
        <v>72</v>
      </c>
      <c r="H107" s="3">
        <v>325</v>
      </c>
      <c r="I107" s="3">
        <v>0.22</v>
      </c>
      <c r="J107" s="3" t="s">
        <v>161</v>
      </c>
      <c r="K107" s="40">
        <v>0.2</v>
      </c>
      <c r="M107" s="35">
        <f t="shared" si="0"/>
        <v>6.9999999999999993E-2</v>
      </c>
      <c r="N107" s="3">
        <f t="shared" si="1"/>
        <v>6.6089270399999997E-2</v>
      </c>
      <c r="O107" s="3">
        <f t="shared" si="2"/>
        <v>65</v>
      </c>
      <c r="P107" s="37">
        <f t="shared" si="3"/>
        <v>4.4000000000000004E-2</v>
      </c>
      <c r="W107" s="35">
        <f t="shared" si="4"/>
        <v>8.0044765678769798E-3</v>
      </c>
      <c r="X107" s="3">
        <f t="shared" si="5"/>
        <v>4.7860029013207459</v>
      </c>
      <c r="Y107" s="3">
        <f t="shared" si="6"/>
        <v>0.19572799512949893</v>
      </c>
      <c r="Z107" s="3">
        <f t="shared" si="7"/>
        <v>0.23445740699860698</v>
      </c>
      <c r="AA107" s="3">
        <f t="shared" si="8"/>
        <v>6.8674416409829231</v>
      </c>
      <c r="AB107" s="37">
        <f t="shared" si="9"/>
        <v>5.733026741468696</v>
      </c>
    </row>
    <row r="108" spans="2:28" x14ac:dyDescent="0.3">
      <c r="B108" s="35" t="s">
        <v>46</v>
      </c>
      <c r="C108" s="6"/>
      <c r="D108" s="3" t="s">
        <v>149</v>
      </c>
      <c r="E108" s="36">
        <v>0.25</v>
      </c>
      <c r="F108" s="3">
        <v>0.20093477900000001</v>
      </c>
      <c r="G108" s="2" t="s">
        <v>72</v>
      </c>
      <c r="H108" s="3">
        <v>300</v>
      </c>
      <c r="I108" s="3">
        <v>0.22</v>
      </c>
      <c r="J108" s="3" t="s">
        <v>161</v>
      </c>
      <c r="K108" s="40">
        <v>0.2</v>
      </c>
      <c r="M108" s="35">
        <f t="shared" si="0"/>
        <v>0.05</v>
      </c>
      <c r="N108" s="3">
        <f t="shared" si="1"/>
        <v>4.0186955800000007E-2</v>
      </c>
      <c r="O108" s="3">
        <f t="shared" si="2"/>
        <v>60</v>
      </c>
      <c r="P108" s="37">
        <f t="shared" si="3"/>
        <v>4.4000000000000004E-2</v>
      </c>
      <c r="W108" s="35">
        <f t="shared" si="4"/>
        <v>1.8006714538783355E-2</v>
      </c>
      <c r="X108" s="3">
        <f t="shared" si="5"/>
        <v>178.70431696323803</v>
      </c>
      <c r="Y108" s="3">
        <f t="shared" si="6"/>
        <v>1.7938443696166306</v>
      </c>
      <c r="Z108" s="3">
        <f t="shared" si="7"/>
        <v>0.35165332536595389</v>
      </c>
      <c r="AA108" s="3">
        <f t="shared" si="8"/>
        <v>6.8674416409829231</v>
      </c>
      <c r="AB108" s="37">
        <f t="shared" si="9"/>
        <v>35.032006333305425</v>
      </c>
    </row>
    <row r="109" spans="2:28" x14ac:dyDescent="0.3">
      <c r="B109" s="35" t="s">
        <v>47</v>
      </c>
      <c r="C109" s="6"/>
      <c r="D109" s="3" t="s">
        <v>150</v>
      </c>
      <c r="E109" s="36">
        <v>0.7</v>
      </c>
      <c r="F109" s="3">
        <v>0.296521115</v>
      </c>
      <c r="G109" s="2" t="s">
        <v>72</v>
      </c>
      <c r="H109" s="3">
        <v>275</v>
      </c>
      <c r="I109" s="3">
        <v>0.22</v>
      </c>
      <c r="J109" s="3" t="s">
        <v>161</v>
      </c>
      <c r="K109" s="40">
        <v>0.2</v>
      </c>
      <c r="M109" s="35">
        <f t="shared" si="0"/>
        <v>0.13999999999999999</v>
      </c>
      <c r="N109" s="3">
        <f t="shared" si="1"/>
        <v>5.9304223000000003E-2</v>
      </c>
      <c r="O109" s="3">
        <f t="shared" si="2"/>
        <v>55</v>
      </c>
      <c r="P109" s="37">
        <f t="shared" si="3"/>
        <v>4.4000000000000004E-2</v>
      </c>
      <c r="W109" s="35">
        <f t="shared" si="4"/>
        <v>4.4966436697046535E-3</v>
      </c>
      <c r="X109" s="3">
        <f t="shared" si="5"/>
        <v>602.62263102515533</v>
      </c>
      <c r="Y109" s="3">
        <f t="shared" si="6"/>
        <v>-1.6461407105773271</v>
      </c>
      <c r="Z109" s="3">
        <f t="shared" si="7"/>
        <v>-0.17572830728710728</v>
      </c>
      <c r="AA109" s="3">
        <f t="shared" si="8"/>
        <v>6.8674416409829231</v>
      </c>
      <c r="AB109" s="37">
        <f t="shared" si="9"/>
        <v>64.330985925142159</v>
      </c>
    </row>
    <row r="110" spans="2:28" x14ac:dyDescent="0.3">
      <c r="B110" s="35" t="s">
        <v>48</v>
      </c>
      <c r="C110" s="6"/>
      <c r="D110" s="3" t="s">
        <v>151</v>
      </c>
      <c r="E110" s="36">
        <v>0.5</v>
      </c>
      <c r="F110" s="3">
        <v>0.28511281100000002</v>
      </c>
      <c r="G110" s="2" t="s">
        <v>72</v>
      </c>
      <c r="H110" s="3">
        <v>275</v>
      </c>
      <c r="I110" s="3">
        <v>0.22</v>
      </c>
      <c r="J110" s="3" t="s">
        <v>161</v>
      </c>
      <c r="K110" s="40">
        <v>0.2</v>
      </c>
      <c r="M110" s="35">
        <f t="shared" si="0"/>
        <v>0.1</v>
      </c>
      <c r="N110" s="3">
        <f t="shared" si="1"/>
        <v>5.7022562200000008E-2</v>
      </c>
      <c r="O110" s="3">
        <f t="shared" si="2"/>
        <v>55</v>
      </c>
      <c r="P110" s="37">
        <f t="shared" si="3"/>
        <v>4.4000000000000004E-2</v>
      </c>
      <c r="W110" s="35">
        <f t="shared" si="4"/>
        <v>5.0111961151741099E-4</v>
      </c>
      <c r="X110" s="3">
        <f t="shared" si="5"/>
        <v>602.62263102515533</v>
      </c>
      <c r="Y110" s="3">
        <f t="shared" si="6"/>
        <v>0.54953254567034149</v>
      </c>
      <c r="Z110" s="3">
        <f t="shared" si="7"/>
        <v>5.866352944758655E-2</v>
      </c>
      <c r="AA110" s="3">
        <f t="shared" si="8"/>
        <v>6.8674416409829231</v>
      </c>
      <c r="AB110" s="37">
        <f t="shared" si="9"/>
        <v>64.330985925142159</v>
      </c>
    </row>
    <row r="111" spans="2:28" x14ac:dyDescent="0.3">
      <c r="B111" s="35" t="s">
        <v>49</v>
      </c>
      <c r="C111" s="6"/>
      <c r="D111" s="3" t="s">
        <v>152</v>
      </c>
      <c r="E111" s="36">
        <v>0.2</v>
      </c>
      <c r="F111" s="3">
        <v>0.23725964099999999</v>
      </c>
      <c r="G111" s="2" t="s">
        <v>72</v>
      </c>
      <c r="H111" s="3">
        <v>275</v>
      </c>
      <c r="I111" s="3">
        <v>0.22</v>
      </c>
      <c r="J111" s="3" t="s">
        <v>161</v>
      </c>
      <c r="K111" s="40">
        <v>0.2</v>
      </c>
      <c r="M111" s="35">
        <f t="shared" si="0"/>
        <v>4.0000000000000008E-2</v>
      </c>
      <c r="N111" s="3">
        <f t="shared" si="1"/>
        <v>4.74519282E-2</v>
      </c>
      <c r="O111" s="3">
        <f t="shared" si="2"/>
        <v>55</v>
      </c>
      <c r="P111" s="37">
        <f t="shared" si="3"/>
        <v>4.4000000000000004E-2</v>
      </c>
      <c r="W111" s="35">
        <f t="shared" si="4"/>
        <v>2.4507833524236543E-2</v>
      </c>
      <c r="X111" s="3">
        <f t="shared" si="5"/>
        <v>602.62263102515533</v>
      </c>
      <c r="Y111" s="3">
        <f t="shared" si="6"/>
        <v>3.8430424300418453</v>
      </c>
      <c r="Z111" s="3">
        <f t="shared" si="7"/>
        <v>0.41025128454962739</v>
      </c>
      <c r="AA111" s="3">
        <f t="shared" si="8"/>
        <v>6.8674416409829231</v>
      </c>
      <c r="AB111" s="37">
        <f t="shared" si="9"/>
        <v>64.330985925142159</v>
      </c>
    </row>
    <row r="112" spans="2:28" x14ac:dyDescent="0.3">
      <c r="B112" s="35" t="s">
        <v>50</v>
      </c>
      <c r="C112" s="6" t="s">
        <v>155</v>
      </c>
      <c r="D112" s="3" t="s">
        <v>153</v>
      </c>
      <c r="E112" s="36">
        <v>0.4</v>
      </c>
      <c r="F112" s="3">
        <v>0.32488603100000002</v>
      </c>
      <c r="G112" s="2" t="s">
        <v>72</v>
      </c>
      <c r="H112" s="3">
        <v>250</v>
      </c>
      <c r="I112" s="3">
        <v>0.27</v>
      </c>
      <c r="J112" s="3" t="s">
        <v>93</v>
      </c>
      <c r="K112" s="40">
        <v>0.91</v>
      </c>
      <c r="M112" s="35">
        <f t="shared" si="0"/>
        <v>0.36400000000000005</v>
      </c>
      <c r="N112" s="3">
        <f t="shared" si="1"/>
        <v>0.29564628821000005</v>
      </c>
      <c r="O112" s="3">
        <f t="shared" si="2"/>
        <v>227.5</v>
      </c>
      <c r="P112" s="37">
        <f t="shared" si="3"/>
        <v>0.24570000000000003</v>
      </c>
      <c r="W112" s="35">
        <f t="shared" si="4"/>
        <v>2.0490277000028232E-2</v>
      </c>
      <c r="X112" s="3">
        <f t="shared" si="5"/>
        <v>5808.2613001461805</v>
      </c>
      <c r="Y112" s="3">
        <f t="shared" si="6"/>
        <v>10.909302586716501</v>
      </c>
      <c r="Z112" s="3">
        <f t="shared" si="7"/>
        <v>0.79333294186604109</v>
      </c>
      <c r="AA112" s="3">
        <f t="shared" si="8"/>
        <v>30.715893037900869</v>
      </c>
      <c r="AB112" s="37">
        <f t="shared" si="9"/>
        <v>422.38126477327228</v>
      </c>
    </row>
    <row r="113" spans="2:28" ht="15" thickBot="1" x14ac:dyDescent="0.35">
      <c r="B113" s="41" t="s">
        <v>51</v>
      </c>
      <c r="C113" s="42"/>
      <c r="D113" s="43" t="s">
        <v>154</v>
      </c>
      <c r="E113" s="44">
        <v>0.95</v>
      </c>
      <c r="F113" s="43">
        <v>0.17019276699999999</v>
      </c>
      <c r="G113" s="45" t="s">
        <v>72</v>
      </c>
      <c r="H113" s="43">
        <v>275</v>
      </c>
      <c r="I113" s="43">
        <v>0.27</v>
      </c>
      <c r="J113" s="43" t="s">
        <v>93</v>
      </c>
      <c r="K113" s="46">
        <v>0.91</v>
      </c>
      <c r="M113" s="41">
        <f t="shared" si="0"/>
        <v>0.86449999999999994</v>
      </c>
      <c r="N113" s="43">
        <f t="shared" si="1"/>
        <v>0.15487541797000001</v>
      </c>
      <c r="O113" s="43">
        <f t="shared" si="2"/>
        <v>250.25</v>
      </c>
      <c r="P113" s="50">
        <f t="shared" si="3"/>
        <v>0.24570000000000003</v>
      </c>
      <c r="W113" s="35">
        <f t="shared" si="4"/>
        <v>0.14555927177809611</v>
      </c>
      <c r="X113" s="3">
        <f t="shared" si="5"/>
        <v>2741.9329711644568</v>
      </c>
      <c r="Y113" s="3">
        <f t="shared" si="6"/>
        <v>-19.977831878035456</v>
      </c>
      <c r="Z113" s="3">
        <f t="shared" si="7"/>
        <v>-2.1144699152768154</v>
      </c>
      <c r="AA113" s="3">
        <f t="shared" si="8"/>
        <v>30.715893037900869</v>
      </c>
      <c r="AB113" s="37">
        <f t="shared" si="9"/>
        <v>290.20840763041514</v>
      </c>
    </row>
    <row r="114" spans="2:28" ht="15" thickBot="1" x14ac:dyDescent="0.35">
      <c r="W114" s="41">
        <f t="shared" ref="W114:AB114" si="10">SUM(W65:W113)</f>
        <v>5.0136749160760905</v>
      </c>
      <c r="X114" s="43">
        <f t="shared" si="10"/>
        <v>35713.386311077964</v>
      </c>
      <c r="Y114" s="43">
        <f t="shared" si="10"/>
        <v>18.595162252890713</v>
      </c>
      <c r="Z114" s="43">
        <f t="shared" si="10"/>
        <v>-39.989625507273423</v>
      </c>
      <c r="AA114" s="43">
        <f t="shared" si="10"/>
        <v>1110.0217824839651</v>
      </c>
      <c r="AB114" s="50">
        <f t="shared" si="10"/>
        <v>3456.103314061917</v>
      </c>
    </row>
    <row r="115" spans="2:28" x14ac:dyDescent="0.3">
      <c r="W115" t="s">
        <v>195</v>
      </c>
      <c r="X115" t="s">
        <v>196</v>
      </c>
      <c r="Y115" t="s">
        <v>197</v>
      </c>
      <c r="Z115" t="s">
        <v>198</v>
      </c>
      <c r="AA115" t="s">
        <v>199</v>
      </c>
      <c r="AB115" t="s">
        <v>200</v>
      </c>
    </row>
  </sheetData>
  <mergeCells count="12">
    <mergeCell ref="C78:C80"/>
    <mergeCell ref="C16:C18"/>
    <mergeCell ref="C25:C28"/>
    <mergeCell ref="C29:C30"/>
    <mergeCell ref="C32:C33"/>
    <mergeCell ref="C50:C51"/>
    <mergeCell ref="C45:C49"/>
    <mergeCell ref="C107:C111"/>
    <mergeCell ref="C112:C113"/>
    <mergeCell ref="C87:C90"/>
    <mergeCell ref="C91:C92"/>
    <mergeCell ref="C94:C9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2023-06-24T01:39:39Z</dcterms:modified>
</cp:coreProperties>
</file>