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IUCHUNSHAN/Desktop/"/>
    </mc:Choice>
  </mc:AlternateContent>
  <xr:revisionPtr revIDLastSave="0" documentId="13_ncr:1_{3B674CBF-1CD5-5B42-85F1-E93624687BEC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出勤簿 " sheetId="3" r:id="rId1"/>
    <sheet name="出勤簿 (記入例)" sheetId="2" r:id="rId2"/>
  </sheets>
  <definedNames>
    <definedName name="_xlnm.Print_Area" localSheetId="0">'出勤簿 '!$A:$V</definedName>
    <definedName name="_xlnm.Print_Area" localSheetId="1">'出勤簿 (記入例)'!$A:$V</definedName>
    <definedName name="基数時">24</definedName>
    <definedName name="基数分">60</definedName>
    <definedName name="午後始業時間">TIME(13, 0, 0)</definedName>
    <definedName name="午後始業時間分換算">HOUR(午後始業時間) * 基数分 + MINUTE(午後始業時間)</definedName>
    <definedName name="午後終業時間">TIME('出勤簿 '!$G$3, '出勤簿 '!$I$3, 0)</definedName>
    <definedName name="午後終業時間分換算">HOUR(午後終業時間) * 基数分 + MINUTE(午後終業時間)</definedName>
    <definedName name="午前始業時間">TIME('出勤簿 '!$C$3, '出勤簿 '!$E$3, 0)</definedName>
    <definedName name="午前始業時間分換算">HOUR(午前始業時間) * 基数分 + MINUTE(午前始業時間)</definedName>
    <definedName name="午前終業時間">TIME(12, 0, 0)</definedName>
    <definedName name="午前終業時間分換算">HOUR(午前終業時間) * 基数分 + MINUTE(午前終業時間)</definedName>
    <definedName name="所定労働時間">TIME(8, 0, 0)</definedName>
    <definedName name="所定労働時間分換算">HOUR(所定労働時間) * 基数分 + MINUTE(所定労働時間)</definedName>
    <definedName name="深夜労働開始時間">TIME(22, 0, 0)</definedName>
    <definedName name="深夜労働開始時間分換算">HOUR(深夜労働開始時間) * 基数分 + MINUTE(深夜労働開始時間)</definedName>
    <definedName name="深夜労働時間">TIME(7, 0, 0)</definedName>
    <definedName name="深夜労働時間分換算">HOUR(深夜労働時間) * 基数分 + MINUTE(深夜労働時間)</definedName>
    <definedName name="深夜労働当日終了時間">TIME(5, 0, 0)</definedName>
    <definedName name="深夜労働当日終了時間分換算">HOUR(深夜労働当日終了時間) * 基数分 + MINUTE(深夜労働当日終了時間)</definedName>
    <definedName name="深夜労働翌日終了時間分換算">(基数分 * 基数時) + 深夜労働当日終了時間分換算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A8" i="3" l="1"/>
  <c r="Y35" i="3"/>
  <c r="Y33" i="3"/>
  <c r="AB37" i="2"/>
  <c r="C2" i="2"/>
  <c r="P44" i="3"/>
  <c r="M44" i="3"/>
  <c r="J44" i="3"/>
  <c r="G44" i="3"/>
  <c r="D42" i="3"/>
  <c r="Y38" i="3"/>
  <c r="AB38" i="3"/>
  <c r="AA38" i="3"/>
  <c r="X38" i="3"/>
  <c r="W38" i="3"/>
  <c r="AA37" i="3"/>
  <c r="Y37" i="3"/>
  <c r="X37" i="3"/>
  <c r="W37" i="3"/>
  <c r="AA36" i="3"/>
  <c r="Y36" i="3"/>
  <c r="X36" i="3"/>
  <c r="W36" i="3"/>
  <c r="AA35" i="3"/>
  <c r="X35" i="3"/>
  <c r="W35" i="3"/>
  <c r="AA34" i="3"/>
  <c r="Y34" i="3"/>
  <c r="X34" i="3"/>
  <c r="W34" i="3"/>
  <c r="AA33" i="3"/>
  <c r="X33" i="3"/>
  <c r="W33" i="3"/>
  <c r="AA32" i="3"/>
  <c r="Y32" i="3"/>
  <c r="X32" i="3"/>
  <c r="W32" i="3"/>
  <c r="Y31" i="3"/>
  <c r="AA31" i="3"/>
  <c r="X31" i="3"/>
  <c r="W31" i="3"/>
  <c r="AA30" i="3"/>
  <c r="Y30" i="3"/>
  <c r="X30" i="3"/>
  <c r="W30" i="3"/>
  <c r="AA29" i="3"/>
  <c r="Y29" i="3"/>
  <c r="X29" i="3"/>
  <c r="W29" i="3"/>
  <c r="AA28" i="3"/>
  <c r="Y28" i="3"/>
  <c r="X28" i="3"/>
  <c r="W28" i="3"/>
  <c r="AA27" i="3"/>
  <c r="Y27" i="3"/>
  <c r="X27" i="3"/>
  <c r="W27" i="3"/>
  <c r="AA26" i="3"/>
  <c r="Y26" i="3"/>
  <c r="X26" i="3"/>
  <c r="W26" i="3"/>
  <c r="AA25" i="3"/>
  <c r="Y25" i="3"/>
  <c r="X25" i="3"/>
  <c r="W25" i="3"/>
  <c r="AA24" i="3"/>
  <c r="Y24" i="3"/>
  <c r="X24" i="3"/>
  <c r="W24" i="3"/>
  <c r="AA23" i="3"/>
  <c r="Y23" i="3"/>
  <c r="X23" i="3"/>
  <c r="W23" i="3"/>
  <c r="AA22" i="3"/>
  <c r="Y22" i="3"/>
  <c r="X22" i="3"/>
  <c r="W22" i="3"/>
  <c r="AA21" i="3"/>
  <c r="Y21" i="3"/>
  <c r="X21" i="3"/>
  <c r="W21" i="3"/>
  <c r="AA20" i="3"/>
  <c r="Y20" i="3"/>
  <c r="X20" i="3"/>
  <c r="W20" i="3"/>
  <c r="AA19" i="3"/>
  <c r="Y19" i="3"/>
  <c r="X19" i="3"/>
  <c r="W19" i="3"/>
  <c r="AA18" i="3"/>
  <c r="Y18" i="3"/>
  <c r="X18" i="3"/>
  <c r="W18" i="3"/>
  <c r="AA17" i="3"/>
  <c r="Y17" i="3"/>
  <c r="X17" i="3"/>
  <c r="W17" i="3"/>
  <c r="AA16" i="3"/>
  <c r="Y16" i="3"/>
  <c r="X16" i="3"/>
  <c r="W16" i="3"/>
  <c r="AA15" i="3"/>
  <c r="Y15" i="3"/>
  <c r="X15" i="3"/>
  <c r="W15" i="3"/>
  <c r="AA14" i="3"/>
  <c r="Y14" i="3"/>
  <c r="X14" i="3"/>
  <c r="W14" i="3"/>
  <c r="AA13" i="3"/>
  <c r="Y13" i="3"/>
  <c r="X13" i="3"/>
  <c r="W13" i="3"/>
  <c r="AA12" i="3"/>
  <c r="Y12" i="3"/>
  <c r="X12" i="3"/>
  <c r="W12" i="3"/>
  <c r="AA11" i="3"/>
  <c r="Y11" i="3"/>
  <c r="X11" i="3"/>
  <c r="W11" i="3"/>
  <c r="Y10" i="3"/>
  <c r="AA10" i="3"/>
  <c r="X10" i="3"/>
  <c r="W10" i="3"/>
  <c r="AA9" i="3"/>
  <c r="Y9" i="3"/>
  <c r="X9" i="3"/>
  <c r="W9" i="3"/>
  <c r="AA8" i="3"/>
  <c r="Y8" i="3"/>
  <c r="X8" i="3"/>
  <c r="W8" i="3"/>
  <c r="P44" i="2"/>
  <c r="M44" i="2"/>
  <c r="J44" i="2"/>
  <c r="G44" i="2"/>
  <c r="D42" i="2"/>
  <c r="AB38" i="2"/>
  <c r="AA38" i="2"/>
  <c r="Y38" i="2"/>
  <c r="P38" i="2" s="1"/>
  <c r="X38" i="2"/>
  <c r="W38" i="2"/>
  <c r="AA37" i="2"/>
  <c r="Y37" i="2"/>
  <c r="P37" i="2" s="1"/>
  <c r="X37" i="2"/>
  <c r="W37" i="2"/>
  <c r="AB36" i="2"/>
  <c r="AA36" i="2"/>
  <c r="Y36" i="2"/>
  <c r="Z36" i="2" s="1"/>
  <c r="X36" i="2"/>
  <c r="W36" i="2"/>
  <c r="M36" i="2"/>
  <c r="AB35" i="2"/>
  <c r="AA35" i="2"/>
  <c r="Y35" i="2"/>
  <c r="Z35" i="2"/>
  <c r="X35" i="2"/>
  <c r="W35" i="2"/>
  <c r="AA34" i="2"/>
  <c r="Z34" i="2"/>
  <c r="Y34" i="2"/>
  <c r="AB34" i="2" s="1"/>
  <c r="X34" i="2"/>
  <c r="W34" i="2"/>
  <c r="M34" i="2"/>
  <c r="AA33" i="2"/>
  <c r="Y33" i="2"/>
  <c r="AB33" i="2" s="1"/>
  <c r="X33" i="2"/>
  <c r="W33" i="2"/>
  <c r="AB32" i="2"/>
  <c r="AA32" i="2"/>
  <c r="Y32" i="2"/>
  <c r="P32" i="2" s="1"/>
  <c r="X32" i="2"/>
  <c r="W32" i="2"/>
  <c r="M32" i="2"/>
  <c r="AB31" i="2"/>
  <c r="AA31" i="2"/>
  <c r="Y31" i="2"/>
  <c r="P31" i="2" s="1"/>
  <c r="X31" i="2"/>
  <c r="W31" i="2"/>
  <c r="AB30" i="2"/>
  <c r="AA30" i="2"/>
  <c r="Z30" i="2"/>
  <c r="Y30" i="2"/>
  <c r="P30" i="2" s="1"/>
  <c r="X30" i="2"/>
  <c r="W30" i="2"/>
  <c r="M30" i="2"/>
  <c r="AB29" i="2"/>
  <c r="AA29" i="2"/>
  <c r="Y29" i="2"/>
  <c r="Z29" i="2" s="1"/>
  <c r="X29" i="2"/>
  <c r="W29" i="2"/>
  <c r="AB28" i="2"/>
  <c r="AA28" i="2"/>
  <c r="Y28" i="2"/>
  <c r="X28" i="2"/>
  <c r="W28" i="2"/>
  <c r="AA27" i="2"/>
  <c r="Z27" i="2"/>
  <c r="Y27" i="2"/>
  <c r="AB27" i="2" s="1"/>
  <c r="X27" i="2"/>
  <c r="W27" i="2"/>
  <c r="M27" i="2"/>
  <c r="AA26" i="2"/>
  <c r="Z26" i="2"/>
  <c r="Y26" i="2"/>
  <c r="AB26" i="2" s="1"/>
  <c r="X26" i="2"/>
  <c r="W26" i="2"/>
  <c r="M26" i="2"/>
  <c r="AB25" i="2"/>
  <c r="AA25" i="2"/>
  <c r="Y25" i="2"/>
  <c r="Z25" i="2" s="1"/>
  <c r="X25" i="2"/>
  <c r="W25" i="2"/>
  <c r="AB24" i="2"/>
  <c r="AA24" i="2"/>
  <c r="Z24" i="2"/>
  <c r="Y24" i="2"/>
  <c r="N24" i="2" s="1"/>
  <c r="X24" i="2"/>
  <c r="W24" i="2"/>
  <c r="M24" i="2"/>
  <c r="AB23" i="2"/>
  <c r="AA23" i="2"/>
  <c r="Y23" i="2"/>
  <c r="Z23" i="2" s="1"/>
  <c r="X23" i="2"/>
  <c r="W23" i="2"/>
  <c r="AB22" i="2"/>
  <c r="AA22" i="2"/>
  <c r="Y22" i="2"/>
  <c r="N22" i="2" s="1"/>
  <c r="X22" i="2"/>
  <c r="W22" i="2"/>
  <c r="M22" i="2"/>
  <c r="AB21" i="2"/>
  <c r="AA21" i="2"/>
  <c r="Y21" i="2"/>
  <c r="Z21" i="2" s="1"/>
  <c r="X21" i="2"/>
  <c r="W21" i="2"/>
  <c r="AA20" i="2"/>
  <c r="Z20" i="2"/>
  <c r="Y20" i="2"/>
  <c r="O20" i="2" s="1"/>
  <c r="X20" i="2"/>
  <c r="W20" i="2"/>
  <c r="M20" i="2"/>
  <c r="AB19" i="2"/>
  <c r="AA19" i="2"/>
  <c r="Y19" i="2"/>
  <c r="Z19" i="2" s="1"/>
  <c r="X19" i="2"/>
  <c r="W19" i="2"/>
  <c r="AB18" i="2"/>
  <c r="AA18" i="2"/>
  <c r="Y18" i="2"/>
  <c r="P18" i="2" s="1"/>
  <c r="X18" i="2"/>
  <c r="W18" i="2"/>
  <c r="AB17" i="2"/>
  <c r="AA17" i="2"/>
  <c r="Z17" i="2"/>
  <c r="Y17" i="2"/>
  <c r="Q17" i="2" s="1"/>
  <c r="X17" i="2"/>
  <c r="W17" i="2"/>
  <c r="M17" i="2"/>
  <c r="AB16" i="2"/>
  <c r="AA16" i="2"/>
  <c r="Y16" i="2"/>
  <c r="Z16" i="2" s="1"/>
  <c r="X16" i="2"/>
  <c r="W16" i="2"/>
  <c r="AB15" i="2"/>
  <c r="AA15" i="2"/>
  <c r="Y15" i="2"/>
  <c r="M15" i="2" s="1"/>
  <c r="X15" i="2"/>
  <c r="W15" i="2"/>
  <c r="AB14" i="2"/>
  <c r="AA14" i="2"/>
  <c r="Y14" i="2"/>
  <c r="Z14" i="2" s="1"/>
  <c r="X14" i="2"/>
  <c r="W14" i="2"/>
  <c r="AA13" i="2"/>
  <c r="Y13" i="2"/>
  <c r="P13" i="2" s="1"/>
  <c r="X13" i="2"/>
  <c r="W13" i="2"/>
  <c r="AA12" i="2"/>
  <c r="Z12" i="2"/>
  <c r="Y12" i="2"/>
  <c r="Q12" i="2" s="1"/>
  <c r="X12" i="2"/>
  <c r="W12" i="2"/>
  <c r="M12" i="2"/>
  <c r="AB11" i="2"/>
  <c r="AA11" i="2"/>
  <c r="Y11" i="2"/>
  <c r="M11" i="2" s="1"/>
  <c r="X11" i="2"/>
  <c r="W11" i="2"/>
  <c r="AB10" i="2"/>
  <c r="AA10" i="2"/>
  <c r="Y10" i="2"/>
  <c r="X10" i="2"/>
  <c r="W10" i="2"/>
  <c r="AB9" i="2"/>
  <c r="AA9" i="2"/>
  <c r="Y9" i="2"/>
  <c r="X9" i="2"/>
  <c r="W9" i="2"/>
  <c r="AB8" i="2"/>
  <c r="AA8" i="2"/>
  <c r="Y8" i="2"/>
  <c r="Z8" i="2" s="1"/>
  <c r="X8" i="2"/>
  <c r="W8" i="2"/>
  <c r="G2" i="2"/>
  <c r="N32" i="2"/>
  <c r="P33" i="2"/>
  <c r="O38" i="2"/>
  <c r="Q38" i="2"/>
  <c r="O21" i="2"/>
  <c r="R28" i="2"/>
  <c r="Z28" i="2"/>
  <c r="O35" i="2"/>
  <c r="Q27" i="2"/>
  <c r="AB9" i="3"/>
  <c r="AB22" i="3"/>
  <c r="AB26" i="3"/>
  <c r="AB15" i="3"/>
  <c r="AB16" i="3"/>
  <c r="AB21" i="3"/>
  <c r="M38" i="2"/>
  <c r="R38" i="2"/>
  <c r="Z38" i="2"/>
  <c r="A8" i="2"/>
  <c r="B8" i="2" s="1"/>
  <c r="O25" i="2"/>
  <c r="R24" i="2"/>
  <c r="P25" i="2"/>
  <c r="P35" i="2"/>
  <c r="Q35" i="2"/>
  <c r="P21" i="2"/>
  <c r="Q21" i="2"/>
  <c r="R30" i="2"/>
  <c r="N10" i="2"/>
  <c r="M28" i="2"/>
  <c r="Q37" i="2"/>
  <c r="Q26" i="2"/>
  <c r="M35" i="2"/>
  <c r="N26" i="2"/>
  <c r="M29" i="2"/>
  <c r="AB12" i="3"/>
  <c r="AB33" i="3"/>
  <c r="Z13" i="2"/>
  <c r="M14" i="2"/>
  <c r="N18" i="2"/>
  <c r="R15" i="2"/>
  <c r="M13" i="2"/>
  <c r="AB13" i="2"/>
  <c r="O14" i="2"/>
  <c r="O26" i="2"/>
  <c r="O32" i="2"/>
  <c r="N21" i="2"/>
  <c r="N25" i="2"/>
  <c r="P26" i="2"/>
  <c r="N27" i="2"/>
  <c r="R33" i="2"/>
  <c r="N35" i="2"/>
  <c r="R35" i="2"/>
  <c r="D44" i="3" l="1"/>
  <c r="R29" i="3"/>
  <c r="Q29" i="3"/>
  <c r="P29" i="3"/>
  <c r="O29" i="3"/>
  <c r="N29" i="3"/>
  <c r="M29" i="3"/>
  <c r="R34" i="3"/>
  <c r="O34" i="3"/>
  <c r="Q34" i="3"/>
  <c r="P34" i="3"/>
  <c r="N34" i="3"/>
  <c r="M34" i="3"/>
  <c r="R33" i="3"/>
  <c r="Q33" i="3"/>
  <c r="P33" i="3"/>
  <c r="O33" i="3"/>
  <c r="N33" i="3"/>
  <c r="M33" i="3"/>
  <c r="R32" i="3"/>
  <c r="P32" i="3"/>
  <c r="N32" i="3"/>
  <c r="Q32" i="3"/>
  <c r="O32" i="3"/>
  <c r="M32" i="3"/>
  <c r="R28" i="3"/>
  <c r="P28" i="3"/>
  <c r="N28" i="3"/>
  <c r="M28" i="3"/>
  <c r="Q28" i="3"/>
  <c r="O28" i="3"/>
  <c r="R27" i="3"/>
  <c r="Q27" i="3"/>
  <c r="P27" i="3"/>
  <c r="O27" i="3"/>
  <c r="N27" i="3"/>
  <c r="M27" i="3"/>
  <c r="R26" i="3"/>
  <c r="Q26" i="3"/>
  <c r="P26" i="3"/>
  <c r="O26" i="3"/>
  <c r="N26" i="3"/>
  <c r="M26" i="3"/>
  <c r="R25" i="3"/>
  <c r="P25" i="3"/>
  <c r="O25" i="3"/>
  <c r="N25" i="3"/>
  <c r="M25" i="3"/>
  <c r="Q25" i="3"/>
  <c r="R20" i="3"/>
  <c r="P20" i="3"/>
  <c r="N20" i="3"/>
  <c r="Q20" i="3"/>
  <c r="O20" i="3"/>
  <c r="M20" i="3"/>
  <c r="R12" i="3"/>
  <c r="Q12" i="3"/>
  <c r="O12" i="3"/>
  <c r="N12" i="3"/>
  <c r="M12" i="3"/>
  <c r="P12" i="3"/>
  <c r="R13" i="3"/>
  <c r="Q13" i="3"/>
  <c r="P13" i="3"/>
  <c r="O13" i="3"/>
  <c r="N13" i="3"/>
  <c r="M13" i="3"/>
  <c r="R18" i="3"/>
  <c r="P18" i="3"/>
  <c r="O18" i="3"/>
  <c r="N18" i="3"/>
  <c r="M18" i="3"/>
  <c r="Q18" i="3"/>
  <c r="P22" i="3"/>
  <c r="O22" i="3"/>
  <c r="N22" i="3"/>
  <c r="M22" i="3"/>
  <c r="R22" i="3"/>
  <c r="Q22" i="3"/>
  <c r="R15" i="3"/>
  <c r="P15" i="3"/>
  <c r="Q15" i="3"/>
  <c r="O15" i="3"/>
  <c r="N15" i="3"/>
  <c r="M15" i="3"/>
  <c r="R11" i="3"/>
  <c r="Q11" i="3"/>
  <c r="P11" i="3"/>
  <c r="O11" i="3"/>
  <c r="M11" i="3"/>
  <c r="N11" i="3"/>
  <c r="R8" i="3"/>
  <c r="Q8" i="3"/>
  <c r="P8" i="3"/>
  <c r="O8" i="3"/>
  <c r="M8" i="3"/>
  <c r="N8" i="3"/>
  <c r="AB36" i="3"/>
  <c r="P35" i="3"/>
  <c r="R35" i="3"/>
  <c r="O35" i="3"/>
  <c r="N35" i="3"/>
  <c r="M35" i="3"/>
  <c r="Q35" i="3"/>
  <c r="R21" i="3"/>
  <c r="O21" i="3"/>
  <c r="N21" i="3"/>
  <c r="M21" i="3"/>
  <c r="Q21" i="3"/>
  <c r="P21" i="3"/>
  <c r="R14" i="3"/>
  <c r="P14" i="3"/>
  <c r="O14" i="3"/>
  <c r="N14" i="3"/>
  <c r="M14" i="3"/>
  <c r="Q14" i="3"/>
  <c r="Z37" i="3"/>
  <c r="P34" i="2"/>
  <c r="M31" i="2"/>
  <c r="M23" i="2"/>
  <c r="M8" i="2"/>
  <c r="N34" i="2"/>
  <c r="Q13" i="2"/>
  <c r="R13" i="2"/>
  <c r="N33" i="2"/>
  <c r="N19" i="2"/>
  <c r="Z22" i="2"/>
  <c r="Z15" i="2"/>
  <c r="Q31" i="2"/>
  <c r="M33" i="2"/>
  <c r="R26" i="2"/>
  <c r="Q15" i="2"/>
  <c r="Q22" i="2"/>
  <c r="Q19" i="2"/>
  <c r="O22" i="2"/>
  <c r="M18" i="2"/>
  <c r="R20" i="2"/>
  <c r="Q25" i="2"/>
  <c r="R29" i="2"/>
  <c r="O36" i="2"/>
  <c r="P20" i="2"/>
  <c r="P22" i="2"/>
  <c r="M21" i="2"/>
  <c r="Q18" i="2"/>
  <c r="Z37" i="2"/>
  <c r="P27" i="2"/>
  <c r="Q28" i="2"/>
  <c r="N31" i="2"/>
  <c r="R22" i="2"/>
  <c r="M25" i="2"/>
  <c r="M19" i="2"/>
  <c r="Q36" i="2"/>
  <c r="N37" i="2"/>
  <c r="N29" i="2"/>
  <c r="O34" i="2"/>
  <c r="O15" i="2"/>
  <c r="P15" i="2"/>
  <c r="P36" i="2"/>
  <c r="O29" i="2"/>
  <c r="Q16" i="2"/>
  <c r="M37" i="2"/>
  <c r="O31" i="2"/>
  <c r="Z31" i="2"/>
  <c r="R31" i="2"/>
  <c r="Q23" i="2"/>
  <c r="P23" i="2"/>
  <c r="O23" i="2"/>
  <c r="AB25" i="3"/>
  <c r="AB19" i="3"/>
  <c r="R18" i="2"/>
  <c r="R8" i="2"/>
  <c r="R11" i="2"/>
  <c r="P28" i="2"/>
  <c r="N23" i="2"/>
  <c r="O30" i="2"/>
  <c r="AB20" i="2"/>
  <c r="O8" i="2"/>
  <c r="O24" i="2"/>
  <c r="Z33" i="2"/>
  <c r="Q29" i="2"/>
  <c r="O37" i="2"/>
  <c r="Z18" i="2"/>
  <c r="R25" i="2"/>
  <c r="N11" i="2"/>
  <c r="N8" i="2"/>
  <c r="Z11" i="2"/>
  <c r="Q30" i="2"/>
  <c r="N36" i="2"/>
  <c r="R34" i="2"/>
  <c r="R21" i="2"/>
  <c r="O28" i="2"/>
  <c r="N17" i="2"/>
  <c r="N15" i="2"/>
  <c r="P24" i="2"/>
  <c r="R36" i="2"/>
  <c r="N28" i="2"/>
  <c r="P29" i="2"/>
  <c r="R37" i="2"/>
  <c r="N30" i="2"/>
  <c r="O18" i="2"/>
  <c r="Q33" i="2"/>
  <c r="O11" i="2"/>
  <c r="Q24" i="2"/>
  <c r="Z21" i="3"/>
  <c r="Z23" i="3"/>
  <c r="AB27" i="3"/>
  <c r="AB8" i="3"/>
  <c r="Z36" i="3"/>
  <c r="AB29" i="3"/>
  <c r="AB14" i="3"/>
  <c r="Z28" i="3"/>
  <c r="AB35" i="3"/>
  <c r="AB37" i="3"/>
  <c r="Z38" i="3"/>
  <c r="AB32" i="3"/>
  <c r="AB24" i="3"/>
  <c r="AB18" i="3"/>
  <c r="AB11" i="3"/>
  <c r="Z25" i="3"/>
  <c r="Z32" i="3"/>
  <c r="AB34" i="3"/>
  <c r="Z17" i="3"/>
  <c r="Z12" i="3"/>
  <c r="Z29" i="3"/>
  <c r="AB28" i="3"/>
  <c r="Z24" i="3"/>
  <c r="Z16" i="3"/>
  <c r="AB20" i="3"/>
  <c r="Z18" i="3"/>
  <c r="AB13" i="3"/>
  <c r="Z9" i="3"/>
  <c r="Z11" i="3"/>
  <c r="AB30" i="3"/>
  <c r="Z13" i="3"/>
  <c r="Z19" i="3"/>
  <c r="AB23" i="3"/>
  <c r="AB17" i="3"/>
  <c r="Z15" i="3"/>
  <c r="Z14" i="3"/>
  <c r="AB10" i="3"/>
  <c r="Z22" i="3"/>
  <c r="Z34" i="3"/>
  <c r="Z27" i="3"/>
  <c r="Z30" i="3"/>
  <c r="Z20" i="3"/>
  <c r="AB31" i="3"/>
  <c r="Z26" i="3"/>
  <c r="Z8" i="3"/>
  <c r="Z35" i="3"/>
  <c r="Z33" i="3"/>
  <c r="Z31" i="3"/>
  <c r="Z10" i="3"/>
  <c r="D46" i="3"/>
  <c r="J46" i="3"/>
  <c r="J46" i="2"/>
  <c r="A9" i="2"/>
  <c r="A10" i="2" s="1"/>
  <c r="O16" i="2"/>
  <c r="P14" i="2"/>
  <c r="P16" i="2"/>
  <c r="O17" i="2"/>
  <c r="Q20" i="2"/>
  <c r="N20" i="2"/>
  <c r="R17" i="2"/>
  <c r="N14" i="2"/>
  <c r="P17" i="2"/>
  <c r="N16" i="2"/>
  <c r="R14" i="2"/>
  <c r="R16" i="2"/>
  <c r="O27" i="2"/>
  <c r="R27" i="2"/>
  <c r="O33" i="2"/>
  <c r="M16" i="2"/>
  <c r="P8" i="2"/>
  <c r="N38" i="2"/>
  <c r="D44" i="2"/>
  <c r="A44" i="2"/>
  <c r="A44" i="3"/>
  <c r="G2" i="3"/>
  <c r="R9" i="2"/>
  <c r="M9" i="2"/>
  <c r="P9" i="2"/>
  <c r="O9" i="2"/>
  <c r="Q9" i="2"/>
  <c r="Z9" i="2"/>
  <c r="D46" i="2"/>
  <c r="A11" i="2"/>
  <c r="B10" i="2"/>
  <c r="N9" i="2"/>
  <c r="Z10" i="2"/>
  <c r="P10" i="2"/>
  <c r="M10" i="2"/>
  <c r="R10" i="2"/>
  <c r="Q10" i="2"/>
  <c r="B9" i="2"/>
  <c r="O10" i="2"/>
  <c r="O12" i="2"/>
  <c r="N12" i="2"/>
  <c r="AB12" i="2"/>
  <c r="M46" i="2" s="1"/>
  <c r="R12" i="2"/>
  <c r="P12" i="2"/>
  <c r="B8" i="3"/>
  <c r="A9" i="3"/>
  <c r="P11" i="2"/>
  <c r="P19" i="2"/>
  <c r="R23" i="2"/>
  <c r="R19" i="2"/>
  <c r="Q14" i="2"/>
  <c r="Q8" i="2"/>
  <c r="N13" i="2"/>
  <c r="R32" i="2"/>
  <c r="Q32" i="2"/>
  <c r="O13" i="2"/>
  <c r="Z32" i="2"/>
  <c r="Q11" i="2"/>
  <c r="Q34" i="2"/>
  <c r="O19" i="2"/>
  <c r="M46" i="3" l="1"/>
  <c r="G46" i="3"/>
  <c r="G46" i="2"/>
  <c r="B11" i="2"/>
  <c r="A12" i="2"/>
  <c r="A10" i="3"/>
  <c r="B9" i="3"/>
  <c r="A13" i="2" l="1"/>
  <c r="B12" i="2"/>
  <c r="A11" i="3"/>
  <c r="B10" i="3"/>
  <c r="A14" i="2" l="1"/>
  <c r="B13" i="2"/>
  <c r="A12" i="3"/>
  <c r="B11" i="3"/>
  <c r="A13" i="3" l="1"/>
  <c r="B12" i="3"/>
  <c r="A15" i="2"/>
  <c r="B14" i="2"/>
  <c r="A14" i="3" l="1"/>
  <c r="B13" i="3"/>
  <c r="A16" i="2"/>
  <c r="B15" i="2"/>
  <c r="A15" i="3" l="1"/>
  <c r="B14" i="3"/>
  <c r="A17" i="2"/>
  <c r="B16" i="2"/>
  <c r="A16" i="3" l="1"/>
  <c r="B15" i="3"/>
  <c r="A18" i="2"/>
  <c r="B17" i="2"/>
  <c r="A17" i="3" l="1"/>
  <c r="B16" i="3"/>
  <c r="A19" i="2"/>
  <c r="B18" i="2"/>
  <c r="B17" i="3" l="1"/>
  <c r="A18" i="3"/>
  <c r="B19" i="2"/>
  <c r="A20" i="2"/>
  <c r="A19" i="3" l="1"/>
  <c r="B18" i="3"/>
  <c r="A21" i="2"/>
  <c r="B20" i="2"/>
  <c r="A22" i="2" l="1"/>
  <c r="B21" i="2"/>
  <c r="A20" i="3"/>
  <c r="B19" i="3"/>
  <c r="A23" i="2" l="1"/>
  <c r="B22" i="2"/>
  <c r="A21" i="3"/>
  <c r="B20" i="3"/>
  <c r="A22" i="3" l="1"/>
  <c r="B21" i="3"/>
  <c r="A24" i="2"/>
  <c r="B23" i="2"/>
  <c r="A23" i="3" l="1"/>
  <c r="B22" i="3"/>
  <c r="A25" i="2"/>
  <c r="B24" i="2"/>
  <c r="A26" i="2" l="1"/>
  <c r="B25" i="2"/>
  <c r="A24" i="3"/>
  <c r="B23" i="3"/>
  <c r="B26" i="2" l="1"/>
  <c r="A27" i="2"/>
  <c r="A25" i="3"/>
  <c r="B24" i="3"/>
  <c r="A26" i="3" l="1"/>
  <c r="B25" i="3"/>
  <c r="A28" i="2"/>
  <c r="B27" i="2"/>
  <c r="A27" i="3" l="1"/>
  <c r="B26" i="3"/>
  <c r="B28" i="2"/>
  <c r="A29" i="2"/>
  <c r="A28" i="3" l="1"/>
  <c r="B27" i="3"/>
  <c r="A30" i="2"/>
  <c r="B29" i="2"/>
  <c r="A29" i="3" l="1"/>
  <c r="B28" i="3"/>
  <c r="B30" i="2"/>
  <c r="A31" i="2"/>
  <c r="A30" i="3" l="1"/>
  <c r="B29" i="3"/>
  <c r="A32" i="2"/>
  <c r="B31" i="2"/>
  <c r="A31" i="3" l="1"/>
  <c r="B30" i="3"/>
  <c r="B32" i="2"/>
  <c r="A33" i="2"/>
  <c r="A32" i="3" l="1"/>
  <c r="A33" i="3" s="1"/>
  <c r="A34" i="3" s="1"/>
  <c r="A35" i="3" s="1"/>
  <c r="A36" i="3" s="1"/>
  <c r="A37" i="3" s="1"/>
  <c r="A38" i="3" s="1"/>
  <c r="B38" i="3" s="1"/>
  <c r="B31" i="3"/>
  <c r="A34" i="2"/>
  <c r="B33" i="2"/>
  <c r="B36" i="3" l="1"/>
  <c r="B32" i="3"/>
  <c r="B34" i="2"/>
  <c r="A35" i="2"/>
  <c r="B37" i="3" l="1"/>
  <c r="B33" i="3"/>
  <c r="A36" i="2"/>
  <c r="B35" i="2"/>
  <c r="B34" i="3" l="1"/>
  <c r="A37" i="2"/>
  <c r="B36" i="2"/>
  <c r="A38" i="2" l="1"/>
  <c r="B37" i="2"/>
  <c r="B35" i="3"/>
  <c r="B38" i="2" l="1"/>
  <c r="A42" i="2"/>
  <c r="A46" i="2" s="1"/>
  <c r="A42" i="3" l="1"/>
  <c r="A4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kurishima</author>
  </authors>
  <commentList>
    <comment ref="C6" authorId="0" shapeId="0" xr:uid="{00000000-0006-0000-0000-000001000000}">
      <text>
        <r>
          <rPr>
            <b/>
            <sz val="9"/>
            <color rgb="FF000000"/>
            <rFont val="游ゴシック"/>
            <family val="3"/>
            <charset val="128"/>
          </rPr>
          <t>列</t>
        </r>
        <r>
          <rPr>
            <b/>
            <sz val="9"/>
            <color rgb="FF000000"/>
            <rFont val="MS P ゴシック"/>
            <charset val="128"/>
          </rPr>
          <t>AD</t>
        </r>
        <r>
          <rPr>
            <b/>
            <sz val="9"/>
            <color rgb="FF000000"/>
            <rFont val="游ゴシック"/>
            <family val="3"/>
            <charset val="128"/>
          </rPr>
          <t>の内容をプルダウン表示。通常の出勤日の場合はブランク</t>
        </r>
        <r>
          <rPr>
            <b/>
            <sz val="9"/>
            <color rgb="FF000000"/>
            <rFont val="MS P ゴシック"/>
            <charset val="128"/>
          </rPr>
          <t>(</t>
        </r>
        <r>
          <rPr>
            <b/>
            <sz val="9"/>
            <color rgb="FF000000"/>
            <rFont val="游ゴシック"/>
            <family val="3"/>
            <charset val="128"/>
          </rPr>
          <t>空白文字列</t>
        </r>
        <r>
          <rPr>
            <b/>
            <sz val="9"/>
            <color rgb="FF000000"/>
            <rFont val="MS P ゴシック"/>
            <charset val="128"/>
          </rPr>
          <t>)</t>
        </r>
        <r>
          <rPr>
            <b/>
            <sz val="9"/>
            <color rgb="FF000000"/>
            <rFont val="游ゴシック"/>
            <family val="3"/>
            <charset val="128"/>
          </rPr>
          <t>。</t>
        </r>
        <r>
          <rPr>
            <sz val="9"/>
            <color rgb="FF000000"/>
            <rFont val="MS P ゴシック"/>
            <charset val="128"/>
          </rPr>
          <t xml:space="preserve">
</t>
        </r>
      </text>
    </comment>
    <comment ref="E6" authorId="0" shapeId="0" xr:uid="{00000000-0006-0000-0000-000002000000}">
      <text>
        <r>
          <rPr>
            <sz val="9"/>
            <color rgb="FF000000"/>
            <rFont val="游ゴシック"/>
            <family val="3"/>
            <charset val="128"/>
          </rPr>
          <t>原則、終了時間をもって営業日が変更となります。</t>
        </r>
      </text>
    </comment>
    <comment ref="I6" authorId="0" shapeId="0" xr:uid="{00000000-0006-0000-0000-000003000000}">
      <text>
        <r>
          <rPr>
            <sz val="9"/>
            <color indexed="81"/>
            <rFont val="MS P ゴシック"/>
            <family val="3"/>
            <charset val="128"/>
          </rPr>
          <t xml:space="preserve">就業時間が6時間を超える場合は必ず休憩が必要です。
</t>
        </r>
      </text>
    </comment>
    <comment ref="M6" authorId="0" shapeId="0" xr:uid="{00000000-0006-0000-0000-000004000000}">
      <text>
        <r>
          <rPr>
            <sz val="9"/>
            <color rgb="FF000000"/>
            <rFont val="游ゴシック"/>
            <family val="3"/>
            <charset val="128"/>
            <scheme val="minor"/>
          </rPr>
          <t>就業時間の開始と終了から休憩時間を引いた時間</t>
        </r>
      </text>
    </comment>
    <comment ref="O6" authorId="0" shapeId="0" xr:uid="{00000000-0006-0000-0000-000005000000}">
      <text>
        <r>
          <rPr>
            <sz val="9"/>
            <color indexed="81"/>
            <rFont val="MS P ゴシック"/>
            <family val="3"/>
            <charset val="128"/>
          </rPr>
          <t xml:space="preserve">稼働が8時間以上の時間
</t>
        </r>
      </text>
    </comment>
    <comment ref="Q6" authorId="0" shapeId="0" xr:uid="{00000000-0006-0000-0000-000006000000}">
      <text>
        <r>
          <rPr>
            <sz val="9"/>
            <color indexed="81"/>
            <rFont val="MS P ゴシック"/>
            <family val="3"/>
            <charset val="128"/>
          </rPr>
          <t>稼働が22時～翌5時の時間（早番の場合は0時～5時、連続稼働の場合は22時～29時）</t>
        </r>
      </text>
    </comment>
    <comment ref="G7" authorId="0" shapeId="0" xr:uid="{00000000-0006-0000-0000-000007000000}">
      <text>
        <r>
          <rPr>
            <sz val="9"/>
            <color indexed="81"/>
            <rFont val="MS P ゴシック"/>
            <family val="3"/>
            <charset val="128"/>
          </rPr>
          <t>連続勤務で深夜零時をける場合は零時を24時として計算してください。例）深夜3時＝27:00</t>
        </r>
      </text>
    </comment>
    <comment ref="I7" authorId="0" shapeId="0" xr:uid="{00000000-0006-0000-0000-000008000000}">
      <text>
        <r>
          <rPr>
            <sz val="9"/>
            <color indexed="81"/>
            <rFont val="MS P ゴシック"/>
            <family val="3"/>
            <charset val="128"/>
          </rPr>
          <t xml:space="preserve">5時～22時
</t>
        </r>
      </text>
    </comment>
    <comment ref="K7" authorId="0" shapeId="0" xr:uid="{00000000-0006-0000-0000-000009000000}">
      <text>
        <r>
          <rPr>
            <sz val="9"/>
            <color rgb="FF000000"/>
            <rFont val="MS P ゴシック"/>
            <charset val="128"/>
          </rPr>
          <t>22</t>
        </r>
        <r>
          <rPr>
            <sz val="9"/>
            <color rgb="FF000000"/>
            <rFont val="游ゴシック"/>
            <family val="3"/>
            <charset val="128"/>
            <scheme val="minor"/>
          </rPr>
          <t>時～翌朝</t>
        </r>
        <r>
          <rPr>
            <sz val="9"/>
            <color rgb="FF000000"/>
            <rFont val="MS P ゴシック"/>
            <charset val="128"/>
          </rPr>
          <t>5</t>
        </r>
        <r>
          <rPr>
            <sz val="9"/>
            <color rgb="FF000000"/>
            <rFont val="游ゴシック"/>
            <family val="3"/>
            <charset val="128"/>
            <scheme val="minor"/>
          </rPr>
          <t>時</t>
        </r>
        <r>
          <rPr>
            <sz val="9"/>
            <color rgb="FF000000"/>
            <rFont val="MS P ゴシック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kurishima</author>
  </authors>
  <commentList>
    <comment ref="C6" authorId="0" shapeId="0" xr:uid="{00000000-0006-0000-0100-000001000000}">
      <text>
        <r>
          <rPr>
            <b/>
            <sz val="9"/>
            <color rgb="FF000000"/>
            <rFont val="游ゴシック"/>
            <family val="3"/>
            <charset val="128"/>
            <scheme val="minor"/>
          </rPr>
          <t>列</t>
        </r>
        <r>
          <rPr>
            <b/>
            <sz val="9"/>
            <color rgb="FF000000"/>
            <rFont val="MS P ゴシック"/>
            <charset val="128"/>
          </rPr>
          <t>AD</t>
        </r>
        <r>
          <rPr>
            <b/>
            <sz val="9"/>
            <color rgb="FF000000"/>
            <rFont val="游ゴシック"/>
            <family val="3"/>
            <charset val="128"/>
            <scheme val="minor"/>
          </rPr>
          <t>の内容をプルダウン表示。通常の出勤日の場合はブランク</t>
        </r>
        <r>
          <rPr>
            <b/>
            <sz val="9"/>
            <color rgb="FF000000"/>
            <rFont val="MS P ゴシック"/>
            <charset val="128"/>
          </rPr>
          <t>(</t>
        </r>
        <r>
          <rPr>
            <b/>
            <sz val="9"/>
            <color rgb="FF000000"/>
            <rFont val="游ゴシック"/>
            <family val="3"/>
            <charset val="128"/>
            <scheme val="minor"/>
          </rPr>
          <t>空白文字列</t>
        </r>
        <r>
          <rPr>
            <b/>
            <sz val="9"/>
            <color rgb="FF000000"/>
            <rFont val="MS P ゴシック"/>
            <charset val="128"/>
          </rPr>
          <t>)</t>
        </r>
        <r>
          <rPr>
            <b/>
            <sz val="9"/>
            <color rgb="FF000000"/>
            <rFont val="游ゴシック"/>
            <family val="3"/>
            <charset val="128"/>
            <scheme val="minor"/>
          </rPr>
          <t>。</t>
        </r>
        <r>
          <rPr>
            <sz val="9"/>
            <color rgb="FF000000"/>
            <rFont val="MS P ゴシック"/>
            <charset val="128"/>
          </rPr>
          <t xml:space="preserve">
</t>
        </r>
      </text>
    </comment>
    <comment ref="E6" authorId="0" shapeId="0" xr:uid="{00000000-0006-0000-0100-000002000000}">
      <text>
        <r>
          <rPr>
            <sz val="9"/>
            <color rgb="FF000000"/>
            <rFont val="游ゴシック"/>
            <family val="3"/>
            <charset val="128"/>
            <scheme val="minor"/>
          </rPr>
          <t>原則、終了時間をもって営業日が変更となります。</t>
        </r>
      </text>
    </comment>
    <comment ref="I6" authorId="0" shapeId="0" xr:uid="{00000000-0006-0000-0100-000003000000}">
      <text>
        <r>
          <rPr>
            <sz val="9"/>
            <color rgb="FF000000"/>
            <rFont val="MS P ゴシック"/>
            <charset val="128"/>
          </rPr>
          <t>就業時間が</t>
        </r>
        <r>
          <rPr>
            <sz val="9"/>
            <color rgb="FF000000"/>
            <rFont val="MS P ゴシック"/>
            <charset val="128"/>
          </rPr>
          <t>6</t>
        </r>
        <r>
          <rPr>
            <sz val="9"/>
            <color rgb="FF000000"/>
            <rFont val="MS P ゴシック"/>
            <charset val="128"/>
          </rPr>
          <t>時間を超える場合は必ず休憩が必要です。</t>
        </r>
        <r>
          <rPr>
            <sz val="9"/>
            <color rgb="FF000000"/>
            <rFont val="MS P ゴシック"/>
            <charset val="128"/>
          </rPr>
          <t xml:space="preserve">
</t>
        </r>
      </text>
    </comment>
    <comment ref="M6" authorId="0" shapeId="0" xr:uid="{00000000-0006-0000-0100-000004000000}">
      <text>
        <r>
          <rPr>
            <sz val="9"/>
            <color indexed="81"/>
            <rFont val="MS P ゴシック"/>
            <family val="3"/>
            <charset val="128"/>
          </rPr>
          <t>就業時間の開始と終了から休憩時間を引いた時間</t>
        </r>
      </text>
    </comment>
    <comment ref="O6" authorId="0" shapeId="0" xr:uid="{00000000-0006-0000-0100-000005000000}">
      <text>
        <r>
          <rPr>
            <sz val="9"/>
            <color indexed="81"/>
            <rFont val="MS P ゴシック"/>
            <family val="3"/>
            <charset val="128"/>
          </rPr>
          <t xml:space="preserve">稼働が8時間以上の時間
</t>
        </r>
      </text>
    </comment>
    <comment ref="Q6" authorId="0" shapeId="0" xr:uid="{00000000-0006-0000-0100-000006000000}">
      <text>
        <r>
          <rPr>
            <sz val="9"/>
            <color indexed="81"/>
            <rFont val="MS P ゴシック"/>
            <family val="3"/>
            <charset val="128"/>
          </rPr>
          <t>稼働が22時～翌5時の時間（早番の場合は0時～5時、連続稼働の場合は22時～29時）</t>
        </r>
      </text>
    </comment>
    <comment ref="G7" authorId="0" shapeId="0" xr:uid="{00000000-0006-0000-0100-000007000000}">
      <text>
        <r>
          <rPr>
            <sz val="9"/>
            <color rgb="FF000000"/>
            <rFont val="游ゴシック"/>
            <family val="3"/>
            <charset val="128"/>
            <scheme val="minor"/>
          </rPr>
          <t>連続勤務で深夜零時をける場合は零時を</t>
        </r>
        <r>
          <rPr>
            <sz val="9"/>
            <color rgb="FF000000"/>
            <rFont val="MS P ゴシック"/>
            <charset val="128"/>
          </rPr>
          <t>24</t>
        </r>
        <r>
          <rPr>
            <sz val="9"/>
            <color rgb="FF000000"/>
            <rFont val="游ゴシック"/>
            <family val="3"/>
            <charset val="128"/>
            <scheme val="minor"/>
          </rPr>
          <t>時として計算してください。例）深夜</t>
        </r>
        <r>
          <rPr>
            <sz val="9"/>
            <color rgb="FF000000"/>
            <rFont val="MS P ゴシック"/>
            <charset val="128"/>
          </rPr>
          <t>3</t>
        </r>
        <r>
          <rPr>
            <sz val="9"/>
            <color rgb="FF000000"/>
            <rFont val="游ゴシック"/>
            <family val="3"/>
            <charset val="128"/>
            <scheme val="minor"/>
          </rPr>
          <t>時＝</t>
        </r>
        <r>
          <rPr>
            <sz val="9"/>
            <color rgb="FF000000"/>
            <rFont val="MS P ゴシック"/>
            <charset val="128"/>
          </rPr>
          <t>27:00</t>
        </r>
      </text>
    </comment>
    <comment ref="I7" authorId="0" shapeId="0" xr:uid="{00000000-0006-0000-0100-000008000000}">
      <text>
        <r>
          <rPr>
            <sz val="9"/>
            <color indexed="81"/>
            <rFont val="MS P ゴシック"/>
            <family val="3"/>
            <charset val="128"/>
          </rPr>
          <t xml:space="preserve">5時～22時
</t>
        </r>
      </text>
    </comment>
    <comment ref="K7" authorId="0" shapeId="0" xr:uid="{00000000-0006-0000-0100-000009000000}">
      <text>
        <r>
          <rPr>
            <sz val="9"/>
            <color indexed="81"/>
            <rFont val="MS P ゴシック"/>
            <family val="3"/>
            <charset val="128"/>
          </rPr>
          <t xml:space="preserve">22時～翌朝5時
</t>
        </r>
      </text>
    </comment>
  </commentList>
</comments>
</file>

<file path=xl/sharedStrings.xml><?xml version="1.0" encoding="utf-8"?>
<sst xmlns="http://schemas.openxmlformats.org/spreadsheetml/2006/main" count="326" uniqueCount="66">
  <si>
    <t>提出日：</t>
    <rPh sb="0" eb="2">
      <t>テイシュツ</t>
    </rPh>
    <rPh sb="2" eb="3">
      <t>ビ</t>
    </rPh>
    <phoneticPr fontId="2"/>
  </si>
  <si>
    <t>期間：</t>
    <rPh sb="0" eb="2">
      <t>キカン</t>
    </rPh>
    <phoneticPr fontId="2"/>
  </si>
  <si>
    <t>～</t>
    <phoneticPr fontId="2"/>
  </si>
  <si>
    <t>社員名：</t>
    <rPh sb="0" eb="2">
      <t>シャイン</t>
    </rPh>
    <rPh sb="2" eb="3">
      <t>メイ</t>
    </rPh>
    <phoneticPr fontId="2"/>
  </si>
  <si>
    <t>㊞</t>
    <phoneticPr fontId="2"/>
  </si>
  <si>
    <t>出勤簿</t>
    <rPh sb="0" eb="2">
      <t>シュッキン</t>
    </rPh>
    <rPh sb="2" eb="3">
      <t>ボ</t>
    </rPh>
    <phoneticPr fontId="2"/>
  </si>
  <si>
    <t>日</t>
    <rPh sb="0" eb="1">
      <t>ヒ</t>
    </rPh>
    <phoneticPr fontId="2"/>
  </si>
  <si>
    <t>曜</t>
    <rPh sb="0" eb="1">
      <t>ヨウ</t>
    </rPh>
    <phoneticPr fontId="2"/>
  </si>
  <si>
    <t>就業時間</t>
    <rPh sb="0" eb="2">
      <t>シュウギョウ</t>
    </rPh>
    <rPh sb="2" eb="4">
      <t>ジカン</t>
    </rPh>
    <phoneticPr fontId="2"/>
  </si>
  <si>
    <t>内休憩時間</t>
    <rPh sb="0" eb="1">
      <t>ウチ</t>
    </rPh>
    <rPh sb="1" eb="3">
      <t>キュウケイ</t>
    </rPh>
    <rPh sb="3" eb="5">
      <t>ジカン</t>
    </rPh>
    <phoneticPr fontId="2"/>
  </si>
  <si>
    <t>内残業
時間</t>
    <rPh sb="0" eb="1">
      <t>ウチ</t>
    </rPh>
    <rPh sb="1" eb="3">
      <t>ザンギョウ</t>
    </rPh>
    <rPh sb="4" eb="6">
      <t>ジカン</t>
    </rPh>
    <phoneticPr fontId="2"/>
  </si>
  <si>
    <t>備考</t>
    <rPh sb="0" eb="2">
      <t>ビコウ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</si>
  <si>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</si>
  <si>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</si>
  <si>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日勤帯</t>
    <rPh sb="0" eb="3">
      <t>ニッキンタイ</t>
    </rPh>
    <phoneticPr fontId="2"/>
  </si>
  <si>
    <t>深夜帯</t>
    <rPh sb="0" eb="2">
      <t>シンヤ</t>
    </rPh>
    <rPh sb="2" eb="3">
      <t>タイ</t>
    </rPh>
    <phoneticPr fontId="2"/>
  </si>
  <si>
    <t>遅刻</t>
    <rPh sb="0" eb="2">
      <t>チコク</t>
    </rPh>
    <phoneticPr fontId="2"/>
  </si>
  <si>
    <t>早退</t>
    <rPh sb="0" eb="2">
      <t>ソウタイ</t>
    </rPh>
    <phoneticPr fontId="2"/>
  </si>
  <si>
    <t>有給休暇</t>
    <rPh sb="0" eb="2">
      <t>ユウキュウ</t>
    </rPh>
    <rPh sb="2" eb="4">
      <t>キュウカ</t>
    </rPh>
    <phoneticPr fontId="2"/>
  </si>
  <si>
    <t>振替休日</t>
    <rPh sb="0" eb="2">
      <t>フリカエ</t>
    </rPh>
    <rPh sb="2" eb="4">
      <t>キュウジツ</t>
    </rPh>
    <phoneticPr fontId="2"/>
  </si>
  <si>
    <t>代替休暇</t>
    <rPh sb="0" eb="1">
      <t>ダイ</t>
    </rPh>
    <rPh sb="1" eb="2">
      <t>カ</t>
    </rPh>
    <rPh sb="2" eb="4">
      <t>キュウカ</t>
    </rPh>
    <phoneticPr fontId="2"/>
  </si>
  <si>
    <t>特別休暇</t>
    <rPh sb="0" eb="2">
      <t>トクベツ</t>
    </rPh>
    <rPh sb="2" eb="4">
      <t>キュウカ</t>
    </rPh>
    <phoneticPr fontId="2"/>
  </si>
  <si>
    <t>所定日数</t>
    <rPh sb="0" eb="2">
      <t>ショテイ</t>
    </rPh>
    <rPh sb="2" eb="4">
      <t>ニッスウ</t>
    </rPh>
    <phoneticPr fontId="2"/>
  </si>
  <si>
    <t>有給取得日数</t>
    <rPh sb="0" eb="2">
      <t>ユウキュウ</t>
    </rPh>
    <rPh sb="2" eb="4">
      <t>シュトク</t>
    </rPh>
    <phoneticPr fontId="2"/>
  </si>
  <si>
    <t>残業時間</t>
    <rPh sb="0" eb="2">
      <t>ザンギョウ</t>
    </rPh>
    <phoneticPr fontId="2"/>
  </si>
  <si>
    <t>深夜帯勤務時間</t>
    <rPh sb="0" eb="2">
      <t>シンヤ</t>
    </rPh>
    <rPh sb="2" eb="3">
      <t>タイ</t>
    </rPh>
    <rPh sb="3" eb="5">
      <t>キンム</t>
    </rPh>
    <rPh sb="5" eb="7">
      <t>ジカン</t>
    </rPh>
    <phoneticPr fontId="2"/>
  </si>
  <si>
    <t xml:space="preserve"> </t>
  </si>
  <si>
    <t>休日出勤時間</t>
    <rPh sb="0" eb="2">
      <t>キュウジツ</t>
    </rPh>
    <rPh sb="2" eb="4">
      <t>シュッキン</t>
    </rPh>
    <rPh sb="4" eb="6">
      <t>ジカン</t>
    </rPh>
    <phoneticPr fontId="2"/>
  </si>
  <si>
    <t>出勤日数</t>
    <phoneticPr fontId="2"/>
  </si>
  <si>
    <t>欠勤日数</t>
    <phoneticPr fontId="2"/>
  </si>
  <si>
    <t>代休日数</t>
    <phoneticPr fontId="2"/>
  </si>
  <si>
    <t>振休日数</t>
    <phoneticPr fontId="2"/>
  </si>
  <si>
    <t>総就業時間</t>
    <phoneticPr fontId="2"/>
  </si>
  <si>
    <t>休日</t>
    <rPh sb="0" eb="2">
      <t>キュウジツ</t>
    </rPh>
    <phoneticPr fontId="2"/>
  </si>
  <si>
    <t>祝日</t>
    <rPh sb="0" eb="2">
      <t>シュクジツ</t>
    </rPh>
    <phoneticPr fontId="2"/>
  </si>
  <si>
    <t>所定労働時間</t>
    <rPh sb="0" eb="2">
      <t>ショテイ</t>
    </rPh>
    <rPh sb="2" eb="4">
      <t>ロウドウ</t>
    </rPh>
    <rPh sb="4" eb="6">
      <t>ジカン</t>
    </rPh>
    <phoneticPr fontId="2"/>
  </si>
  <si>
    <t>内深夜
時間</t>
    <rPh sb="0" eb="1">
      <t>ウチ</t>
    </rPh>
    <rPh sb="1" eb="3">
      <t>シンヤ</t>
    </rPh>
    <rPh sb="4" eb="6">
      <t>ジカン</t>
    </rPh>
    <phoneticPr fontId="2"/>
  </si>
  <si>
    <t>総稼働
時間</t>
    <rPh sb="0" eb="1">
      <t>ソウ</t>
    </rPh>
    <rPh sb="1" eb="3">
      <t>カドウ</t>
    </rPh>
    <rPh sb="4" eb="6">
      <t>ジカン</t>
    </rPh>
    <phoneticPr fontId="2"/>
  </si>
  <si>
    <t>休日区分</t>
    <rPh sb="0" eb="2">
      <t>キュウジツ</t>
    </rPh>
    <rPh sb="2" eb="4">
      <t>クブン</t>
    </rPh>
    <phoneticPr fontId="2"/>
  </si>
  <si>
    <t>欠勤</t>
    <rPh sb="0" eb="2">
      <t>ケッキン</t>
    </rPh>
    <phoneticPr fontId="2"/>
  </si>
  <si>
    <t>00</t>
    <phoneticPr fontId="2"/>
  </si>
  <si>
    <t>遅刻(分）</t>
    <rPh sb="0" eb="2">
      <t>チコク</t>
    </rPh>
    <rPh sb="3" eb="4">
      <t>フン</t>
    </rPh>
    <phoneticPr fontId="2"/>
  </si>
  <si>
    <t>早退（分）</t>
    <rPh sb="0" eb="2">
      <t>ソウタイ</t>
    </rPh>
    <rPh sb="3" eb="4">
      <t>フン</t>
    </rPh>
    <phoneticPr fontId="2"/>
  </si>
  <si>
    <t>30</t>
    <phoneticPr fontId="2"/>
  </si>
  <si>
    <t>稼働（分）</t>
    <rPh sb="0" eb="2">
      <t>カドウ</t>
    </rPh>
    <rPh sb="3" eb="4">
      <t>フン</t>
    </rPh>
    <phoneticPr fontId="2"/>
  </si>
  <si>
    <t>残業（分）</t>
    <rPh sb="0" eb="2">
      <t>ザンギョウ</t>
    </rPh>
    <rPh sb="3" eb="4">
      <t>フン</t>
    </rPh>
    <phoneticPr fontId="2"/>
  </si>
  <si>
    <t>深夜（分）</t>
    <rPh sb="0" eb="2">
      <t>シンヤ</t>
    </rPh>
    <rPh sb="3" eb="4">
      <t>フン</t>
    </rPh>
    <phoneticPr fontId="2"/>
  </si>
  <si>
    <t>15</t>
    <phoneticPr fontId="2"/>
  </si>
  <si>
    <t>休出（分）</t>
    <rPh sb="0" eb="1">
      <t>キュウ</t>
    </rPh>
    <rPh sb="1" eb="2">
      <t>シュツ</t>
    </rPh>
    <rPh sb="3" eb="4">
      <t>フン</t>
    </rPh>
    <phoneticPr fontId="2"/>
  </si>
  <si>
    <t>有給休暇AM</t>
    <rPh sb="0" eb="2">
      <t>ユウキュウ</t>
    </rPh>
    <rPh sb="2" eb="4">
      <t>キュウカ</t>
    </rPh>
    <phoneticPr fontId="2"/>
  </si>
  <si>
    <t>有給休暇PM</t>
    <rPh sb="0" eb="2">
      <t>ユウキュウ</t>
    </rPh>
    <rPh sb="2" eb="4">
      <t>キュウカ</t>
    </rPh>
    <phoneticPr fontId="2"/>
  </si>
  <si>
    <t>60分遅刻</t>
    <rPh sb="2" eb="3">
      <t>フン</t>
    </rPh>
    <rPh sb="3" eb="5">
      <t>チコク</t>
    </rPh>
    <phoneticPr fontId="2"/>
  </si>
  <si>
    <t>30分遅刻</t>
    <rPh sb="2" eb="3">
      <t>フン</t>
    </rPh>
    <rPh sb="3" eb="5">
      <t>チコク</t>
    </rPh>
    <phoneticPr fontId="2"/>
  </si>
  <si>
    <t>4/17分</t>
    <rPh sb="4" eb="5">
      <t>ブン</t>
    </rPh>
    <phoneticPr fontId="2"/>
  </si>
  <si>
    <t>5/12分</t>
    <rPh sb="4" eb="5">
      <t>ブン</t>
    </rPh>
    <phoneticPr fontId="2"/>
  </si>
  <si>
    <t>就業時間：</t>
    <rPh sb="0" eb="2">
      <t>シュウギョウ</t>
    </rPh>
    <rPh sb="2" eb="4">
      <t>ジカン</t>
    </rPh>
    <phoneticPr fontId="2"/>
  </si>
  <si>
    <t>00</t>
    <phoneticPr fontId="2"/>
  </si>
  <si>
    <t>：</t>
    <phoneticPr fontId="2"/>
  </si>
  <si>
    <t>19</t>
    <phoneticPr fontId="2"/>
  </si>
  <si>
    <t>社員名：</t>
    <rPh sb="0" eb="3">
      <t>シャイn</t>
    </rPh>
    <phoneticPr fontId="2"/>
  </si>
  <si>
    <t>責任者：</t>
    <rPh sb="0" eb="3">
      <t>セキn</t>
    </rPh>
    <phoneticPr fontId="2"/>
  </si>
  <si>
    <t>杉本 史</t>
    <rPh sb="0" eb="2">
      <t>スギモト</t>
    </rPh>
    <rPh sb="3" eb="4">
      <t>レキセィ</t>
    </rPh>
    <phoneticPr fontId="2"/>
  </si>
  <si>
    <t>OK</t>
    <phoneticPr fontId="2"/>
  </si>
  <si>
    <t>リュウシュンサン</t>
    <phoneticPr fontId="2"/>
  </si>
  <si>
    <t>ワクチンの副反応のため</t>
    <rPh sb="5" eb="8">
      <t>フクハン</t>
    </rPh>
    <phoneticPr fontId="2"/>
  </si>
  <si>
    <t>私用のため</t>
    <rPh sb="0" eb="2">
      <t xml:space="preserve">シヨウ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</si>
</sst>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yyyy/mm/dd"/>
    <numFmt numFmtId="177" formatCode="yyyy&quot;/&quot;mm&quot;/20&quot;"/>
    <numFmt numFmtId="178" formatCode="yyyy&quot;/&quot;mm&quot;/21&quot;"/>
    <numFmt numFmtId="179" formatCode="dd"/>
    <numFmt numFmtId="180" formatCode="aaa"/>
    <numFmt numFmtId="181" formatCode="yyyy/m/d;@"/>
    <numFmt numFmtId="182" formatCode="0.00_);[Red]\(0.00\)"/>
    <numFmt numFmtId="183" formatCode="yyyy&quot;年&quot;m&quot;月分&quot;"/>
  </numFmts>
  <fonts count="20">
    <font>
      <sz val="11"/>
      <color theme="1"/>
      <name val="游ゴシック"/>
      <family val="2"/>
      <charset val="128"/>
      <scheme val="minor"/>
    </font>
    <font>
      <sz val="16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2"/>
      <name val="Meiryo UI"/>
      <family val="3"/>
      <charset val="128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sz val="12"/>
      <color theme="0" tint="-0.34998626667073579"/>
      <name val="Meiryo UI"/>
      <family val="3"/>
      <charset val="128"/>
    </font>
    <font>
      <sz val="22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11"/>
      <name val="Meiryo UI"/>
      <family val="3"/>
      <charset val="128"/>
    </font>
    <font>
      <sz val="22"/>
      <name val="Meiryo UI"/>
      <family val="2"/>
      <charset val="128"/>
    </font>
    <font>
      <sz val="9"/>
      <color rgb="FF000000"/>
      <name val="游ゴシック"/>
      <family val="3"/>
      <charset val="128"/>
      <scheme val="minor"/>
    </font>
    <font>
      <sz val="9"/>
      <color rgb="FF000000"/>
      <name val="MS P ゴシック"/>
      <charset val="128"/>
    </font>
    <font>
      <b/>
      <sz val="9"/>
      <color rgb="FF000000"/>
      <name val="MS P ゴシック"/>
      <charset val="128"/>
    </font>
    <font>
      <b/>
      <sz val="9"/>
      <color rgb="FF000000"/>
      <name val="游ゴシック"/>
      <family val="3"/>
      <charset val="128"/>
    </font>
    <font>
      <b/>
      <sz val="9"/>
      <color rgb="FF000000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 applyFill="1" applyBorder="1" applyAlignment="1" applyProtection="1">
      <alignment vertical="center"/>
    </xf>
    <xf numFmtId="177" fontId="6" fillId="0" borderId="0" xfId="0" applyNumberFormat="1" applyFont="1" applyFill="1" applyBorder="1" applyAlignment="1" applyProtection="1">
      <alignment horizontal="center" vertical="center"/>
    </xf>
    <xf numFmtId="178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4" fillId="0" borderId="0" xfId="0" applyFont="1" applyFill="1" applyProtection="1">
      <alignment vertical="center"/>
    </xf>
    <xf numFmtId="0" fontId="5" fillId="0" borderId="0" xfId="0" applyFont="1" applyFill="1" applyAlignment="1" applyProtection="1">
      <alignment horizontal="right" vertical="center"/>
    </xf>
    <xf numFmtId="176" fontId="4" fillId="0" borderId="0" xfId="0" applyNumberFormat="1" applyFont="1" applyAlignment="1" applyProtection="1">
      <alignment horizontal="center" vertical="center"/>
    </xf>
    <xf numFmtId="0" fontId="4" fillId="0" borderId="0" xfId="0" applyFont="1" applyProtection="1">
      <alignment vertic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4" fillId="0" borderId="0" xfId="0" applyFont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5" fillId="0" borderId="0" xfId="0" applyFont="1" applyProtection="1">
      <alignment vertical="center"/>
    </xf>
    <xf numFmtId="0" fontId="4" fillId="0" borderId="0" xfId="0" applyFont="1" applyBorder="1" applyProtection="1">
      <alignment vertical="center"/>
    </xf>
    <xf numFmtId="0" fontId="10" fillId="0" borderId="0" xfId="0" applyFont="1" applyBorder="1" applyProtection="1">
      <alignment vertical="center"/>
    </xf>
    <xf numFmtId="0" fontId="3" fillId="3" borderId="3" xfId="0" applyFont="1" applyFill="1" applyBorder="1" applyProtection="1">
      <alignment vertical="center"/>
    </xf>
    <xf numFmtId="179" fontId="9" fillId="0" borderId="3" xfId="0" applyNumberFormat="1" applyFont="1" applyFill="1" applyBorder="1" applyAlignment="1" applyProtection="1">
      <alignment horizontal="center" vertical="center"/>
    </xf>
    <xf numFmtId="180" fontId="9" fillId="0" borderId="3" xfId="0" applyNumberFormat="1" applyFont="1" applyFill="1" applyBorder="1" applyAlignment="1" applyProtection="1">
      <alignment horizontal="center" vertical="center"/>
    </xf>
    <xf numFmtId="0" fontId="9" fillId="4" borderId="7" xfId="0" applyFont="1" applyFill="1" applyBorder="1" applyAlignment="1" applyProtection="1">
      <alignment horizontal="right" vertical="center"/>
    </xf>
    <xf numFmtId="49" fontId="9" fillId="4" borderId="8" xfId="0" applyNumberFormat="1" applyFont="1" applyFill="1" applyBorder="1" applyAlignment="1" applyProtection="1">
      <alignment horizontal="right" vertical="center"/>
    </xf>
    <xf numFmtId="0" fontId="9" fillId="0" borderId="7" xfId="0" applyFont="1" applyFill="1" applyBorder="1" applyAlignment="1" applyProtection="1">
      <alignment horizontal="right" vertical="center"/>
    </xf>
    <xf numFmtId="0" fontId="9" fillId="0" borderId="8" xfId="0" applyNumberFormat="1" applyFont="1" applyFill="1" applyBorder="1" applyAlignment="1" applyProtection="1">
      <alignment horizontal="right" vertical="center"/>
    </xf>
    <xf numFmtId="0" fontId="10" fillId="0" borderId="0" xfId="0" applyFont="1" applyBorder="1" applyAlignment="1" applyProtection="1">
      <alignment horizontal="center" vertical="center"/>
    </xf>
    <xf numFmtId="0" fontId="9" fillId="0" borderId="3" xfId="0" applyFont="1" applyBorder="1" applyProtection="1">
      <alignment vertical="center"/>
    </xf>
    <xf numFmtId="0" fontId="5" fillId="0" borderId="0" xfId="0" applyFont="1" applyBorder="1" applyProtection="1">
      <alignment vertical="center"/>
    </xf>
    <xf numFmtId="179" fontId="5" fillId="0" borderId="0" xfId="0" applyNumberFormat="1" applyFont="1" applyFill="1" applyBorder="1" applyAlignment="1" applyProtection="1">
      <alignment horizontal="center" vertical="center"/>
    </xf>
    <xf numFmtId="18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Protection="1">
      <alignment vertical="center"/>
    </xf>
    <xf numFmtId="0" fontId="4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Protection="1">
      <alignment vertical="center"/>
    </xf>
    <xf numFmtId="0" fontId="6" fillId="0" borderId="0" xfId="0" applyFont="1" applyFill="1" applyAlignment="1" applyProtection="1">
      <alignment horizontal="center" vertical="center"/>
    </xf>
    <xf numFmtId="0" fontId="6" fillId="0" borderId="8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Protection="1">
      <alignment vertical="center"/>
    </xf>
    <xf numFmtId="0" fontId="12" fillId="0" borderId="0" xfId="0" applyFont="1" applyFill="1" applyAlignment="1" applyProtection="1">
      <alignment horizontal="right" vertical="center"/>
    </xf>
    <xf numFmtId="0" fontId="12" fillId="0" borderId="0" xfId="0" applyFont="1" applyFill="1" applyAlignment="1" applyProtection="1">
      <alignment vertical="center"/>
    </xf>
    <xf numFmtId="0" fontId="3" fillId="0" borderId="1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/>
    </xf>
    <xf numFmtId="0" fontId="12" fillId="0" borderId="1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49" fontId="6" fillId="5" borderId="0" xfId="0" applyNumberFormat="1" applyFont="1" applyFill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center" vertical="center"/>
    </xf>
    <xf numFmtId="49" fontId="6" fillId="5" borderId="0" xfId="0" applyNumberFormat="1" applyFont="1" applyFill="1" applyAlignment="1" applyProtection="1">
      <alignment horizontal="left" vertical="center"/>
      <protection locked="0"/>
    </xf>
    <xf numFmtId="0" fontId="3" fillId="0" borderId="0" xfId="0" applyFont="1" applyFill="1" applyBorder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179" fontId="6" fillId="0" borderId="3" xfId="0" applyNumberFormat="1" applyFont="1" applyFill="1" applyBorder="1" applyAlignment="1" applyProtection="1">
      <alignment horizontal="center" vertical="center"/>
    </xf>
    <xf numFmtId="180" fontId="6" fillId="0" borderId="3" xfId="0" applyNumberFormat="1" applyFont="1" applyFill="1" applyBorder="1" applyAlignment="1" applyProtection="1">
      <alignment horizontal="center" vertical="center"/>
    </xf>
    <xf numFmtId="0" fontId="6" fillId="5" borderId="7" xfId="0" applyFont="1" applyFill="1" applyBorder="1" applyAlignment="1" applyProtection="1">
      <alignment horizontal="right" vertical="center"/>
      <protection locked="0"/>
    </xf>
    <xf numFmtId="49" fontId="6" fillId="5" borderId="8" xfId="0" applyNumberFormat="1" applyFont="1" applyFill="1" applyBorder="1" applyAlignment="1" applyProtection="1">
      <alignment horizontal="right" vertical="center"/>
      <protection locked="0"/>
    </xf>
    <xf numFmtId="0" fontId="6" fillId="0" borderId="7" xfId="0" applyFont="1" applyFill="1" applyBorder="1" applyAlignment="1" applyProtection="1">
      <alignment horizontal="right" vertical="center"/>
    </xf>
    <xf numFmtId="179" fontId="12" fillId="0" borderId="0" xfId="0" applyNumberFormat="1" applyFont="1" applyFill="1" applyBorder="1" applyAlignment="1" applyProtection="1">
      <alignment horizontal="center" vertical="center"/>
    </xf>
    <xf numFmtId="18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shrinkToFit="1"/>
    </xf>
    <xf numFmtId="0" fontId="12" fillId="0" borderId="0" xfId="0" applyFont="1" applyFill="1" applyBorder="1" applyProtection="1">
      <alignment vertical="center"/>
    </xf>
    <xf numFmtId="0" fontId="3" fillId="0" borderId="0" xfId="0" applyFont="1" applyFill="1" applyBorder="1" applyAlignment="1" applyProtection="1">
      <alignment horizontal="left" vertical="center"/>
    </xf>
    <xf numFmtId="0" fontId="12" fillId="0" borderId="0" xfId="0" applyFont="1" applyFill="1" applyProtection="1">
      <alignment vertical="center"/>
    </xf>
    <xf numFmtId="0" fontId="12" fillId="0" borderId="0" xfId="0" applyFont="1" applyProtection="1">
      <alignment vertical="center"/>
    </xf>
    <xf numFmtId="0" fontId="12" fillId="0" borderId="3" xfId="0" applyFont="1" applyFill="1" applyBorder="1" applyAlignment="1" applyProtection="1">
      <alignment horizontal="center" vertical="center"/>
    </xf>
    <xf numFmtId="0" fontId="12" fillId="6" borderId="3" xfId="0" applyFont="1" applyFill="1" applyBorder="1" applyAlignment="1" applyProtection="1">
      <alignment horizontal="center" vertical="center"/>
    </xf>
    <xf numFmtId="179" fontId="12" fillId="0" borderId="3" xfId="0" applyNumberFormat="1" applyFont="1" applyFill="1" applyBorder="1" applyAlignment="1" applyProtection="1">
      <alignment horizontal="center" vertical="center"/>
    </xf>
    <xf numFmtId="182" fontId="12" fillId="0" borderId="3" xfId="0" applyNumberFormat="1" applyFont="1" applyFill="1" applyBorder="1" applyAlignment="1" applyProtection="1">
      <alignment horizontal="center" vertical="center"/>
    </xf>
    <xf numFmtId="0" fontId="6" fillId="5" borderId="5" xfId="0" applyFont="1" applyFill="1" applyBorder="1" applyAlignment="1" applyProtection="1">
      <alignment horizontal="center" vertical="center" shrinkToFit="1"/>
      <protection locked="0"/>
    </xf>
    <xf numFmtId="0" fontId="6" fillId="5" borderId="6" xfId="0" applyFont="1" applyFill="1" applyBorder="1" applyAlignment="1" applyProtection="1">
      <alignment horizontal="center" vertical="center" shrinkToFit="1"/>
      <protection locked="0"/>
    </xf>
    <xf numFmtId="0" fontId="6" fillId="5" borderId="5" xfId="0" applyFont="1" applyFill="1" applyBorder="1" applyAlignment="1" applyProtection="1">
      <alignment horizontal="left" vertical="center"/>
      <protection locked="0"/>
    </xf>
    <xf numFmtId="0" fontId="6" fillId="5" borderId="9" xfId="0" applyFont="1" applyFill="1" applyBorder="1" applyAlignment="1" applyProtection="1">
      <alignment horizontal="left" vertical="center"/>
      <protection locked="0"/>
    </xf>
    <xf numFmtId="0" fontId="6" fillId="5" borderId="6" xfId="0" applyFont="1" applyFill="1" applyBorder="1" applyAlignment="1" applyProtection="1">
      <alignment horizontal="left" vertical="center"/>
      <protection locked="0"/>
    </xf>
    <xf numFmtId="183" fontId="1" fillId="5" borderId="0" xfId="0" applyNumberFormat="1" applyFont="1" applyFill="1" applyBorder="1" applyAlignment="1" applyProtection="1">
      <alignment horizontal="center" vertical="center"/>
      <protection locked="0"/>
    </xf>
    <xf numFmtId="181" fontId="3" fillId="0" borderId="0" xfId="0" applyNumberFormat="1" applyFont="1" applyFill="1" applyAlignment="1" applyProtection="1">
      <alignment horizontal="left" vertical="center"/>
      <protection locked="0"/>
    </xf>
    <xf numFmtId="0" fontId="6" fillId="0" borderId="0" xfId="0" applyFont="1" applyFill="1" applyAlignment="1" applyProtection="1">
      <alignment horizontal="center" vertical="center"/>
    </xf>
    <xf numFmtId="176" fontId="6" fillId="0" borderId="0" xfId="0" applyNumberFormat="1" applyFont="1" applyFill="1" applyBorder="1" applyAlignment="1" applyProtection="1">
      <alignment horizontal="center" vertical="center"/>
    </xf>
    <xf numFmtId="0" fontId="13" fillId="6" borderId="5" xfId="0" applyFont="1" applyFill="1" applyBorder="1" applyAlignment="1" applyProtection="1">
      <alignment horizontal="center" vertical="center"/>
    </xf>
    <xf numFmtId="0" fontId="13" fillId="6" borderId="9" xfId="0" applyFont="1" applyFill="1" applyBorder="1" applyAlignment="1" applyProtection="1">
      <alignment horizontal="center" vertical="center"/>
    </xf>
    <xf numFmtId="0" fontId="13" fillId="6" borderId="6" xfId="0" applyFont="1" applyFill="1" applyBorder="1" applyAlignment="1" applyProtection="1">
      <alignment horizontal="center" vertical="center"/>
    </xf>
    <xf numFmtId="0" fontId="12" fillId="6" borderId="2" xfId="0" applyFont="1" applyFill="1" applyBorder="1" applyAlignment="1" applyProtection="1">
      <alignment horizontal="center" vertical="center"/>
    </xf>
    <xf numFmtId="0" fontId="12" fillId="6" borderId="4" xfId="0" applyFont="1" applyFill="1" applyBorder="1" applyAlignment="1" applyProtection="1">
      <alignment horizontal="center" vertical="center"/>
    </xf>
    <xf numFmtId="0" fontId="12" fillId="6" borderId="3" xfId="0" applyFont="1" applyFill="1" applyBorder="1" applyAlignment="1" applyProtection="1">
      <alignment horizontal="center" vertical="center" wrapText="1"/>
    </xf>
    <xf numFmtId="0" fontId="12" fillId="6" borderId="3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right" vertical="center"/>
    </xf>
    <xf numFmtId="0" fontId="12" fillId="0" borderId="1" xfId="0" applyFont="1" applyFill="1" applyBorder="1" applyAlignment="1" applyProtection="1">
      <alignment horizontal="right" vertical="center"/>
      <protection locked="0"/>
    </xf>
    <xf numFmtId="182" fontId="5" fillId="0" borderId="3" xfId="0" applyNumberFormat="1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179" fontId="5" fillId="0" borderId="3" xfId="0" applyNumberFormat="1" applyFont="1" applyFill="1" applyBorder="1" applyAlignment="1" applyProtection="1">
      <alignment horizontal="center" vertical="center"/>
    </xf>
    <xf numFmtId="0" fontId="9" fillId="4" borderId="5" xfId="0" applyFont="1" applyFill="1" applyBorder="1" applyAlignment="1" applyProtection="1">
      <alignment horizontal="center" vertical="center" shrinkToFit="1"/>
    </xf>
    <xf numFmtId="0" fontId="9" fillId="4" borderId="6" xfId="0" applyFont="1" applyFill="1" applyBorder="1" applyAlignment="1" applyProtection="1">
      <alignment horizontal="center" vertical="center" shrinkToFit="1"/>
    </xf>
    <xf numFmtId="0" fontId="9" fillId="4" borderId="5" xfId="0" applyFont="1" applyFill="1" applyBorder="1" applyAlignment="1" applyProtection="1">
      <alignment horizontal="left" vertical="center"/>
    </xf>
    <xf numFmtId="0" fontId="9" fillId="4" borderId="9" xfId="0" applyFont="1" applyFill="1" applyBorder="1" applyAlignment="1" applyProtection="1">
      <alignment horizontal="left" vertical="center"/>
    </xf>
    <xf numFmtId="0" fontId="9" fillId="4" borderId="6" xfId="0" applyFont="1" applyFill="1" applyBorder="1" applyAlignment="1" applyProtection="1">
      <alignment horizontal="left" vertical="center"/>
    </xf>
    <xf numFmtId="183" fontId="1" fillId="4" borderId="0" xfId="0" applyNumberFormat="1" applyFont="1" applyFill="1" applyBorder="1" applyAlignment="1" applyProtection="1">
      <alignment horizontal="center" vertical="center"/>
    </xf>
    <xf numFmtId="181" fontId="4" fillId="4" borderId="0" xfId="0" applyNumberFormat="1" applyFont="1" applyFill="1" applyAlignment="1" applyProtection="1">
      <alignment horizontal="left" vertical="center"/>
    </xf>
    <xf numFmtId="0" fontId="4" fillId="4" borderId="1" xfId="0" applyFont="1" applyFill="1" applyBorder="1" applyAlignment="1" applyProtection="1">
      <alignment horizontal="left" vertical="center"/>
    </xf>
    <xf numFmtId="0" fontId="8" fillId="2" borderId="0" xfId="0" applyFont="1" applyFill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139700</xdr:colOff>
      <xdr:row>0</xdr:row>
      <xdr:rowOff>152400</xdr:rowOff>
    </xdr:from>
    <xdr:to>
      <xdr:col>21</xdr:col>
      <xdr:colOff>571500</xdr:colOff>
      <xdr:row>1</xdr:row>
      <xdr:rowOff>336550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A0C34D0-4F94-5447-91F1-B1107B006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0600" y="152400"/>
          <a:ext cx="431800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D49"/>
  <sheetViews>
    <sheetView showGridLines="0" tabSelected="1" workbookViewId="0">
      <selection activeCell="AE30" sqref="AE30"/>
    </sheetView>
  </sheetViews>
  <sheetFormatPr baseColWidth="10" defaultColWidth="8.5" defaultRowHeight="16"/>
  <cols>
    <col min="1" max="21" width="4.5" style="59" customWidth="1"/>
    <col min="22" max="22" width="7.83203125" style="59" customWidth="1"/>
    <col min="23" max="23" width="7.5" style="14" hidden="1" customWidth="1"/>
    <col min="24" max="28" width="8.33203125" style="14" hidden="1" customWidth="1"/>
    <col min="29" max="29" width="4.5" style="14" customWidth="1"/>
    <col min="30" max="30" width="15.5" style="14" customWidth="1"/>
    <col min="31" max="16384" width="8.5" style="14"/>
  </cols>
  <sheetData>
    <row r="1" spans="1:30" s="8" customFormat="1" ht="20.25" customHeight="1">
      <c r="A1" s="69">
        <v>44652</v>
      </c>
      <c r="B1" s="69"/>
      <c r="C1" s="69"/>
      <c r="D1" s="69"/>
      <c r="E1" s="69"/>
      <c r="F1" s="1"/>
      <c r="G1" s="35"/>
      <c r="H1" s="35"/>
      <c r="I1" s="35"/>
      <c r="J1" s="35"/>
      <c r="K1" s="35"/>
      <c r="L1" s="35"/>
      <c r="M1" s="35"/>
      <c r="N1" s="35"/>
      <c r="O1" s="35"/>
      <c r="P1" s="36" t="s">
        <v>0</v>
      </c>
      <c r="Q1" s="70">
        <v>44286</v>
      </c>
      <c r="R1" s="70"/>
      <c r="S1" s="70"/>
      <c r="T1" s="70"/>
      <c r="U1" s="70"/>
      <c r="V1" s="70"/>
      <c r="W1" s="7"/>
      <c r="X1" s="7"/>
      <c r="Y1" s="7"/>
      <c r="Z1" s="7"/>
      <c r="AA1" s="7"/>
      <c r="AB1" s="7"/>
      <c r="AC1" s="7"/>
    </row>
    <row r="2" spans="1:30" s="8" customFormat="1" ht="30" customHeight="1">
      <c r="A2" s="71" t="s">
        <v>1</v>
      </c>
      <c r="B2" s="71"/>
      <c r="C2" s="72">
        <f>DATE(YEAR(A1),MONTH(A1),DAY(1))</f>
        <v>44652</v>
      </c>
      <c r="D2" s="72"/>
      <c r="E2" s="72"/>
      <c r="F2" s="33" t="s">
        <v>2</v>
      </c>
      <c r="G2" s="72">
        <f>DATE(YEAR(C2),MONTH(C2)+1,DAY(C2)-1)</f>
        <v>44681</v>
      </c>
      <c r="H2" s="72"/>
      <c r="I2" s="72"/>
      <c r="J2" s="35"/>
      <c r="K2" s="37"/>
      <c r="L2" s="80" t="s">
        <v>59</v>
      </c>
      <c r="M2" s="80"/>
      <c r="N2" s="38" t="s">
        <v>63</v>
      </c>
      <c r="O2" s="38"/>
      <c r="P2" s="38"/>
      <c r="Q2" s="39" t="s">
        <v>4</v>
      </c>
      <c r="R2" s="81" t="s">
        <v>60</v>
      </c>
      <c r="S2" s="81"/>
      <c r="T2" s="40" t="s">
        <v>61</v>
      </c>
      <c r="U2" s="41"/>
      <c r="V2" s="39" t="s">
        <v>4</v>
      </c>
      <c r="W2" s="10"/>
      <c r="X2" s="10"/>
      <c r="Y2" s="10"/>
      <c r="Z2" s="10"/>
      <c r="AA2" s="10"/>
      <c r="AB2" s="10"/>
      <c r="AC2" s="10"/>
    </row>
    <row r="3" spans="1:30" s="8" customFormat="1" ht="19.5" customHeight="1">
      <c r="A3" s="71" t="s">
        <v>55</v>
      </c>
      <c r="B3" s="71"/>
      <c r="C3" s="42">
        <v>10</v>
      </c>
      <c r="D3" s="43" t="s">
        <v>57</v>
      </c>
      <c r="E3" s="44" t="s">
        <v>56</v>
      </c>
      <c r="F3" s="33" t="s">
        <v>2</v>
      </c>
      <c r="G3" s="42" t="s">
        <v>58</v>
      </c>
      <c r="H3" s="43" t="s">
        <v>57</v>
      </c>
      <c r="I3" s="44" t="s">
        <v>56</v>
      </c>
      <c r="J3" s="35"/>
      <c r="K3" s="35"/>
      <c r="L3" s="35"/>
      <c r="M3" s="35"/>
      <c r="N3" s="35"/>
      <c r="O3" s="35"/>
      <c r="P3" s="35"/>
      <c r="Q3" s="35"/>
      <c r="R3" s="36"/>
      <c r="S3" s="45"/>
      <c r="T3" s="45"/>
      <c r="U3" s="45"/>
      <c r="V3" s="46"/>
      <c r="W3" s="10"/>
      <c r="X3" s="10"/>
      <c r="Y3" s="10"/>
      <c r="Z3" s="10"/>
      <c r="AA3" s="10"/>
      <c r="AB3" s="10"/>
      <c r="AC3" s="10"/>
    </row>
    <row r="4" spans="1:30" ht="30">
      <c r="A4" s="73" t="s">
        <v>5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5"/>
      <c r="W4" s="13"/>
      <c r="X4" s="13"/>
      <c r="Y4" s="13"/>
      <c r="Z4" s="13"/>
      <c r="AA4" s="13"/>
      <c r="AB4" s="13"/>
      <c r="AC4" s="13"/>
    </row>
    <row r="5" spans="1:30" s="8" customFormat="1" ht="9.75" customHeight="1">
      <c r="A5" s="35"/>
      <c r="B5" s="35"/>
      <c r="C5" s="35"/>
      <c r="D5" s="35"/>
      <c r="E5" s="47"/>
      <c r="F5" s="47"/>
      <c r="G5" s="47"/>
      <c r="H5" s="47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1:30" s="8" customFormat="1" ht="15" customHeight="1">
      <c r="A6" s="76" t="s">
        <v>6</v>
      </c>
      <c r="B6" s="61" t="s">
        <v>7</v>
      </c>
      <c r="C6" s="61" t="s">
        <v>38</v>
      </c>
      <c r="D6" s="61"/>
      <c r="E6" s="61" t="s">
        <v>8</v>
      </c>
      <c r="F6" s="61"/>
      <c r="G6" s="61"/>
      <c r="H6" s="61"/>
      <c r="I6" s="61" t="s">
        <v>9</v>
      </c>
      <c r="J6" s="61"/>
      <c r="K6" s="61"/>
      <c r="L6" s="61"/>
      <c r="M6" s="78" t="s">
        <v>37</v>
      </c>
      <c r="N6" s="61"/>
      <c r="O6" s="78" t="s">
        <v>10</v>
      </c>
      <c r="P6" s="61"/>
      <c r="Q6" s="78" t="s">
        <v>36</v>
      </c>
      <c r="R6" s="61"/>
      <c r="S6" s="79" t="s">
        <v>11</v>
      </c>
      <c r="T6" s="79"/>
      <c r="U6" s="79"/>
      <c r="V6" s="79"/>
      <c r="W6" s="15"/>
      <c r="X6" s="15"/>
      <c r="Y6" s="15"/>
      <c r="Z6" s="15"/>
      <c r="AA6" s="15"/>
      <c r="AB6" s="15"/>
      <c r="AC6" s="15"/>
    </row>
    <row r="7" spans="1:30" s="8" customFormat="1" ht="15" customHeight="1">
      <c r="A7" s="77"/>
      <c r="B7" s="61"/>
      <c r="C7" s="61"/>
      <c r="D7" s="61"/>
      <c r="E7" s="61" t="s">
        <v>12</v>
      </c>
      <c r="F7" s="61"/>
      <c r="G7" s="61" t="s">
        <v>13</v>
      </c>
      <c r="H7" s="61"/>
      <c r="I7" s="61" t="s">
        <v>14</v>
      </c>
      <c r="J7" s="61"/>
      <c r="K7" s="61" t="s">
        <v>15</v>
      </c>
      <c r="L7" s="61"/>
      <c r="M7" s="61"/>
      <c r="N7" s="61"/>
      <c r="O7" s="61"/>
      <c r="P7" s="61"/>
      <c r="Q7" s="61"/>
      <c r="R7" s="61"/>
      <c r="S7" s="79"/>
      <c r="T7" s="79"/>
      <c r="U7" s="79"/>
      <c r="V7" s="79"/>
      <c r="W7" s="16" t="s">
        <v>41</v>
      </c>
      <c r="X7" s="16" t="s">
        <v>42</v>
      </c>
      <c r="Y7" s="16" t="s">
        <v>44</v>
      </c>
      <c r="Z7" s="16" t="s">
        <v>45</v>
      </c>
      <c r="AA7" s="16" t="s">
        <v>46</v>
      </c>
      <c r="AB7" s="16" t="s">
        <v>48</v>
      </c>
      <c r="AC7" s="16"/>
      <c r="AD7" s="17" t="s">
        <v>38</v>
      </c>
    </row>
    <row r="8" spans="1:30" s="8" customFormat="1" ht="20.25" customHeight="1">
      <c r="A8" s="48">
        <f>C2</f>
        <v>44652</v>
      </c>
      <c r="B8" s="49">
        <f>WEEKDAY(A8,1)</f>
        <v>6</v>
      </c>
      <c r="C8" s="64"/>
      <c r="D8" s="65"/>
      <c r="E8" s="50">
        <v>10</v>
      </c>
      <c r="F8" s="51" t="s">
        <v>40</v>
      </c>
      <c r="G8" s="50">
        <v>19</v>
      </c>
      <c r="H8" s="51" t="s">
        <v>40</v>
      </c>
      <c r="I8" s="50">
        <v>1</v>
      </c>
      <c r="J8" s="51" t="s">
        <v>40</v>
      </c>
      <c r="K8" s="50">
        <v>0</v>
      </c>
      <c r="L8" s="51" t="s">
        <v>40</v>
      </c>
      <c r="M8" s="52">
        <f>IF(E8&gt;0,QUOTIENT(Y8,60),"")</f>
        <v>8</v>
      </c>
      <c r="N8" s="34">
        <f>IF(Y8&gt;0,MOD(Y8,60),"")</f>
        <v>0</v>
      </c>
      <c r="O8" s="52">
        <f>IF(Y8&gt;0,IF(Y8-480&gt;0,QUOTIENT(Y8-480,60),0),"")</f>
        <v>0</v>
      </c>
      <c r="P8" s="34">
        <f>IF(Y8&gt;0,IF(Y8-480&gt;0,MOD(Y8-480,60),0),"")</f>
        <v>0</v>
      </c>
      <c r="Q8" s="52">
        <f>IF(Y8&gt;0,IF(AA8&gt;0,QUOTIENT(AA8,60),0),"")</f>
        <v>0</v>
      </c>
      <c r="R8" s="34">
        <f>IF(Y8&gt;0,IF(AA8&gt;0,MOD(AA8,60),0),"")</f>
        <v>0</v>
      </c>
      <c r="S8" s="66" t="s">
        <v>62</v>
      </c>
      <c r="T8" s="67"/>
      <c r="U8" s="67"/>
      <c r="V8" s="68"/>
      <c r="W8" s="24">
        <f t="shared" ref="W8:W38" si="0">IF(C8="有給休暇AM",IF(((E8*基数分+F8)-午後始業時間分換算)&gt;0,(E8*基数分+F8)-午後始業時間分換算,0),IF(C8="",IF(((E8*基数分+F8)-午前始業時間分換算)&gt;0,(E8*基数分+F8)-午前始業時間分換算,0),0))</f>
        <v>0</v>
      </c>
      <c r="X8" s="24">
        <f t="shared" ref="X8:X38" si="1">IF(C8="有給休暇PM",IF(E8&gt;0,IF(午前終業時間分換算-(G8*基数分+H8)&gt;0,午前終業時間分換算-(G8*基数分+H8),0),0),IF(C8="",IF(E8&gt;0,IF(午後終業時間分換算-(G8*基数分+H8)&gt;0,午後終業時間分換算-(G8*基数分+H8),0),0),0))</f>
        <v>0</v>
      </c>
      <c r="Y8" s="16">
        <f t="shared" ref="Y8:Y38" si="2">IF(E8&gt;0,((G8*基数分+H8)-(E8*基数分+F8)-((I8*基数分+J8)+(K8*基数分+L8))),0)</f>
        <v>480</v>
      </c>
      <c r="Z8" s="16">
        <f t="shared" ref="Z8:Z38" si="3">IF(E8&gt;0,IF((Y8-所定労働時間分換算)&gt;0,Y8-所定労働時間分換算,0),0)</f>
        <v>0</v>
      </c>
      <c r="AA8" s="16">
        <f t="shared" ref="AA8:AA38" si="4">IF(E8&gt;0,IF(E8*基数分+F8&lt;深夜労働当日終了時間分換算,深夜労働当日終了時間分換算-(E8*基数分+F8),0)+IF(G8*基数分+H8&gt;深夜労働開始時間分換算,IF(G8*基数分+H8&gt;深夜労働翌日終了時間分換算,深夜労働時間分換算,(G8*基数分+H8)-(深夜労働開始時間分換算)),0)-IF(K8&gt;0,K8*基数分+L8),0)</f>
        <v>0</v>
      </c>
      <c r="AB8" s="16">
        <f>IF(C8="休日",Y8,0)</f>
        <v>0</v>
      </c>
      <c r="AC8" s="16"/>
      <c r="AD8" s="25" t="s">
        <v>33</v>
      </c>
    </row>
    <row r="9" spans="1:30" ht="20.25" customHeight="1">
      <c r="A9" s="48">
        <f>A8+1</f>
        <v>44653</v>
      </c>
      <c r="B9" s="49">
        <f t="shared" ref="B9:B38" si="5">WEEKDAY(A9,1)</f>
        <v>7</v>
      </c>
      <c r="C9" s="64" t="s">
        <v>33</v>
      </c>
      <c r="D9" s="65"/>
      <c r="E9" s="50"/>
      <c r="F9" s="51"/>
      <c r="G9" s="50"/>
      <c r="H9" s="51"/>
      <c r="I9" s="50"/>
      <c r="J9" s="51"/>
      <c r="K9" s="50"/>
      <c r="L9" s="51"/>
      <c r="M9" s="52"/>
      <c r="N9" s="34"/>
      <c r="O9" s="52"/>
      <c r="P9" s="34"/>
      <c r="Q9" s="52"/>
      <c r="R9" s="34"/>
      <c r="S9" s="66"/>
      <c r="T9" s="67"/>
      <c r="U9" s="67"/>
      <c r="V9" s="68"/>
      <c r="W9" s="24">
        <f t="shared" si="0"/>
        <v>0</v>
      </c>
      <c r="X9" s="24">
        <f t="shared" si="1"/>
        <v>0</v>
      </c>
      <c r="Y9" s="16">
        <f t="shared" si="2"/>
        <v>0</v>
      </c>
      <c r="Z9" s="16">
        <f t="shared" si="3"/>
        <v>0</v>
      </c>
      <c r="AA9" s="16">
        <f t="shared" si="4"/>
        <v>0</v>
      </c>
      <c r="AB9" s="16">
        <f t="shared" ref="AB9:AB38" si="6">IF(C9="休日",Y9,0)</f>
        <v>0</v>
      </c>
      <c r="AC9" s="16"/>
      <c r="AD9" s="25" t="s">
        <v>34</v>
      </c>
    </row>
    <row r="10" spans="1:30" ht="20.25" customHeight="1">
      <c r="A10" s="48">
        <f t="shared" ref="A10:A17" si="7">A9+1</f>
        <v>44654</v>
      </c>
      <c r="B10" s="49">
        <f t="shared" si="5"/>
        <v>1</v>
      </c>
      <c r="C10" s="64" t="s">
        <v>33</v>
      </c>
      <c r="D10" s="65"/>
      <c r="E10" s="50"/>
      <c r="F10" s="51"/>
      <c r="G10" s="50"/>
      <c r="H10" s="51"/>
      <c r="I10" s="50"/>
      <c r="J10" s="51"/>
      <c r="K10" s="50"/>
      <c r="L10" s="51"/>
      <c r="M10" s="52"/>
      <c r="N10" s="34"/>
      <c r="O10" s="52"/>
      <c r="P10" s="34"/>
      <c r="Q10" s="52"/>
      <c r="R10" s="34"/>
      <c r="S10" s="66"/>
      <c r="T10" s="67"/>
      <c r="U10" s="67"/>
      <c r="V10" s="68"/>
      <c r="W10" s="24">
        <f t="shared" si="0"/>
        <v>0</v>
      </c>
      <c r="X10" s="24">
        <f t="shared" si="1"/>
        <v>0</v>
      </c>
      <c r="Y10" s="16">
        <f t="shared" si="2"/>
        <v>0</v>
      </c>
      <c r="Z10" s="16">
        <f t="shared" si="3"/>
        <v>0</v>
      </c>
      <c r="AA10" s="16">
        <f t="shared" si="4"/>
        <v>0</v>
      </c>
      <c r="AB10" s="16">
        <f t="shared" si="6"/>
        <v>0</v>
      </c>
      <c r="AC10" s="16"/>
      <c r="AD10" s="25" t="s">
        <v>19</v>
      </c>
    </row>
    <row r="11" spans="1:30" ht="20.25" customHeight="1">
      <c r="A11" s="48">
        <f t="shared" si="7"/>
        <v>44655</v>
      </c>
      <c r="B11" s="49">
        <f t="shared" si="5"/>
        <v>2</v>
      </c>
      <c r="C11" s="64"/>
      <c r="D11" s="65"/>
      <c r="E11" s="50">
        <v>10</v>
      </c>
      <c r="F11" s="51" t="s">
        <v>40</v>
      </c>
      <c r="G11" s="50">
        <v>19</v>
      </c>
      <c r="H11" s="51" t="s">
        <v>40</v>
      </c>
      <c r="I11" s="50">
        <v>1</v>
      </c>
      <c r="J11" s="51" t="s">
        <v>40</v>
      </c>
      <c r="K11" s="50">
        <v>0</v>
      </c>
      <c r="L11" s="51" t="s">
        <v>40</v>
      </c>
      <c r="M11" s="52">
        <f>IF(E11&gt;0,QUOTIENT(Y11,60),"")</f>
        <v>8</v>
      </c>
      <c r="N11" s="34">
        <f>IF(Y11&gt;0,MOD(Y11,60),"")</f>
        <v>0</v>
      </c>
      <c r="O11" s="52">
        <f>IF(Y11&gt;0,IF(Y11-480&gt;0,QUOTIENT(Y11-480,60),0),"")</f>
        <v>0</v>
      </c>
      <c r="P11" s="34">
        <f>IF(Y11&gt;0,IF(Y11-480&gt;0,MOD(Y11-480,60),0),"")</f>
        <v>0</v>
      </c>
      <c r="Q11" s="52">
        <f>IF(Y11&gt;0,IF(AA11&gt;0,QUOTIENT(AA11,60),0),"")</f>
        <v>0</v>
      </c>
      <c r="R11" s="34">
        <f>IF(Y11&gt;0,IF(AA11&gt;0,MOD(AA11,60),0),"")</f>
        <v>0</v>
      </c>
      <c r="S11" s="66" t="s">
        <v>62</v>
      </c>
      <c r="T11" s="67"/>
      <c r="U11" s="67"/>
      <c r="V11" s="68"/>
      <c r="W11" s="24">
        <f t="shared" si="0"/>
        <v>0</v>
      </c>
      <c r="X11" s="24">
        <f t="shared" si="1"/>
        <v>0</v>
      </c>
      <c r="Y11" s="16">
        <f t="shared" si="2"/>
        <v>480</v>
      </c>
      <c r="Z11" s="16">
        <f t="shared" si="3"/>
        <v>0</v>
      </c>
      <c r="AA11" s="16">
        <f t="shared" si="4"/>
        <v>0</v>
      </c>
      <c r="AB11" s="16">
        <f t="shared" si="6"/>
        <v>0</v>
      </c>
      <c r="AC11" s="16"/>
      <c r="AD11" s="25" t="s">
        <v>20</v>
      </c>
    </row>
    <row r="12" spans="1:30" ht="20.25" customHeight="1">
      <c r="A12" s="48">
        <f t="shared" si="7"/>
        <v>44656</v>
      </c>
      <c r="B12" s="49">
        <f t="shared" si="5"/>
        <v>3</v>
      </c>
      <c r="C12" s="64"/>
      <c r="D12" s="65"/>
      <c r="E12" s="50">
        <v>10</v>
      </c>
      <c r="F12" s="51" t="s">
        <v>40</v>
      </c>
      <c r="G12" s="50">
        <v>19</v>
      </c>
      <c r="H12" s="51" t="s">
        <v>40</v>
      </c>
      <c r="I12" s="50">
        <v>1</v>
      </c>
      <c r="J12" s="51" t="s">
        <v>40</v>
      </c>
      <c r="K12" s="50">
        <v>0</v>
      </c>
      <c r="L12" s="51" t="s">
        <v>40</v>
      </c>
      <c r="M12" s="52">
        <f>IF(E12&gt;0,QUOTIENT(Y12,60),"")</f>
        <v>8</v>
      </c>
      <c r="N12" s="34">
        <f>IF(Y12&gt;0,MOD(Y12,60),"")</f>
        <v>0</v>
      </c>
      <c r="O12" s="52">
        <f>IF(Y12&gt;0,IF(Y12-480&gt;0,QUOTIENT(Y12-480,60),0),"")</f>
        <v>0</v>
      </c>
      <c r="P12" s="34">
        <f>IF(Y12&gt;0,IF(Y12-480&gt;0,MOD(Y12-480,60),0),"")</f>
        <v>0</v>
      </c>
      <c r="Q12" s="52">
        <f>IF(Y12&gt;0,IF(AA12&gt;0,QUOTIENT(AA12,60),0),"")</f>
        <v>0</v>
      </c>
      <c r="R12" s="34">
        <f>IF(Y12&gt;0,IF(AA12&gt;0,MOD(AA12,60),0),"")</f>
        <v>0</v>
      </c>
      <c r="S12" s="66" t="s">
        <v>62</v>
      </c>
      <c r="T12" s="67"/>
      <c r="U12" s="67"/>
      <c r="V12" s="68"/>
      <c r="W12" s="24">
        <f t="shared" si="0"/>
        <v>0</v>
      </c>
      <c r="X12" s="24">
        <f t="shared" si="1"/>
        <v>0</v>
      </c>
      <c r="Y12" s="16">
        <f t="shared" si="2"/>
        <v>480</v>
      </c>
      <c r="Z12" s="16">
        <f t="shared" si="3"/>
        <v>0</v>
      </c>
      <c r="AA12" s="16">
        <f t="shared" si="4"/>
        <v>0</v>
      </c>
      <c r="AB12" s="16">
        <f t="shared" si="6"/>
        <v>0</v>
      </c>
      <c r="AC12" s="16"/>
      <c r="AD12" s="25" t="s">
        <v>21</v>
      </c>
    </row>
    <row r="13" spans="1:30" ht="20.25" customHeight="1">
      <c r="A13" s="48">
        <f t="shared" si="7"/>
        <v>44657</v>
      </c>
      <c r="B13" s="49">
        <f t="shared" si="5"/>
        <v>4</v>
      </c>
      <c r="C13" s="64"/>
      <c r="D13" s="65"/>
      <c r="E13" s="50">
        <v>10</v>
      </c>
      <c r="F13" s="51" t="s">
        <v>40</v>
      </c>
      <c r="G13" s="50">
        <v>19</v>
      </c>
      <c r="H13" s="51" t="s">
        <v>40</v>
      </c>
      <c r="I13" s="50">
        <v>1</v>
      </c>
      <c r="J13" s="51" t="s">
        <v>40</v>
      </c>
      <c r="K13" s="50">
        <v>0</v>
      </c>
      <c r="L13" s="51" t="s">
        <v>40</v>
      </c>
      <c r="M13" s="52">
        <f>IF(E13&gt;0,QUOTIENT(Y13,60),"")</f>
        <v>8</v>
      </c>
      <c r="N13" s="34">
        <f>IF(Y13&gt;0,MOD(Y13,60),"")</f>
        <v>0</v>
      </c>
      <c r="O13" s="52">
        <f>IF(Y13&gt;0,IF(Y13-480&gt;0,QUOTIENT(Y13-480,60),0),"")</f>
        <v>0</v>
      </c>
      <c r="P13" s="34">
        <f>IF(Y13&gt;0,IF(Y13-480&gt;0,MOD(Y13-480,60),0),"")</f>
        <v>0</v>
      </c>
      <c r="Q13" s="52">
        <f>IF(Y13&gt;0,IF(AA13&gt;0,QUOTIENT(AA13,60),0),"")</f>
        <v>0</v>
      </c>
      <c r="R13" s="34">
        <f>IF(Y13&gt;0,IF(AA13&gt;0,MOD(AA13,60),0),"")</f>
        <v>0</v>
      </c>
      <c r="S13" s="66" t="s">
        <v>62</v>
      </c>
      <c r="T13" s="67"/>
      <c r="U13" s="67"/>
      <c r="V13" s="68"/>
      <c r="W13" s="24">
        <f t="shared" si="0"/>
        <v>0</v>
      </c>
      <c r="X13" s="24">
        <f t="shared" si="1"/>
        <v>0</v>
      </c>
      <c r="Y13" s="16">
        <f t="shared" si="2"/>
        <v>480</v>
      </c>
      <c r="Z13" s="16">
        <f t="shared" si="3"/>
        <v>0</v>
      </c>
      <c r="AA13" s="16">
        <f t="shared" si="4"/>
        <v>0</v>
      </c>
      <c r="AB13" s="16">
        <f t="shared" si="6"/>
        <v>0</v>
      </c>
      <c r="AC13" s="16"/>
      <c r="AD13" s="25" t="s">
        <v>18</v>
      </c>
    </row>
    <row r="14" spans="1:30" ht="20.25" customHeight="1">
      <c r="A14" s="48">
        <f t="shared" si="7"/>
        <v>44658</v>
      </c>
      <c r="B14" s="49">
        <f t="shared" si="5"/>
        <v>5</v>
      </c>
      <c r="C14" s="64"/>
      <c r="D14" s="65"/>
      <c r="E14" s="50">
        <v>10</v>
      </c>
      <c r="F14" s="51" t="s">
        <v>40</v>
      </c>
      <c r="G14" s="50">
        <v>19</v>
      </c>
      <c r="H14" s="51" t="s">
        <v>40</v>
      </c>
      <c r="I14" s="50">
        <v>1</v>
      </c>
      <c r="J14" s="51" t="s">
        <v>40</v>
      </c>
      <c r="K14" s="50">
        <v>0</v>
      </c>
      <c r="L14" s="51" t="s">
        <v>40</v>
      </c>
      <c r="M14" s="52">
        <f>IF(E14&gt;0,QUOTIENT(Y14,60),"")</f>
        <v>8</v>
      </c>
      <c r="N14" s="34">
        <f>IF(Y14&gt;0,MOD(Y14,60),"")</f>
        <v>0</v>
      </c>
      <c r="O14" s="52">
        <f>IF(Y14&gt;0,IF(Y14-480&gt;0,QUOTIENT(Y14-480,60),0),"")</f>
        <v>0</v>
      </c>
      <c r="P14" s="34">
        <f>IF(Y14&gt;0,IF(Y14-480&gt;0,MOD(Y14-480,60),0),"")</f>
        <v>0</v>
      </c>
      <c r="Q14" s="52">
        <f>IF(Y14&gt;0,IF(AA14&gt;0,QUOTIENT(AA14,60),0),"")</f>
        <v>0</v>
      </c>
      <c r="R14" s="34">
        <f>IF(Y14&gt;0,IF(AA14&gt;0,MOD(AA14,60),0),"")</f>
        <v>0</v>
      </c>
      <c r="S14" s="66" t="s">
        <v>62</v>
      </c>
      <c r="T14" s="67"/>
      <c r="U14" s="67"/>
      <c r="V14" s="68"/>
      <c r="W14" s="24">
        <f t="shared" si="0"/>
        <v>0</v>
      </c>
      <c r="X14" s="24">
        <f t="shared" si="1"/>
        <v>0</v>
      </c>
      <c r="Y14" s="16">
        <f t="shared" si="2"/>
        <v>480</v>
      </c>
      <c r="Z14" s="16">
        <f t="shared" si="3"/>
        <v>0</v>
      </c>
      <c r="AA14" s="16">
        <f t="shared" si="4"/>
        <v>0</v>
      </c>
      <c r="AB14" s="16">
        <f t="shared" si="6"/>
        <v>0</v>
      </c>
      <c r="AC14" s="16"/>
      <c r="AD14" s="25" t="s">
        <v>49</v>
      </c>
    </row>
    <row r="15" spans="1:30" ht="20.25" customHeight="1">
      <c r="A15" s="48">
        <f t="shared" si="7"/>
        <v>44659</v>
      </c>
      <c r="B15" s="49">
        <f t="shared" si="5"/>
        <v>6</v>
      </c>
      <c r="C15" s="64"/>
      <c r="D15" s="65"/>
      <c r="E15" s="50">
        <v>10</v>
      </c>
      <c r="F15" s="51" t="s">
        <v>40</v>
      </c>
      <c r="G15" s="50">
        <v>19</v>
      </c>
      <c r="H15" s="51" t="s">
        <v>40</v>
      </c>
      <c r="I15" s="50">
        <v>1</v>
      </c>
      <c r="J15" s="51" t="s">
        <v>40</v>
      </c>
      <c r="K15" s="50">
        <v>0</v>
      </c>
      <c r="L15" s="51" t="s">
        <v>40</v>
      </c>
      <c r="M15" s="52">
        <f>IF(E15&gt;0,QUOTIENT(Y15,60),"")</f>
        <v>8</v>
      </c>
      <c r="N15" s="34">
        <f>IF(Y15&gt;0,MOD(Y15,60),"")</f>
        <v>0</v>
      </c>
      <c r="O15" s="52">
        <f>IF(Y15&gt;0,IF(Y15-480&gt;0,QUOTIENT(Y15-480,60),0),"")</f>
        <v>0</v>
      </c>
      <c r="P15" s="34">
        <f>IF(Y15&gt;0,IF(Y15-480&gt;0,MOD(Y15-480,60),0),"")</f>
        <v>0</v>
      </c>
      <c r="Q15" s="52">
        <f>IF(Y15&gt;0,IF(AA15&gt;0,QUOTIENT(AA15,60),0),"")</f>
        <v>0</v>
      </c>
      <c r="R15" s="34">
        <f>IF(Y15&gt;0,IF(AA15&gt;0,MOD(AA15,60),0),"")</f>
        <v>0</v>
      </c>
      <c r="S15" s="66" t="s">
        <v>62</v>
      </c>
      <c r="T15" s="67"/>
      <c r="U15" s="67"/>
      <c r="V15" s="68"/>
      <c r="W15" s="24">
        <f t="shared" si="0"/>
        <v>0</v>
      </c>
      <c r="X15" s="24">
        <f t="shared" si="1"/>
        <v>0</v>
      </c>
      <c r="Y15" s="16">
        <f t="shared" si="2"/>
        <v>480</v>
      </c>
      <c r="Z15" s="16">
        <f t="shared" si="3"/>
        <v>0</v>
      </c>
      <c r="AA15" s="16">
        <f t="shared" si="4"/>
        <v>0</v>
      </c>
      <c r="AB15" s="16">
        <f t="shared" si="6"/>
        <v>0</v>
      </c>
      <c r="AC15" s="16"/>
      <c r="AD15" s="25" t="s">
        <v>50</v>
      </c>
    </row>
    <row r="16" spans="1:30" ht="20.25" customHeight="1">
      <c r="A16" s="48">
        <f t="shared" si="7"/>
        <v>44660</v>
      </c>
      <c r="B16" s="49">
        <f t="shared" si="5"/>
        <v>7</v>
      </c>
      <c r="C16" s="64" t="s">
        <v>33</v>
      </c>
      <c r="D16" s="65"/>
      <c r="E16" s="50"/>
      <c r="F16" s="51"/>
      <c r="G16" s="50"/>
      <c r="H16" s="51"/>
      <c r="I16" s="50"/>
      <c r="J16" s="51"/>
      <c r="K16" s="50"/>
      <c r="L16" s="51"/>
      <c r="M16" s="52"/>
      <c r="N16" s="34"/>
      <c r="O16" s="52"/>
      <c r="P16" s="34"/>
      <c r="Q16" s="52"/>
      <c r="R16" s="34"/>
      <c r="S16" s="66"/>
      <c r="T16" s="67"/>
      <c r="U16" s="67"/>
      <c r="V16" s="68"/>
      <c r="W16" s="24">
        <f t="shared" si="0"/>
        <v>0</v>
      </c>
      <c r="X16" s="24">
        <f t="shared" si="1"/>
        <v>0</v>
      </c>
      <c r="Y16" s="16">
        <f t="shared" si="2"/>
        <v>0</v>
      </c>
      <c r="Z16" s="16">
        <f t="shared" si="3"/>
        <v>0</v>
      </c>
      <c r="AA16" s="16">
        <f t="shared" si="4"/>
        <v>0</v>
      </c>
      <c r="AB16" s="16">
        <f t="shared" si="6"/>
        <v>0</v>
      </c>
      <c r="AC16" s="16"/>
      <c r="AD16" s="25" t="s">
        <v>39</v>
      </c>
    </row>
    <row r="17" spans="1:30" ht="20.25" customHeight="1">
      <c r="A17" s="48">
        <f t="shared" si="7"/>
        <v>44661</v>
      </c>
      <c r="B17" s="49">
        <f t="shared" si="5"/>
        <v>1</v>
      </c>
      <c r="C17" s="64" t="s">
        <v>33</v>
      </c>
      <c r="D17" s="65"/>
      <c r="E17" s="50"/>
      <c r="F17" s="51"/>
      <c r="G17" s="50"/>
      <c r="H17" s="51"/>
      <c r="I17" s="50"/>
      <c r="J17" s="51"/>
      <c r="K17" s="50"/>
      <c r="L17" s="51"/>
      <c r="M17" s="52"/>
      <c r="N17" s="34"/>
      <c r="O17" s="52"/>
      <c r="P17" s="34"/>
      <c r="Q17" s="52"/>
      <c r="R17" s="34"/>
      <c r="S17" s="66"/>
      <c r="T17" s="67"/>
      <c r="U17" s="67"/>
      <c r="V17" s="68"/>
      <c r="W17" s="24">
        <f t="shared" si="0"/>
        <v>0</v>
      </c>
      <c r="X17" s="24">
        <f t="shared" si="1"/>
        <v>0</v>
      </c>
      <c r="Y17" s="16">
        <f t="shared" si="2"/>
        <v>0</v>
      </c>
      <c r="Z17" s="16">
        <f t="shared" si="3"/>
        <v>0</v>
      </c>
      <c r="AA17" s="16">
        <f t="shared" si="4"/>
        <v>0</v>
      </c>
      <c r="AB17" s="16">
        <f t="shared" si="6"/>
        <v>0</v>
      </c>
      <c r="AC17" s="16"/>
      <c r="AD17" s="25"/>
    </row>
    <row r="18" spans="1:30" ht="20.25" customHeight="1">
      <c r="A18" s="48">
        <f>A17+1</f>
        <v>44662</v>
      </c>
      <c r="B18" s="49">
        <f t="shared" si="5"/>
        <v>2</v>
      </c>
      <c r="C18" s="64"/>
      <c r="D18" s="65"/>
      <c r="E18" s="50">
        <v>10</v>
      </c>
      <c r="F18" s="51" t="s">
        <v>40</v>
      </c>
      <c r="G18" s="50">
        <v>19</v>
      </c>
      <c r="H18" s="51" t="s">
        <v>40</v>
      </c>
      <c r="I18" s="50">
        <v>1</v>
      </c>
      <c r="J18" s="51" t="s">
        <v>40</v>
      </c>
      <c r="K18" s="50">
        <v>0</v>
      </c>
      <c r="L18" s="51" t="s">
        <v>40</v>
      </c>
      <c r="M18" s="52">
        <f>IF(E18&gt;0,QUOTIENT(Y18,60),"")</f>
        <v>8</v>
      </c>
      <c r="N18" s="34">
        <f>IF(Y18&gt;0,MOD(Y18,60),"")</f>
        <v>0</v>
      </c>
      <c r="O18" s="52">
        <f>IF(Y18&gt;0,IF(Y18-480&gt;0,QUOTIENT(Y18-480,60),0),"")</f>
        <v>0</v>
      </c>
      <c r="P18" s="34">
        <f>IF(Y18&gt;0,IF(Y18-480&gt;0,MOD(Y18-480,60),0),"")</f>
        <v>0</v>
      </c>
      <c r="Q18" s="52">
        <f>IF(Y18&gt;0,IF(AA18&gt;0,QUOTIENT(AA18,60),0),"")</f>
        <v>0</v>
      </c>
      <c r="R18" s="34">
        <f>IF(Y18&gt;0,IF(AA18&gt;0,MOD(AA18,60),0),"")</f>
        <v>0</v>
      </c>
      <c r="S18" s="66" t="s">
        <v>62</v>
      </c>
      <c r="T18" s="67"/>
      <c r="U18" s="67"/>
      <c r="V18" s="68"/>
      <c r="W18" s="24">
        <f t="shared" si="0"/>
        <v>0</v>
      </c>
      <c r="X18" s="24">
        <f t="shared" si="1"/>
        <v>0</v>
      </c>
      <c r="Y18" s="16">
        <f t="shared" si="2"/>
        <v>480</v>
      </c>
      <c r="Z18" s="16">
        <f t="shared" si="3"/>
        <v>0</v>
      </c>
      <c r="AA18" s="16">
        <f t="shared" si="4"/>
        <v>0</v>
      </c>
      <c r="AB18" s="16">
        <f t="shared" si="6"/>
        <v>0</v>
      </c>
      <c r="AC18" s="16"/>
      <c r="AD18" s="25"/>
    </row>
    <row r="19" spans="1:30" ht="20.25" customHeight="1">
      <c r="A19" s="48">
        <f t="shared" ref="A19:A36" si="8">A18+1</f>
        <v>44663</v>
      </c>
      <c r="B19" s="49">
        <f t="shared" si="5"/>
        <v>3</v>
      </c>
      <c r="C19" s="64"/>
      <c r="D19" s="65"/>
      <c r="E19" s="50"/>
      <c r="F19" s="51"/>
      <c r="G19" s="50"/>
      <c r="H19" s="51"/>
      <c r="I19" s="50"/>
      <c r="J19" s="51"/>
      <c r="K19" s="50"/>
      <c r="L19" s="51"/>
      <c r="M19" s="52"/>
      <c r="N19" s="34"/>
      <c r="O19" s="52"/>
      <c r="P19" s="34"/>
      <c r="Q19" s="52"/>
      <c r="R19" s="34"/>
      <c r="S19" s="66" t="s">
        <v>64</v>
      </c>
      <c r="T19" s="67"/>
      <c r="U19" s="67"/>
      <c r="V19" s="68"/>
      <c r="W19" s="24">
        <f t="shared" si="0"/>
        <v>0</v>
      </c>
      <c r="X19" s="24">
        <f t="shared" si="1"/>
        <v>0</v>
      </c>
      <c r="Y19" s="16">
        <f t="shared" si="2"/>
        <v>0</v>
      </c>
      <c r="Z19" s="16">
        <f t="shared" si="3"/>
        <v>0</v>
      </c>
      <c r="AA19" s="16">
        <f t="shared" si="4"/>
        <v>0</v>
      </c>
      <c r="AB19" s="16">
        <f t="shared" si="6"/>
        <v>0</v>
      </c>
      <c r="AC19" s="16"/>
      <c r="AD19" s="25"/>
    </row>
    <row r="20" spans="1:30" ht="20.25" customHeight="1">
      <c r="A20" s="48">
        <f t="shared" si="8"/>
        <v>44664</v>
      </c>
      <c r="B20" s="49">
        <f t="shared" si="5"/>
        <v>4</v>
      </c>
      <c r="C20" s="64"/>
      <c r="D20" s="65"/>
      <c r="E20" s="50">
        <v>10</v>
      </c>
      <c r="F20" s="51" t="s">
        <v>40</v>
      </c>
      <c r="G20" s="50">
        <v>19</v>
      </c>
      <c r="H20" s="51" t="s">
        <v>40</v>
      </c>
      <c r="I20" s="50">
        <v>1</v>
      </c>
      <c r="J20" s="51" t="s">
        <v>40</v>
      </c>
      <c r="K20" s="50">
        <v>0</v>
      </c>
      <c r="L20" s="51" t="s">
        <v>40</v>
      </c>
      <c r="M20" s="52">
        <f>IF(E20&gt;0,QUOTIENT(Y20,60),"")</f>
        <v>8</v>
      </c>
      <c r="N20" s="34">
        <f>IF(Y20&gt;0,MOD(Y20,60),"")</f>
        <v>0</v>
      </c>
      <c r="O20" s="52">
        <f>IF(Y20&gt;0,IF(Y20-480&gt;0,QUOTIENT(Y20-480,60),0),"")</f>
        <v>0</v>
      </c>
      <c r="P20" s="34">
        <f>IF(Y20&gt;0,IF(Y20-480&gt;0,MOD(Y20-480,60),0),"")</f>
        <v>0</v>
      </c>
      <c r="Q20" s="52">
        <f>IF(Y20&gt;0,IF(AA20&gt;0,QUOTIENT(AA20,60),0),"")</f>
        <v>0</v>
      </c>
      <c r="R20" s="34">
        <f>IF(Y20&gt;0,IF(AA20&gt;0,MOD(AA20,60),0),"")</f>
        <v>0</v>
      </c>
      <c r="S20" s="66" t="s">
        <v>62</v>
      </c>
      <c r="T20" s="67"/>
      <c r="U20" s="67"/>
      <c r="V20" s="68"/>
      <c r="W20" s="24">
        <f>IF(C20="有給休暇AM",IF(((E20*基数分+F20)-午後始業時間分換算)&gt;0,(E20*基数分+F20)-午後始業時間分換算,0),IF(C20="",IF(((E20*基数分+F20)-午前始業時間分換算)&gt;0,(E20*基数分+F20)-午前始業時間分換算,0),0))</f>
        <v>0</v>
      </c>
      <c r="X20" s="24">
        <f>IF(C20="有給休暇PM",IF(E20&gt;0,IF(午前終業時間分換算-(G20*基数分+H20)&gt;0,午前終業時間分換算-(G20*基数分+H20),0),0),IF(C20="",IF(E20&gt;0,IF(午後終業時間分換算-(G20*基数分+H20)&gt;0,午後終業時間分換算-(G20*基数分+H20),0),0),0))</f>
        <v>0</v>
      </c>
      <c r="Y20" s="16">
        <f t="shared" si="2"/>
        <v>480</v>
      </c>
      <c r="Z20" s="16">
        <f t="shared" si="3"/>
        <v>0</v>
      </c>
      <c r="AA20" s="16">
        <f t="shared" si="4"/>
        <v>0</v>
      </c>
      <c r="AB20" s="16">
        <f>IF(C20="休日",Y20,0)</f>
        <v>0</v>
      </c>
      <c r="AC20" s="26"/>
    </row>
    <row r="21" spans="1:30" ht="20.25" customHeight="1">
      <c r="A21" s="48">
        <f t="shared" si="8"/>
        <v>44665</v>
      </c>
      <c r="B21" s="49">
        <f t="shared" si="5"/>
        <v>5</v>
      </c>
      <c r="C21" s="64"/>
      <c r="D21" s="65"/>
      <c r="E21" s="50">
        <v>10</v>
      </c>
      <c r="F21" s="51" t="s">
        <v>40</v>
      </c>
      <c r="G21" s="50">
        <v>19</v>
      </c>
      <c r="H21" s="51" t="s">
        <v>40</v>
      </c>
      <c r="I21" s="50">
        <v>1</v>
      </c>
      <c r="J21" s="51" t="s">
        <v>40</v>
      </c>
      <c r="K21" s="50">
        <v>0</v>
      </c>
      <c r="L21" s="51" t="s">
        <v>40</v>
      </c>
      <c r="M21" s="52">
        <f>IF(E21&gt;0,QUOTIENT(Y21,60),"")</f>
        <v>8</v>
      </c>
      <c r="N21" s="34">
        <f>IF(Y21&gt;0,MOD(Y21,60),"")</f>
        <v>0</v>
      </c>
      <c r="O21" s="52">
        <f>IF(Y21&gt;0,IF(Y21-480&gt;0,QUOTIENT(Y21-480,60),0),"")</f>
        <v>0</v>
      </c>
      <c r="P21" s="34">
        <f>IF(Y21&gt;0,IF(Y21-480&gt;0,MOD(Y21-480,60),0),"")</f>
        <v>0</v>
      </c>
      <c r="Q21" s="52">
        <f>IF(Y21&gt;0,IF(AA21&gt;0,QUOTIENT(AA21,60),0),"")</f>
        <v>0</v>
      </c>
      <c r="R21" s="34">
        <f>IF(Y21&gt;0,IF(AA21&gt;0,MOD(AA21,60),0),"")</f>
        <v>0</v>
      </c>
      <c r="S21" s="66" t="s">
        <v>62</v>
      </c>
      <c r="T21" s="67"/>
      <c r="U21" s="67"/>
      <c r="V21" s="68"/>
      <c r="W21" s="24">
        <f>IF(C21="有給休暇AM",IF(((E21*基数分+F21)-午後始業時間分換算)&gt;0,(E21*基数分+F21)-午後始業時間分換算,0),IF(C21="",IF(((E21*基数分+F21)-午前始業時間分換算)&gt;0,(E21*基数分+F21)-午前始業時間分換算,0),0))</f>
        <v>0</v>
      </c>
      <c r="X21" s="24">
        <f>IF(C21="有給休暇PM",IF(E21&gt;0,IF(午前終業時間分換算-(G21*基数分+H21)&gt;0,午前終業時間分換算-(G21*基数分+H21),0),0),IF(C21="",IF(E21&gt;0,IF(午後終業時間分換算-(G21*基数分+H21)&gt;0,午後終業時間分換算-(G21*基数分+H21),0),0),0))</f>
        <v>0</v>
      </c>
      <c r="Y21" s="16">
        <f t="shared" si="2"/>
        <v>480</v>
      </c>
      <c r="Z21" s="16">
        <f t="shared" si="3"/>
        <v>0</v>
      </c>
      <c r="AA21" s="16">
        <f t="shared" si="4"/>
        <v>0</v>
      </c>
      <c r="AB21" s="16">
        <f>IF(C21="休日",Y21,0)</f>
        <v>0</v>
      </c>
      <c r="AC21" s="26"/>
    </row>
    <row r="22" spans="1:30" ht="20.25" customHeight="1">
      <c r="A22" s="48">
        <f t="shared" si="8"/>
        <v>44666</v>
      </c>
      <c r="B22" s="49">
        <f t="shared" si="5"/>
        <v>6</v>
      </c>
      <c r="C22" s="64"/>
      <c r="D22" s="65"/>
      <c r="E22" s="50">
        <v>10</v>
      </c>
      <c r="F22" s="51" t="s">
        <v>40</v>
      </c>
      <c r="G22" s="50">
        <v>19</v>
      </c>
      <c r="H22" s="51" t="s">
        <v>40</v>
      </c>
      <c r="I22" s="50">
        <v>1</v>
      </c>
      <c r="J22" s="51" t="s">
        <v>40</v>
      </c>
      <c r="K22" s="50">
        <v>0</v>
      </c>
      <c r="L22" s="51" t="s">
        <v>40</v>
      </c>
      <c r="M22" s="52">
        <f>IF(E22&gt;0,QUOTIENT(Y22,60),"")</f>
        <v>8</v>
      </c>
      <c r="N22" s="34">
        <f>IF(Y22&gt;0,MOD(Y22,60),"")</f>
        <v>0</v>
      </c>
      <c r="O22" s="52">
        <f>IF(Y22&gt;0,IF(Y22-480&gt;0,QUOTIENT(Y22-480,60),0),"")</f>
        <v>0</v>
      </c>
      <c r="P22" s="34">
        <f>IF(Y22&gt;0,IF(Y22-480&gt;0,MOD(Y22-480,60),0),"")</f>
        <v>0</v>
      </c>
      <c r="Q22" s="52">
        <f>IF(Y22&gt;0,IF(AA22&gt;0,QUOTIENT(AA22,60),0),"")</f>
        <v>0</v>
      </c>
      <c r="R22" s="34">
        <f>IF(Y22&gt;0,IF(AA22&gt;0,MOD(AA22,60),0),"")</f>
        <v>0</v>
      </c>
      <c r="S22" s="66" t="s">
        <v>62</v>
      </c>
      <c r="T22" s="67"/>
      <c r="U22" s="67"/>
      <c r="V22" s="68"/>
      <c r="W22" s="24">
        <f t="shared" si="0"/>
        <v>0</v>
      </c>
      <c r="X22" s="24">
        <f t="shared" si="1"/>
        <v>0</v>
      </c>
      <c r="Y22" s="16">
        <f t="shared" si="2"/>
        <v>480</v>
      </c>
      <c r="Z22" s="16">
        <f t="shared" si="3"/>
        <v>0</v>
      </c>
      <c r="AA22" s="16">
        <f t="shared" si="4"/>
        <v>0</v>
      </c>
      <c r="AB22" s="16">
        <f t="shared" si="6"/>
        <v>0</v>
      </c>
      <c r="AC22" s="26"/>
    </row>
    <row r="23" spans="1:30" ht="20.25" customHeight="1">
      <c r="A23" s="48">
        <f t="shared" si="8"/>
        <v>44667</v>
      </c>
      <c r="B23" s="49">
        <f t="shared" si="5"/>
        <v>7</v>
      </c>
      <c r="C23" s="64" t="s">
        <v>33</v>
      </c>
      <c r="D23" s="65"/>
      <c r="E23" s="50"/>
      <c r="F23" s="51"/>
      <c r="G23" s="50"/>
      <c r="H23" s="51"/>
      <c r="I23" s="50"/>
      <c r="J23" s="51"/>
      <c r="K23" s="50"/>
      <c r="L23" s="51"/>
      <c r="M23" s="52"/>
      <c r="N23" s="34"/>
      <c r="O23" s="52"/>
      <c r="P23" s="34"/>
      <c r="Q23" s="52"/>
      <c r="R23" s="34"/>
      <c r="S23" s="66"/>
      <c r="T23" s="67"/>
      <c r="U23" s="67"/>
      <c r="V23" s="68"/>
      <c r="W23" s="24">
        <f t="shared" si="0"/>
        <v>0</v>
      </c>
      <c r="X23" s="24">
        <f t="shared" si="1"/>
        <v>0</v>
      </c>
      <c r="Y23" s="16">
        <f t="shared" si="2"/>
        <v>0</v>
      </c>
      <c r="Z23" s="16">
        <f t="shared" si="3"/>
        <v>0</v>
      </c>
      <c r="AA23" s="16">
        <f t="shared" si="4"/>
        <v>0</v>
      </c>
      <c r="AB23" s="16">
        <f t="shared" si="6"/>
        <v>0</v>
      </c>
      <c r="AC23" s="26"/>
    </row>
    <row r="24" spans="1:30" ht="20.25" customHeight="1">
      <c r="A24" s="48">
        <f t="shared" si="8"/>
        <v>44668</v>
      </c>
      <c r="B24" s="49">
        <f t="shared" si="5"/>
        <v>1</v>
      </c>
      <c r="C24" s="64" t="s">
        <v>33</v>
      </c>
      <c r="D24" s="65"/>
      <c r="E24" s="50"/>
      <c r="F24" s="51"/>
      <c r="G24" s="50"/>
      <c r="H24" s="51"/>
      <c r="I24" s="50"/>
      <c r="J24" s="51"/>
      <c r="K24" s="50"/>
      <c r="L24" s="51"/>
      <c r="M24" s="52"/>
      <c r="N24" s="34"/>
      <c r="O24" s="52"/>
      <c r="P24" s="34"/>
      <c r="Q24" s="52"/>
      <c r="R24" s="34"/>
      <c r="S24" s="66"/>
      <c r="T24" s="67"/>
      <c r="U24" s="67"/>
      <c r="V24" s="68"/>
      <c r="W24" s="24">
        <f t="shared" si="0"/>
        <v>0</v>
      </c>
      <c r="X24" s="24">
        <f t="shared" si="1"/>
        <v>0</v>
      </c>
      <c r="Y24" s="16">
        <f t="shared" si="2"/>
        <v>0</v>
      </c>
      <c r="Z24" s="16">
        <f t="shared" si="3"/>
        <v>0</v>
      </c>
      <c r="AA24" s="16">
        <f t="shared" si="4"/>
        <v>0</v>
      </c>
      <c r="AB24" s="16">
        <f t="shared" si="6"/>
        <v>0</v>
      </c>
      <c r="AC24" s="26"/>
    </row>
    <row r="25" spans="1:30" ht="20.25" customHeight="1">
      <c r="A25" s="48">
        <f t="shared" si="8"/>
        <v>44669</v>
      </c>
      <c r="B25" s="49">
        <f t="shared" si="5"/>
        <v>2</v>
      </c>
      <c r="C25" s="64"/>
      <c r="D25" s="65"/>
      <c r="E25" s="50">
        <v>10</v>
      </c>
      <c r="F25" s="51" t="s">
        <v>40</v>
      </c>
      <c r="G25" s="50">
        <v>19</v>
      </c>
      <c r="H25" s="51" t="s">
        <v>40</v>
      </c>
      <c r="I25" s="50">
        <v>1</v>
      </c>
      <c r="J25" s="51" t="s">
        <v>40</v>
      </c>
      <c r="K25" s="50">
        <v>0</v>
      </c>
      <c r="L25" s="51" t="s">
        <v>40</v>
      </c>
      <c r="M25" s="52">
        <f>IF(E25&gt;0,QUOTIENT(Y25,60),"")</f>
        <v>8</v>
      </c>
      <c r="N25" s="34">
        <f>IF(Y25&gt;0,MOD(Y25,60),"")</f>
        <v>0</v>
      </c>
      <c r="O25" s="52">
        <f>IF(Y25&gt;0,IF(Y25-480&gt;0,QUOTIENT(Y25-480,60),0),"")</f>
        <v>0</v>
      </c>
      <c r="P25" s="34">
        <f>IF(Y25&gt;0,IF(Y25-480&gt;0,MOD(Y25-480,60),0),"")</f>
        <v>0</v>
      </c>
      <c r="Q25" s="52">
        <f>IF(Y25&gt;0,IF(AA25&gt;0,QUOTIENT(AA25,60),0),"")</f>
        <v>0</v>
      </c>
      <c r="R25" s="34">
        <f>IF(Y25&gt;0,IF(AA25&gt;0,MOD(AA25,60),0),"")</f>
        <v>0</v>
      </c>
      <c r="S25" s="66" t="s">
        <v>62</v>
      </c>
      <c r="T25" s="67"/>
      <c r="U25" s="67"/>
      <c r="V25" s="68"/>
      <c r="W25" s="24">
        <f t="shared" si="0"/>
        <v>0</v>
      </c>
      <c r="X25" s="24">
        <f t="shared" si="1"/>
        <v>0</v>
      </c>
      <c r="Y25" s="16">
        <f t="shared" si="2"/>
        <v>480</v>
      </c>
      <c r="Z25" s="16">
        <f t="shared" si="3"/>
        <v>0</v>
      </c>
      <c r="AA25" s="16">
        <f t="shared" si="4"/>
        <v>0</v>
      </c>
      <c r="AB25" s="16">
        <f t="shared" si="6"/>
        <v>0</v>
      </c>
      <c r="AC25" s="26"/>
    </row>
    <row r="26" spans="1:30" ht="20.25" customHeight="1">
      <c r="A26" s="48">
        <f t="shared" si="8"/>
        <v>44670</v>
      </c>
      <c r="B26" s="49">
        <f t="shared" si="5"/>
        <v>3</v>
      </c>
      <c r="C26" s="64"/>
      <c r="D26" s="65"/>
      <c r="E26" s="50">
        <v>10</v>
      </c>
      <c r="F26" s="51" t="s">
        <v>40</v>
      </c>
      <c r="G26" s="50">
        <v>19</v>
      </c>
      <c r="H26" s="51" t="s">
        <v>40</v>
      </c>
      <c r="I26" s="50">
        <v>1</v>
      </c>
      <c r="J26" s="51" t="s">
        <v>40</v>
      </c>
      <c r="K26" s="50">
        <v>0</v>
      </c>
      <c r="L26" s="51" t="s">
        <v>40</v>
      </c>
      <c r="M26" s="52">
        <f>IF(E26&gt;0,QUOTIENT(Y26,60),"")</f>
        <v>8</v>
      </c>
      <c r="N26" s="34">
        <f>IF(Y26&gt;0,MOD(Y26,60),"")</f>
        <v>0</v>
      </c>
      <c r="O26" s="52">
        <f>IF(Y26&gt;0,IF(Y26-480&gt;0,QUOTIENT(Y26-480,60),0),"")</f>
        <v>0</v>
      </c>
      <c r="P26" s="34">
        <f>IF(Y26&gt;0,IF(Y26-480&gt;0,MOD(Y26-480,60),0),"")</f>
        <v>0</v>
      </c>
      <c r="Q26" s="52">
        <f>IF(Y26&gt;0,IF(AA26&gt;0,QUOTIENT(AA26,60),0),"")</f>
        <v>0</v>
      </c>
      <c r="R26" s="34">
        <f>IF(Y26&gt;0,IF(AA26&gt;0,MOD(AA26,60),0),"")</f>
        <v>0</v>
      </c>
      <c r="S26" s="66" t="s">
        <v>62</v>
      </c>
      <c r="T26" s="67"/>
      <c r="U26" s="67"/>
      <c r="V26" s="68"/>
      <c r="W26" s="24">
        <f t="shared" si="0"/>
        <v>0</v>
      </c>
      <c r="X26" s="24">
        <f t="shared" si="1"/>
        <v>0</v>
      </c>
      <c r="Y26" s="16">
        <f t="shared" si="2"/>
        <v>480</v>
      </c>
      <c r="Z26" s="16">
        <f t="shared" si="3"/>
        <v>0</v>
      </c>
      <c r="AA26" s="16">
        <f t="shared" si="4"/>
        <v>0</v>
      </c>
      <c r="AB26" s="16">
        <f t="shared" si="6"/>
        <v>0</v>
      </c>
      <c r="AC26" s="26"/>
    </row>
    <row r="27" spans="1:30" ht="20.25" customHeight="1">
      <c r="A27" s="48">
        <f t="shared" si="8"/>
        <v>44671</v>
      </c>
      <c r="B27" s="49">
        <f t="shared" si="5"/>
        <v>4</v>
      </c>
      <c r="C27" s="64"/>
      <c r="D27" s="65"/>
      <c r="E27" s="50">
        <v>10</v>
      </c>
      <c r="F27" s="51" t="s">
        <v>40</v>
      </c>
      <c r="G27" s="50">
        <v>19</v>
      </c>
      <c r="H27" s="51" t="s">
        <v>40</v>
      </c>
      <c r="I27" s="50">
        <v>1</v>
      </c>
      <c r="J27" s="51" t="s">
        <v>40</v>
      </c>
      <c r="K27" s="50">
        <v>0</v>
      </c>
      <c r="L27" s="51" t="s">
        <v>40</v>
      </c>
      <c r="M27" s="52">
        <f>IF(E27&gt;0,QUOTIENT(Y27,60),"")</f>
        <v>8</v>
      </c>
      <c r="N27" s="34">
        <f>IF(Y27&gt;0,MOD(Y27,60),"")</f>
        <v>0</v>
      </c>
      <c r="O27" s="52">
        <f>IF(Y27&gt;0,IF(Y27-480&gt;0,QUOTIENT(Y27-480,60),0),"")</f>
        <v>0</v>
      </c>
      <c r="P27" s="34">
        <f>IF(Y27&gt;0,IF(Y27-480&gt;0,MOD(Y27-480,60),0),"")</f>
        <v>0</v>
      </c>
      <c r="Q27" s="52">
        <f>IF(Y27&gt;0,IF(AA27&gt;0,QUOTIENT(AA27,60),0),"")</f>
        <v>0</v>
      </c>
      <c r="R27" s="34">
        <f>IF(Y27&gt;0,IF(AA27&gt;0,MOD(AA27,60),0),"")</f>
        <v>0</v>
      </c>
      <c r="S27" s="66" t="s">
        <v>62</v>
      </c>
      <c r="T27" s="67"/>
      <c r="U27" s="67"/>
      <c r="V27" s="68"/>
      <c r="W27" s="24">
        <f t="shared" si="0"/>
        <v>0</v>
      </c>
      <c r="X27" s="24">
        <f t="shared" si="1"/>
        <v>0</v>
      </c>
      <c r="Y27" s="16">
        <f t="shared" si="2"/>
        <v>480</v>
      </c>
      <c r="Z27" s="16">
        <f t="shared" si="3"/>
        <v>0</v>
      </c>
      <c r="AA27" s="16">
        <f t="shared" si="4"/>
        <v>0</v>
      </c>
      <c r="AB27" s="16">
        <f t="shared" si="6"/>
        <v>0</v>
      </c>
      <c r="AC27" s="26"/>
    </row>
    <row r="28" spans="1:30" ht="20.25" customHeight="1">
      <c r="A28" s="48">
        <f t="shared" si="8"/>
        <v>44672</v>
      </c>
      <c r="B28" s="49">
        <f t="shared" si="5"/>
        <v>5</v>
      </c>
      <c r="C28" s="64"/>
      <c r="D28" s="65"/>
      <c r="E28" s="50">
        <v>10</v>
      </c>
      <c r="F28" s="51" t="s">
        <v>40</v>
      </c>
      <c r="G28" s="50">
        <v>19</v>
      </c>
      <c r="H28" s="51" t="s">
        <v>40</v>
      </c>
      <c r="I28" s="50">
        <v>1</v>
      </c>
      <c r="J28" s="51" t="s">
        <v>40</v>
      </c>
      <c r="K28" s="50">
        <v>0</v>
      </c>
      <c r="L28" s="51" t="s">
        <v>40</v>
      </c>
      <c r="M28" s="52">
        <f>IF(E28&gt;0,QUOTIENT(Y28,60),"")</f>
        <v>8</v>
      </c>
      <c r="N28" s="34">
        <f>IF(Y28&gt;0,MOD(Y28,60),"")</f>
        <v>0</v>
      </c>
      <c r="O28" s="52">
        <f>IF(Y28&gt;0,IF(Y28-480&gt;0,QUOTIENT(Y28-480,60),0),"")</f>
        <v>0</v>
      </c>
      <c r="P28" s="34">
        <f>IF(Y28&gt;0,IF(Y28-480&gt;0,MOD(Y28-480,60),0),"")</f>
        <v>0</v>
      </c>
      <c r="Q28" s="52">
        <f>IF(Y28&gt;0,IF(AA28&gt;0,QUOTIENT(AA28,60),0),"")</f>
        <v>0</v>
      </c>
      <c r="R28" s="34">
        <f>IF(Y28&gt;0,IF(AA28&gt;0,MOD(AA28,60),0),"")</f>
        <v>0</v>
      </c>
      <c r="S28" s="66" t="s">
        <v>62</v>
      </c>
      <c r="T28" s="67"/>
      <c r="U28" s="67"/>
      <c r="V28" s="68"/>
      <c r="W28" s="24">
        <f t="shared" si="0"/>
        <v>0</v>
      </c>
      <c r="X28" s="24">
        <f t="shared" si="1"/>
        <v>0</v>
      </c>
      <c r="Y28" s="16">
        <f t="shared" si="2"/>
        <v>480</v>
      </c>
      <c r="Z28" s="16">
        <f t="shared" si="3"/>
        <v>0</v>
      </c>
      <c r="AA28" s="16">
        <f t="shared" si="4"/>
        <v>0</v>
      </c>
      <c r="AB28" s="16">
        <f t="shared" si="6"/>
        <v>0</v>
      </c>
      <c r="AC28" s="26"/>
    </row>
    <row r="29" spans="1:30" ht="20.25" customHeight="1">
      <c r="A29" s="48">
        <f t="shared" si="8"/>
        <v>44673</v>
      </c>
      <c r="B29" s="49">
        <f t="shared" si="5"/>
        <v>6</v>
      </c>
      <c r="C29" s="64"/>
      <c r="D29" s="65"/>
      <c r="E29" s="50">
        <v>10</v>
      </c>
      <c r="F29" s="51" t="s">
        <v>40</v>
      </c>
      <c r="G29" s="50">
        <v>19</v>
      </c>
      <c r="H29" s="51" t="s">
        <v>40</v>
      </c>
      <c r="I29" s="50">
        <v>1</v>
      </c>
      <c r="J29" s="51" t="s">
        <v>40</v>
      </c>
      <c r="K29" s="50">
        <v>0</v>
      </c>
      <c r="L29" s="51" t="s">
        <v>40</v>
      </c>
      <c r="M29" s="52">
        <f>IF(E29&gt;0,QUOTIENT(Y29,60),"")</f>
        <v>8</v>
      </c>
      <c r="N29" s="34">
        <f>IF(Y29&gt;0,MOD(Y29,60),"")</f>
        <v>0</v>
      </c>
      <c r="O29" s="52">
        <f>IF(Y29&gt;0,IF(Y29-480&gt;0,QUOTIENT(Y29-480,60),0),"")</f>
        <v>0</v>
      </c>
      <c r="P29" s="34">
        <f>IF(Y29&gt;0,IF(Y29-480&gt;0,MOD(Y29-480,60),0),"")</f>
        <v>0</v>
      </c>
      <c r="Q29" s="52">
        <f>IF(Y29&gt;0,IF(AA29&gt;0,QUOTIENT(AA29,60),0),"")</f>
        <v>0</v>
      </c>
      <c r="R29" s="34">
        <f>IF(Y29&gt;0,IF(AA29&gt;0,MOD(AA29,60),0),"")</f>
        <v>0</v>
      </c>
      <c r="S29" s="66" t="s">
        <v>62</v>
      </c>
      <c r="T29" s="67"/>
      <c r="U29" s="67"/>
      <c r="V29" s="68"/>
      <c r="W29" s="24">
        <f t="shared" si="0"/>
        <v>0</v>
      </c>
      <c r="X29" s="24">
        <f t="shared" si="1"/>
        <v>0</v>
      </c>
      <c r="Y29" s="16">
        <f t="shared" si="2"/>
        <v>480</v>
      </c>
      <c r="Z29" s="16">
        <f t="shared" si="3"/>
        <v>0</v>
      </c>
      <c r="AA29" s="16">
        <f t="shared" si="4"/>
        <v>0</v>
      </c>
      <c r="AB29" s="16">
        <f t="shared" si="6"/>
        <v>0</v>
      </c>
      <c r="AC29" s="26"/>
    </row>
    <row r="30" spans="1:30" ht="20.25" customHeight="1">
      <c r="A30" s="48">
        <f t="shared" si="8"/>
        <v>44674</v>
      </c>
      <c r="B30" s="49">
        <f t="shared" si="5"/>
        <v>7</v>
      </c>
      <c r="C30" s="64" t="s">
        <v>33</v>
      </c>
      <c r="D30" s="65"/>
      <c r="E30" s="50"/>
      <c r="F30" s="51"/>
      <c r="G30" s="50"/>
      <c r="H30" s="51"/>
      <c r="I30" s="50"/>
      <c r="J30" s="51"/>
      <c r="K30" s="50"/>
      <c r="L30" s="51"/>
      <c r="M30" s="52"/>
      <c r="N30" s="34"/>
      <c r="O30" s="52"/>
      <c r="P30" s="34"/>
      <c r="Q30" s="52"/>
      <c r="R30" s="34"/>
      <c r="S30" s="66"/>
      <c r="T30" s="67"/>
      <c r="U30" s="67"/>
      <c r="V30" s="68"/>
      <c r="W30" s="24">
        <f t="shared" si="0"/>
        <v>0</v>
      </c>
      <c r="X30" s="24">
        <f t="shared" si="1"/>
        <v>0</v>
      </c>
      <c r="Y30" s="16">
        <f t="shared" si="2"/>
        <v>0</v>
      </c>
      <c r="Z30" s="16">
        <f t="shared" si="3"/>
        <v>0</v>
      </c>
      <c r="AA30" s="16">
        <f t="shared" si="4"/>
        <v>0</v>
      </c>
      <c r="AB30" s="16">
        <f t="shared" si="6"/>
        <v>0</v>
      </c>
      <c r="AC30" s="26"/>
    </row>
    <row r="31" spans="1:30" ht="20.25" customHeight="1">
      <c r="A31" s="48">
        <f t="shared" si="8"/>
        <v>44675</v>
      </c>
      <c r="B31" s="49">
        <f t="shared" si="5"/>
        <v>1</v>
      </c>
      <c r="C31" s="64" t="s">
        <v>33</v>
      </c>
      <c r="D31" s="65"/>
      <c r="E31" s="50"/>
      <c r="F31" s="51"/>
      <c r="G31" s="50"/>
      <c r="H31" s="51"/>
      <c r="I31" s="50"/>
      <c r="J31" s="51"/>
      <c r="K31" s="50"/>
      <c r="L31" s="51"/>
      <c r="M31" s="52"/>
      <c r="N31" s="34"/>
      <c r="O31" s="52"/>
      <c r="P31" s="34"/>
      <c r="Q31" s="52"/>
      <c r="R31" s="34"/>
      <c r="S31" s="66"/>
      <c r="T31" s="67"/>
      <c r="U31" s="67"/>
      <c r="V31" s="68"/>
      <c r="W31" s="24">
        <f t="shared" si="0"/>
        <v>0</v>
      </c>
      <c r="X31" s="24">
        <f t="shared" si="1"/>
        <v>0</v>
      </c>
      <c r="Y31" s="16">
        <f t="shared" si="2"/>
        <v>0</v>
      </c>
      <c r="Z31" s="16">
        <f t="shared" si="3"/>
        <v>0</v>
      </c>
      <c r="AA31" s="16">
        <f t="shared" si="4"/>
        <v>0</v>
      </c>
      <c r="AB31" s="16">
        <f t="shared" si="6"/>
        <v>0</v>
      </c>
      <c r="AC31" s="26"/>
    </row>
    <row r="32" spans="1:30" ht="20.25" customHeight="1">
      <c r="A32" s="48">
        <f t="shared" si="8"/>
        <v>44676</v>
      </c>
      <c r="B32" s="49">
        <f t="shared" si="5"/>
        <v>2</v>
      </c>
      <c r="C32" s="64"/>
      <c r="D32" s="65"/>
      <c r="E32" s="50">
        <v>10</v>
      </c>
      <c r="F32" s="51" t="s">
        <v>40</v>
      </c>
      <c r="G32" s="50">
        <v>19</v>
      </c>
      <c r="H32" s="51" t="s">
        <v>40</v>
      </c>
      <c r="I32" s="50">
        <v>1</v>
      </c>
      <c r="J32" s="51" t="s">
        <v>40</v>
      </c>
      <c r="K32" s="50">
        <v>0</v>
      </c>
      <c r="L32" s="51" t="s">
        <v>40</v>
      </c>
      <c r="M32" s="52">
        <f>IF(E32&gt;0,QUOTIENT(Y32,60),"")</f>
        <v>8</v>
      </c>
      <c r="N32" s="34">
        <f>IF(Y32&gt;0,MOD(Y32,60),"")</f>
        <v>0</v>
      </c>
      <c r="O32" s="52">
        <f>IF(Y32&gt;0,IF(Y32-480&gt;0,QUOTIENT(Y32-480,60),0),"")</f>
        <v>0</v>
      </c>
      <c r="P32" s="34">
        <f>IF(Y32&gt;0,IF(Y32-480&gt;0,MOD(Y32-480,60),0),"")</f>
        <v>0</v>
      </c>
      <c r="Q32" s="52">
        <f>IF(Y32&gt;0,IF(AA32&gt;0,QUOTIENT(AA32,60),0),"")</f>
        <v>0</v>
      </c>
      <c r="R32" s="34">
        <f>IF(Y32&gt;0,IF(AA32&gt;0,MOD(AA32,60),0),"")</f>
        <v>0</v>
      </c>
      <c r="S32" s="66" t="s">
        <v>62</v>
      </c>
      <c r="T32" s="67"/>
      <c r="U32" s="67"/>
      <c r="V32" s="68"/>
      <c r="W32" s="24">
        <f t="shared" si="0"/>
        <v>0</v>
      </c>
      <c r="X32" s="24">
        <f t="shared" si="1"/>
        <v>0</v>
      </c>
      <c r="Y32" s="16">
        <f t="shared" si="2"/>
        <v>480</v>
      </c>
      <c r="Z32" s="16">
        <f t="shared" si="3"/>
        <v>0</v>
      </c>
      <c r="AA32" s="16">
        <f t="shared" si="4"/>
        <v>0</v>
      </c>
      <c r="AB32" s="16">
        <f t="shared" si="6"/>
        <v>0</v>
      </c>
      <c r="AC32" s="26"/>
    </row>
    <row r="33" spans="1:29" ht="20.25" customHeight="1">
      <c r="A33" s="48">
        <f t="shared" si="8"/>
        <v>44677</v>
      </c>
      <c r="B33" s="49">
        <f t="shared" si="5"/>
        <v>3</v>
      </c>
      <c r="C33" s="64"/>
      <c r="D33" s="65"/>
      <c r="E33" s="50">
        <v>9</v>
      </c>
      <c r="F33" s="51" t="s">
        <v>40</v>
      </c>
      <c r="G33" s="50">
        <v>17</v>
      </c>
      <c r="H33" s="51" t="s">
        <v>40</v>
      </c>
      <c r="I33" s="50">
        <v>1</v>
      </c>
      <c r="J33" s="51" t="s">
        <v>40</v>
      </c>
      <c r="K33" s="50">
        <v>0</v>
      </c>
      <c r="L33" s="51" t="s">
        <v>40</v>
      </c>
      <c r="M33" s="52">
        <f>IF(E33&gt;0,QUOTIENT(Y33,60),"")</f>
        <v>7</v>
      </c>
      <c r="N33" s="34">
        <f>IF(Y33&gt;0,MOD(Y33,60),"")</f>
        <v>0</v>
      </c>
      <c r="O33" s="52">
        <f>IF(Y33&gt;0,IF(Y33-480&gt;0,QUOTIENT(Y33-480,60),0),"")</f>
        <v>0</v>
      </c>
      <c r="P33" s="34">
        <f>IF(Y33&gt;0,IF(Y33-480&gt;0,MOD(Y33-480,60),0),"")</f>
        <v>0</v>
      </c>
      <c r="Q33" s="52">
        <f>IF(Y33&gt;0,IF(AA33&gt;0,QUOTIENT(AA33,60),0),"")</f>
        <v>0</v>
      </c>
      <c r="R33" s="34">
        <f>IF(Y33&gt;0,IF(AA33&gt;0,MOD(AA33,60),0),"")</f>
        <v>0</v>
      </c>
      <c r="S33" s="66" t="s">
        <v>65</v>
      </c>
      <c r="T33" s="67"/>
      <c r="U33" s="67"/>
      <c r="V33" s="68"/>
      <c r="W33" s="24">
        <f t="shared" si="0"/>
        <v>0</v>
      </c>
      <c r="X33" s="24">
        <f t="shared" si="1"/>
        <v>120</v>
      </c>
      <c r="Y33" s="16">
        <f t="shared" si="2"/>
        <v>420</v>
      </c>
      <c r="Z33" s="16">
        <f t="shared" si="3"/>
        <v>0</v>
      </c>
      <c r="AA33" s="16">
        <f t="shared" si="4"/>
        <v>0</v>
      </c>
      <c r="AB33" s="16">
        <f t="shared" si="6"/>
        <v>0</v>
      </c>
      <c r="AC33" s="26"/>
    </row>
    <row r="34" spans="1:29" ht="20.25" customHeight="1">
      <c r="A34" s="48">
        <f t="shared" si="8"/>
        <v>44678</v>
      </c>
      <c r="B34" s="49">
        <f t="shared" si="5"/>
        <v>4</v>
      </c>
      <c r="C34" s="64"/>
      <c r="D34" s="65"/>
      <c r="E34" s="50">
        <v>10</v>
      </c>
      <c r="F34" s="51" t="s">
        <v>40</v>
      </c>
      <c r="G34" s="50">
        <v>19</v>
      </c>
      <c r="H34" s="51" t="s">
        <v>40</v>
      </c>
      <c r="I34" s="50">
        <v>1</v>
      </c>
      <c r="J34" s="51" t="s">
        <v>40</v>
      </c>
      <c r="K34" s="50">
        <v>0</v>
      </c>
      <c r="L34" s="51" t="s">
        <v>40</v>
      </c>
      <c r="M34" s="52">
        <f>IF(E34&gt;0,QUOTIENT(Y34,60),"")</f>
        <v>8</v>
      </c>
      <c r="N34" s="34">
        <f>IF(Y34&gt;0,MOD(Y34,60),"")</f>
        <v>0</v>
      </c>
      <c r="O34" s="52">
        <f>IF(Y34&gt;0,IF(Y34-480&gt;0,QUOTIENT(Y34-480,60),0),"")</f>
        <v>0</v>
      </c>
      <c r="P34" s="34">
        <f>IF(Y34&gt;0,IF(Y34-480&gt;0,MOD(Y34-480,60),0),"")</f>
        <v>0</v>
      </c>
      <c r="Q34" s="52">
        <f>IF(Y34&gt;0,IF(AA34&gt;0,QUOTIENT(AA34,60),0),"")</f>
        <v>0</v>
      </c>
      <c r="R34" s="34">
        <f>IF(Y34&gt;0,IF(AA34&gt;0,MOD(AA34,60),0),"")</f>
        <v>0</v>
      </c>
      <c r="S34" s="66" t="s">
        <v>62</v>
      </c>
      <c r="T34" s="67"/>
      <c r="U34" s="67"/>
      <c r="V34" s="68"/>
      <c r="W34" s="24">
        <f t="shared" si="0"/>
        <v>0</v>
      </c>
      <c r="X34" s="24">
        <f t="shared" si="1"/>
        <v>0</v>
      </c>
      <c r="Y34" s="16">
        <f t="shared" si="2"/>
        <v>480</v>
      </c>
      <c r="Z34" s="16">
        <f t="shared" si="3"/>
        <v>0</v>
      </c>
      <c r="AA34" s="16">
        <f t="shared" si="4"/>
        <v>0</v>
      </c>
      <c r="AB34" s="16">
        <f t="shared" si="6"/>
        <v>0</v>
      </c>
      <c r="AC34" s="26"/>
    </row>
    <row r="35" spans="1:29" ht="20.25" customHeight="1">
      <c r="A35" s="48">
        <f t="shared" si="8"/>
        <v>44679</v>
      </c>
      <c r="B35" s="49">
        <f>WEEKDAY(A35,1)</f>
        <v>5</v>
      </c>
      <c r="C35" s="64"/>
      <c r="D35" s="65"/>
      <c r="E35" s="50">
        <v>10</v>
      </c>
      <c r="F35" s="51" t="s">
        <v>40</v>
      </c>
      <c r="G35" s="50">
        <v>19</v>
      </c>
      <c r="H35" s="51" t="s">
        <v>40</v>
      </c>
      <c r="I35" s="50">
        <v>1</v>
      </c>
      <c r="J35" s="51" t="s">
        <v>40</v>
      </c>
      <c r="K35" s="50">
        <v>0</v>
      </c>
      <c r="L35" s="51" t="s">
        <v>40</v>
      </c>
      <c r="M35" s="52">
        <f>IF(E35&gt;0,QUOTIENT(Y35,60),"")</f>
        <v>8</v>
      </c>
      <c r="N35" s="34">
        <f>IF(Y35&gt;0,MOD(Y35,60),"")</f>
        <v>0</v>
      </c>
      <c r="O35" s="52">
        <f>IF(Y35&gt;0,IF(Y35-480&gt;0,QUOTIENT(Y35-480,60),0),"")</f>
        <v>0</v>
      </c>
      <c r="P35" s="34">
        <f>IF(Y35&gt;0,IF(Y35-480&gt;0,MOD(Y35-480,60),0),"")</f>
        <v>0</v>
      </c>
      <c r="Q35" s="52">
        <f>IF(Y35&gt;0,IF(AA35&gt;0,QUOTIENT(AA35,60),0),"")</f>
        <v>0</v>
      </c>
      <c r="R35" s="34">
        <f>IF(Y35&gt;0,IF(AA35&gt;0,MOD(AA35,60),0),"")</f>
        <v>0</v>
      </c>
      <c r="S35" s="66" t="s">
        <v>62</v>
      </c>
      <c r="T35" s="67"/>
      <c r="U35" s="67"/>
      <c r="V35" s="68"/>
      <c r="W35" s="24">
        <f t="shared" si="0"/>
        <v>0</v>
      </c>
      <c r="X35" s="24">
        <f t="shared" si="1"/>
        <v>0</v>
      </c>
      <c r="Y35" s="16">
        <f t="shared" si="2"/>
        <v>480</v>
      </c>
      <c r="Z35" s="16">
        <f t="shared" si="3"/>
        <v>0</v>
      </c>
      <c r="AA35" s="16">
        <f t="shared" si="4"/>
        <v>0</v>
      </c>
      <c r="AB35" s="16">
        <f t="shared" si="6"/>
        <v>0</v>
      </c>
      <c r="AC35" s="26"/>
    </row>
    <row r="36" spans="1:29" ht="20.25" customHeight="1">
      <c r="A36" s="48">
        <f t="shared" si="8"/>
        <v>44680</v>
      </c>
      <c r="B36" s="49">
        <f t="shared" si="5"/>
        <v>6</v>
      </c>
      <c r="C36" s="64" t="s">
        <v>34</v>
      </c>
      <c r="D36" s="65"/>
      <c r="E36" s="50"/>
      <c r="F36" s="51"/>
      <c r="G36" s="50"/>
      <c r="H36" s="51"/>
      <c r="I36" s="50"/>
      <c r="J36" s="51"/>
      <c r="K36" s="50"/>
      <c r="L36" s="51"/>
      <c r="M36" s="52"/>
      <c r="N36" s="34"/>
      <c r="O36" s="52"/>
      <c r="P36" s="34"/>
      <c r="Q36" s="52"/>
      <c r="R36" s="34"/>
      <c r="S36" s="66"/>
      <c r="T36" s="67"/>
      <c r="U36" s="67"/>
      <c r="V36" s="68"/>
      <c r="W36" s="24">
        <f t="shared" si="0"/>
        <v>0</v>
      </c>
      <c r="X36" s="24">
        <f t="shared" si="1"/>
        <v>0</v>
      </c>
      <c r="Y36" s="16">
        <f t="shared" si="2"/>
        <v>0</v>
      </c>
      <c r="Z36" s="16">
        <f t="shared" si="3"/>
        <v>0</v>
      </c>
      <c r="AA36" s="16">
        <f t="shared" si="4"/>
        <v>0</v>
      </c>
      <c r="AB36" s="16">
        <f t="shared" si="6"/>
        <v>0</v>
      </c>
      <c r="AC36" s="26"/>
    </row>
    <row r="37" spans="1:29" ht="20.25" customHeight="1">
      <c r="A37" s="48">
        <f>A36+1</f>
        <v>44681</v>
      </c>
      <c r="B37" s="49">
        <f t="shared" si="5"/>
        <v>7</v>
      </c>
      <c r="C37" s="64" t="s">
        <v>33</v>
      </c>
      <c r="D37" s="65"/>
      <c r="E37" s="50"/>
      <c r="F37" s="51"/>
      <c r="G37" s="50"/>
      <c r="H37" s="51"/>
      <c r="I37" s="50"/>
      <c r="J37" s="51"/>
      <c r="K37" s="50"/>
      <c r="L37" s="51"/>
      <c r="M37" s="52"/>
      <c r="N37" s="34"/>
      <c r="O37" s="52"/>
      <c r="P37" s="34"/>
      <c r="Q37" s="52"/>
      <c r="R37" s="34"/>
      <c r="S37" s="66"/>
      <c r="T37" s="67"/>
      <c r="U37" s="67"/>
      <c r="V37" s="68"/>
      <c r="W37" s="24">
        <f t="shared" si="0"/>
        <v>0</v>
      </c>
      <c r="X37" s="24">
        <f t="shared" si="1"/>
        <v>0</v>
      </c>
      <c r="Y37" s="16">
        <f t="shared" si="2"/>
        <v>0</v>
      </c>
      <c r="Z37" s="16">
        <f t="shared" si="3"/>
        <v>0</v>
      </c>
      <c r="AA37" s="16">
        <f t="shared" si="4"/>
        <v>0</v>
      </c>
      <c r="AB37" s="16">
        <f t="shared" si="6"/>
        <v>0</v>
      </c>
      <c r="AC37" s="26"/>
    </row>
    <row r="38" spans="1:29" ht="20.25" customHeight="1">
      <c r="A38" s="48">
        <f>A37+1</f>
        <v>44682</v>
      </c>
      <c r="B38" s="49">
        <f t="shared" si="5"/>
        <v>1</v>
      </c>
      <c r="C38" s="64" t="s">
        <v>33</v>
      </c>
      <c r="D38" s="65"/>
      <c r="E38" s="50"/>
      <c r="F38" s="51"/>
      <c r="G38" s="50"/>
      <c r="H38" s="51"/>
      <c r="I38" s="50"/>
      <c r="J38" s="51"/>
      <c r="K38" s="50"/>
      <c r="L38" s="51"/>
      <c r="M38" s="52"/>
      <c r="N38" s="34"/>
      <c r="O38" s="52"/>
      <c r="P38" s="34"/>
      <c r="Q38" s="52"/>
      <c r="R38" s="34"/>
      <c r="S38" s="66"/>
      <c r="T38" s="67"/>
      <c r="U38" s="67"/>
      <c r="V38" s="68"/>
      <c r="W38" s="24">
        <f t="shared" si="0"/>
        <v>0</v>
      </c>
      <c r="X38" s="24">
        <f t="shared" si="1"/>
        <v>0</v>
      </c>
      <c r="Y38" s="16">
        <f t="shared" si="2"/>
        <v>0</v>
      </c>
      <c r="Z38" s="16">
        <f t="shared" si="3"/>
        <v>0</v>
      </c>
      <c r="AA38" s="16">
        <f t="shared" si="4"/>
        <v>0</v>
      </c>
      <c r="AB38" s="16">
        <f t="shared" si="6"/>
        <v>0</v>
      </c>
      <c r="AC38" s="26"/>
    </row>
    <row r="39" spans="1:29" ht="20.25" customHeight="1">
      <c r="A39" s="53"/>
      <c r="B39" s="54"/>
      <c r="C39" s="55"/>
      <c r="D39" s="55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7"/>
      <c r="T39" s="57"/>
      <c r="U39" s="57"/>
      <c r="V39" s="57"/>
      <c r="W39" s="26"/>
      <c r="X39" s="26"/>
      <c r="Y39" s="26"/>
      <c r="Z39" s="26"/>
      <c r="AA39" s="26"/>
      <c r="AB39" s="26"/>
      <c r="AC39" s="26"/>
    </row>
    <row r="40" spans="1:29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</row>
    <row r="41" spans="1:29">
      <c r="A41" s="61" t="s">
        <v>22</v>
      </c>
      <c r="B41" s="61"/>
      <c r="C41" s="61"/>
      <c r="D41" s="61" t="s">
        <v>28</v>
      </c>
      <c r="E41" s="61"/>
      <c r="F41" s="61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</row>
    <row r="42" spans="1:29">
      <c r="A42" s="62">
        <f>COUNT(A8:A38)-(COUNTIF(C8:C38,"休日")+COUNTIF(C8:C38,"祝日")+COUNTIF(C8:C38,"振替休日"))</f>
        <v>20</v>
      </c>
      <c r="B42" s="60"/>
      <c r="C42" s="60"/>
      <c r="D42" s="60">
        <f>COUNTIF(C8:C38,"")+COUNTIF(C8:C38,"有給休暇*")</f>
        <v>20</v>
      </c>
      <c r="E42" s="60"/>
      <c r="F42" s="60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</row>
    <row r="43" spans="1:29">
      <c r="A43" s="61" t="s">
        <v>16</v>
      </c>
      <c r="B43" s="61"/>
      <c r="C43" s="61"/>
      <c r="D43" s="61" t="s">
        <v>17</v>
      </c>
      <c r="E43" s="61"/>
      <c r="F43" s="61"/>
      <c r="G43" s="61" t="s">
        <v>23</v>
      </c>
      <c r="H43" s="61"/>
      <c r="I43" s="61"/>
      <c r="J43" s="61" t="s">
        <v>31</v>
      </c>
      <c r="K43" s="61"/>
      <c r="L43" s="61"/>
      <c r="M43" s="61" t="s">
        <v>30</v>
      </c>
      <c r="N43" s="61"/>
      <c r="O43" s="61"/>
      <c r="P43" s="61" t="s">
        <v>29</v>
      </c>
      <c r="Q43" s="61"/>
      <c r="R43" s="61"/>
      <c r="S43" s="58"/>
      <c r="T43" s="58"/>
      <c r="U43" s="58"/>
      <c r="V43" s="58"/>
    </row>
    <row r="44" spans="1:29">
      <c r="A44" s="60">
        <f>COUNTIF(W8:W38,"&gt;0")</f>
        <v>0</v>
      </c>
      <c r="B44" s="60"/>
      <c r="C44" s="60"/>
      <c r="D44" s="60">
        <f>COUNTIF(X8:X38,"&gt;0")</f>
        <v>1</v>
      </c>
      <c r="E44" s="60"/>
      <c r="F44" s="60"/>
      <c r="G44" s="60">
        <f>COUNTIF(C8:C38,"有給休暇")+COUNTIF(C8:C38,"有給休暇*")/2</f>
        <v>0</v>
      </c>
      <c r="H44" s="60"/>
      <c r="I44" s="60"/>
      <c r="J44" s="60">
        <f>COUNTIF(C8:C38,"振替休日")</f>
        <v>0</v>
      </c>
      <c r="K44" s="60"/>
      <c r="L44" s="60"/>
      <c r="M44" s="60">
        <f>COUNTIF(C8:C38,"代替休暇")</f>
        <v>0</v>
      </c>
      <c r="N44" s="60"/>
      <c r="O44" s="60"/>
      <c r="P44" s="60">
        <f>COUNTIF(C8:C38,"欠勤")</f>
        <v>0</v>
      </c>
      <c r="Q44" s="60"/>
      <c r="R44" s="60"/>
      <c r="S44" s="58"/>
      <c r="T44" s="58"/>
      <c r="U44" s="58"/>
      <c r="V44" s="58"/>
    </row>
    <row r="45" spans="1:29">
      <c r="A45" s="61" t="s">
        <v>35</v>
      </c>
      <c r="B45" s="61"/>
      <c r="C45" s="61"/>
      <c r="D45" s="61" t="s">
        <v>32</v>
      </c>
      <c r="E45" s="61"/>
      <c r="F45" s="61"/>
      <c r="G45" s="61" t="s">
        <v>24</v>
      </c>
      <c r="H45" s="61"/>
      <c r="I45" s="61"/>
      <c r="J45" s="61" t="s">
        <v>25</v>
      </c>
      <c r="K45" s="61"/>
      <c r="L45" s="61" t="s">
        <v>26</v>
      </c>
      <c r="M45" s="61" t="s">
        <v>27</v>
      </c>
      <c r="N45" s="61"/>
      <c r="O45" s="61"/>
      <c r="P45" s="58"/>
      <c r="Q45" s="58"/>
      <c r="R45" s="58"/>
      <c r="S45" s="58"/>
      <c r="T45" s="58"/>
      <c r="U45" s="58"/>
      <c r="V45" s="58"/>
    </row>
    <row r="46" spans="1:29">
      <c r="A46" s="63">
        <f>A42*所定労働時間分換算/基数分</f>
        <v>160</v>
      </c>
      <c r="B46" s="63"/>
      <c r="C46" s="63"/>
      <c r="D46" s="63">
        <f>(SUM(Y8:Y38)/基数分)</f>
        <v>151</v>
      </c>
      <c r="E46" s="63"/>
      <c r="F46" s="63"/>
      <c r="G46" s="63">
        <f>(SUM(Z8:Z38)/基数分)</f>
        <v>0</v>
      </c>
      <c r="H46" s="63"/>
      <c r="I46" s="63"/>
      <c r="J46" s="63">
        <f>(SUM(AA8:AA38)/基数分)</f>
        <v>0</v>
      </c>
      <c r="K46" s="63"/>
      <c r="L46" s="63"/>
      <c r="M46" s="63">
        <f>(SUM(AB8:AB38)/基数分)</f>
        <v>0</v>
      </c>
      <c r="N46" s="63"/>
      <c r="O46" s="63"/>
      <c r="P46" s="58"/>
      <c r="Q46" s="58"/>
      <c r="R46" s="58"/>
      <c r="S46" s="58"/>
      <c r="T46" s="58"/>
      <c r="U46" s="58"/>
      <c r="V46" s="58"/>
    </row>
    <row r="47" spans="1:29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</row>
    <row r="48" spans="1:29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</row>
    <row r="49" spans="1:22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</row>
  </sheetData>
  <mergeCells count="110">
    <mergeCell ref="A1:E1"/>
    <mergeCell ref="Q1:V1"/>
    <mergeCell ref="A2:B2"/>
    <mergeCell ref="C2:E2"/>
    <mergeCell ref="G2:I2"/>
    <mergeCell ref="A4:V4"/>
    <mergeCell ref="A6:A7"/>
    <mergeCell ref="B6:B7"/>
    <mergeCell ref="C6:D7"/>
    <mergeCell ref="E6:H6"/>
    <mergeCell ref="I6:L6"/>
    <mergeCell ref="M6:N7"/>
    <mergeCell ref="O6:P7"/>
    <mergeCell ref="Q6:R7"/>
    <mergeCell ref="S6:V7"/>
    <mergeCell ref="A3:B3"/>
    <mergeCell ref="L2:M2"/>
    <mergeCell ref="R2:S2"/>
    <mergeCell ref="S9:V9"/>
    <mergeCell ref="S10:V10"/>
    <mergeCell ref="C11:D11"/>
    <mergeCell ref="S11:V11"/>
    <mergeCell ref="E7:F7"/>
    <mergeCell ref="G7:H7"/>
    <mergeCell ref="I7:J7"/>
    <mergeCell ref="K7:L7"/>
    <mergeCell ref="S8:V8"/>
    <mergeCell ref="C9:D9"/>
    <mergeCell ref="C10:D10"/>
    <mergeCell ref="C8:D8"/>
    <mergeCell ref="C15:D15"/>
    <mergeCell ref="S15:V15"/>
    <mergeCell ref="C16:D16"/>
    <mergeCell ref="S16:V16"/>
    <mergeCell ref="C17:D17"/>
    <mergeCell ref="S17:V17"/>
    <mergeCell ref="S12:V12"/>
    <mergeCell ref="S13:V13"/>
    <mergeCell ref="C14:D14"/>
    <mergeCell ref="S14:V14"/>
    <mergeCell ref="C12:D12"/>
    <mergeCell ref="C13:D13"/>
    <mergeCell ref="C21:D21"/>
    <mergeCell ref="S21:V21"/>
    <mergeCell ref="C22:D22"/>
    <mergeCell ref="S22:V22"/>
    <mergeCell ref="C23:D23"/>
    <mergeCell ref="S23:V23"/>
    <mergeCell ref="C18:D18"/>
    <mergeCell ref="S18:V18"/>
    <mergeCell ref="C19:D19"/>
    <mergeCell ref="S19:V19"/>
    <mergeCell ref="C20:D20"/>
    <mergeCell ref="S20:V20"/>
    <mergeCell ref="C27:D27"/>
    <mergeCell ref="S27:V27"/>
    <mergeCell ref="C28:D28"/>
    <mergeCell ref="S28:V28"/>
    <mergeCell ref="C29:D29"/>
    <mergeCell ref="S29:V29"/>
    <mergeCell ref="C24:D24"/>
    <mergeCell ref="S24:V24"/>
    <mergeCell ref="C25:D25"/>
    <mergeCell ref="S25:V25"/>
    <mergeCell ref="C26:D26"/>
    <mergeCell ref="S26:V26"/>
    <mergeCell ref="C33:D33"/>
    <mergeCell ref="S33:V33"/>
    <mergeCell ref="C34:D34"/>
    <mergeCell ref="S34:V34"/>
    <mergeCell ref="C35:D35"/>
    <mergeCell ref="S35:V35"/>
    <mergeCell ref="C30:D30"/>
    <mergeCell ref="S30:V30"/>
    <mergeCell ref="S31:V31"/>
    <mergeCell ref="S32:V32"/>
    <mergeCell ref="C31:D31"/>
    <mergeCell ref="C32:D32"/>
    <mergeCell ref="C36:D36"/>
    <mergeCell ref="S36:V36"/>
    <mergeCell ref="C37:D37"/>
    <mergeCell ref="S37:V37"/>
    <mergeCell ref="C38:D38"/>
    <mergeCell ref="S38:V38"/>
    <mergeCell ref="G43:I43"/>
    <mergeCell ref="J43:L43"/>
    <mergeCell ref="M43:O43"/>
    <mergeCell ref="P43:R43"/>
    <mergeCell ref="A46:C46"/>
    <mergeCell ref="D46:F46"/>
    <mergeCell ref="G46:I46"/>
    <mergeCell ref="J46:L46"/>
    <mergeCell ref="M46:O46"/>
    <mergeCell ref="A44:C44"/>
    <mergeCell ref="D44:F44"/>
    <mergeCell ref="G44:I44"/>
    <mergeCell ref="J44:L44"/>
    <mergeCell ref="M44:O44"/>
    <mergeCell ref="P44:R44"/>
    <mergeCell ref="A45:C45"/>
    <mergeCell ref="D45:F45"/>
    <mergeCell ref="G45:I45"/>
    <mergeCell ref="J45:L45"/>
    <mergeCell ref="M45:O45"/>
    <mergeCell ref="A41:C41"/>
    <mergeCell ref="D41:F41"/>
    <mergeCell ref="A42:C42"/>
    <mergeCell ref="D42:F42"/>
    <mergeCell ref="A43:C43"/>
    <mergeCell ref="D43:F43"/>
  </mergeCells>
  <phoneticPr fontId="2"/>
  <dataValidations count="5">
    <dataValidation type="custom" imeMode="off" allowBlank="1" showInputMessage="1" showErrorMessage="1" errorTitle="対象年月" error="対象年月は 2000/1/1 ～ 2099/12/31 の日付で入力してください。" sqref="A1 G2 C2" xr:uid="{00000000-0002-0000-0000-000000000000}">
      <formula1>AND(A1=TRUNC(A1),OR(AND(A1&gt;=1,A1&lt;=12),AND(A1&gt;=36526,A1&lt;=73050)))</formula1>
    </dataValidation>
    <dataValidation type="list" allowBlank="1" showInputMessage="1" showErrorMessage="1" sqref="C39:D39" xr:uid="{00000000-0002-0000-0000-000001000000}">
      <formula1>$AD$8:$AD$15</formula1>
    </dataValidation>
    <dataValidation type="list" allowBlank="1" showInputMessage="1" showErrorMessage="1" sqref="C8:D38" xr:uid="{00000000-0002-0000-0000-000002000000}">
      <formula1>$AD$8:$AD$16</formula1>
    </dataValidation>
    <dataValidation type="custom" allowBlank="1" showInputMessage="1" showErrorMessage="1" sqref="E8:E38 I8:I38 K8:K38 G8:G38" xr:uid="{00000000-0002-0000-0000-000003000000}">
      <formula1>AND(ISNUMBER(VALUE(E8)), (VALUE(E8) &gt;= 0), (VALUE(E8) &lt;= 40))</formula1>
    </dataValidation>
    <dataValidation type="custom" allowBlank="1" showInputMessage="1" showErrorMessage="1" sqref="F8:F38 J8:J38 L8:L38 H8:H38" xr:uid="{00000000-0002-0000-0000-000004000000}">
      <formula1>AND(ISNUMBER(VALUE(F8)), (VALUE(F8) &gt;= 0), (VALUE(F8) &lt;= 59))</formula1>
    </dataValidation>
  </dataValidations>
  <pageMargins left="0.70866141732283472" right="0.70866141732283472" top="0.74803149606299213" bottom="0.74803149606299213" header="0.31496062992125984" footer="0.31496062992125984"/>
  <pageSetup paperSize="9" scale="82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D49"/>
  <sheetViews>
    <sheetView showGridLines="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6" sqref="C6:D7"/>
    </sheetView>
  </sheetViews>
  <sheetFormatPr baseColWidth="10" defaultColWidth="8.5" defaultRowHeight="16"/>
  <cols>
    <col min="1" max="22" width="4.5" style="14" customWidth="1"/>
    <col min="23" max="28" width="4.5" style="14" hidden="1" customWidth="1"/>
    <col min="29" max="29" width="4.5" style="14" customWidth="1"/>
    <col min="30" max="30" width="15.5" style="14" customWidth="1"/>
    <col min="31" max="16384" width="8.5" style="14"/>
  </cols>
  <sheetData>
    <row r="1" spans="1:30" s="8" customFormat="1" ht="20.25" customHeight="1">
      <c r="A1" s="91">
        <v>43221</v>
      </c>
      <c r="B1" s="91"/>
      <c r="C1" s="91"/>
      <c r="D1" s="91"/>
      <c r="E1" s="91"/>
      <c r="F1" s="1"/>
      <c r="G1" s="5"/>
      <c r="H1" s="5"/>
      <c r="I1" s="5"/>
      <c r="J1" s="5"/>
      <c r="K1" s="5"/>
      <c r="L1" s="5"/>
      <c r="M1" s="5"/>
      <c r="N1" s="5"/>
      <c r="O1" s="5"/>
      <c r="P1" s="6" t="s">
        <v>0</v>
      </c>
      <c r="Q1" s="92"/>
      <c r="R1" s="92"/>
      <c r="S1" s="92"/>
      <c r="T1" s="92"/>
      <c r="U1" s="92"/>
      <c r="V1" s="92"/>
      <c r="W1" s="7"/>
      <c r="X1" s="7"/>
      <c r="Y1" s="7"/>
      <c r="Z1" s="7"/>
      <c r="AA1" s="7"/>
      <c r="AB1" s="7"/>
      <c r="AC1" s="7"/>
    </row>
    <row r="2" spans="1:30" s="8" customFormat="1" ht="30" customHeight="1">
      <c r="A2" s="71" t="s">
        <v>1</v>
      </c>
      <c r="B2" s="71"/>
      <c r="C2" s="72">
        <f>DATE(YEAR(A1),MONTH(A1),DAY(1))</f>
        <v>43221</v>
      </c>
      <c r="D2" s="72"/>
      <c r="E2" s="72"/>
      <c r="F2" s="4" t="s">
        <v>2</v>
      </c>
      <c r="G2" s="72">
        <f>DATE(YEAR(C2),MONTH(C2)+1,DAY(C2)-1)</f>
        <v>43251</v>
      </c>
      <c r="H2" s="72"/>
      <c r="I2" s="72"/>
      <c r="J2" s="5"/>
      <c r="K2" s="5"/>
      <c r="L2" s="5"/>
      <c r="M2" s="5"/>
      <c r="N2" s="5"/>
      <c r="O2" s="5"/>
      <c r="P2" s="6" t="s">
        <v>3</v>
      </c>
      <c r="Q2" s="93"/>
      <c r="R2" s="93"/>
      <c r="S2" s="93"/>
      <c r="T2" s="93"/>
      <c r="U2" s="93"/>
      <c r="V2" s="9" t="s">
        <v>4</v>
      </c>
      <c r="W2" s="10"/>
      <c r="X2" s="10"/>
      <c r="Y2" s="10"/>
      <c r="Z2" s="10"/>
      <c r="AA2" s="10"/>
      <c r="AB2" s="10"/>
      <c r="AC2" s="10"/>
    </row>
    <row r="3" spans="1:30" s="8" customFormat="1" ht="10.5" customHeight="1">
      <c r="A3" s="4"/>
      <c r="B3" s="4"/>
      <c r="C3" s="2"/>
      <c r="D3" s="2"/>
      <c r="E3" s="2"/>
      <c r="F3" s="4"/>
      <c r="G3" s="3"/>
      <c r="H3" s="3"/>
      <c r="I3" s="3"/>
      <c r="J3" s="5"/>
      <c r="K3" s="5"/>
      <c r="L3" s="5"/>
      <c r="M3" s="5"/>
      <c r="N3" s="5"/>
      <c r="O3" s="5"/>
      <c r="P3" s="5"/>
      <c r="Q3" s="5"/>
      <c r="R3" s="6"/>
      <c r="S3" s="11"/>
      <c r="T3" s="11"/>
      <c r="U3" s="11"/>
      <c r="V3" s="12"/>
      <c r="W3" s="10"/>
      <c r="X3" s="10"/>
      <c r="Y3" s="10"/>
      <c r="Z3" s="10"/>
      <c r="AA3" s="10"/>
      <c r="AB3" s="10"/>
      <c r="AC3" s="10"/>
    </row>
    <row r="4" spans="1:30" ht="30">
      <c r="A4" s="94" t="s">
        <v>5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13"/>
      <c r="X4" s="13"/>
      <c r="Y4" s="13"/>
      <c r="Z4" s="13"/>
      <c r="AA4" s="13"/>
      <c r="AB4" s="13"/>
      <c r="AC4" s="13"/>
    </row>
    <row r="5" spans="1:30" s="8" customFormat="1" ht="10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30" s="8" customFormat="1" ht="15" customHeight="1">
      <c r="A6" s="95" t="s">
        <v>6</v>
      </c>
      <c r="B6" s="84" t="s">
        <v>7</v>
      </c>
      <c r="C6" s="84" t="s">
        <v>38</v>
      </c>
      <c r="D6" s="84"/>
      <c r="E6" s="84" t="s">
        <v>8</v>
      </c>
      <c r="F6" s="84"/>
      <c r="G6" s="84"/>
      <c r="H6" s="84"/>
      <c r="I6" s="84" t="s">
        <v>9</v>
      </c>
      <c r="J6" s="84"/>
      <c r="K6" s="84"/>
      <c r="L6" s="84"/>
      <c r="M6" s="97" t="s">
        <v>37</v>
      </c>
      <c r="N6" s="84"/>
      <c r="O6" s="97" t="s">
        <v>10</v>
      </c>
      <c r="P6" s="84"/>
      <c r="Q6" s="97" t="s">
        <v>36</v>
      </c>
      <c r="R6" s="84"/>
      <c r="S6" s="98" t="s">
        <v>11</v>
      </c>
      <c r="T6" s="98"/>
      <c r="U6" s="98"/>
      <c r="V6" s="98"/>
      <c r="W6" s="15"/>
      <c r="X6" s="15"/>
      <c r="Y6" s="15"/>
      <c r="Z6" s="15"/>
      <c r="AA6" s="15"/>
      <c r="AB6" s="15"/>
      <c r="AC6" s="15"/>
    </row>
    <row r="7" spans="1:30" s="8" customFormat="1" ht="15" customHeight="1">
      <c r="A7" s="96"/>
      <c r="B7" s="84"/>
      <c r="C7" s="84"/>
      <c r="D7" s="84"/>
      <c r="E7" s="84" t="s">
        <v>12</v>
      </c>
      <c r="F7" s="84"/>
      <c r="G7" s="84" t="s">
        <v>13</v>
      </c>
      <c r="H7" s="84"/>
      <c r="I7" s="84" t="s">
        <v>14</v>
      </c>
      <c r="J7" s="84"/>
      <c r="K7" s="84" t="s">
        <v>15</v>
      </c>
      <c r="L7" s="84"/>
      <c r="M7" s="84"/>
      <c r="N7" s="84"/>
      <c r="O7" s="84"/>
      <c r="P7" s="84"/>
      <c r="Q7" s="84"/>
      <c r="R7" s="84"/>
      <c r="S7" s="98"/>
      <c r="T7" s="98"/>
      <c r="U7" s="98"/>
      <c r="V7" s="98"/>
      <c r="W7" s="16" t="s">
        <v>41</v>
      </c>
      <c r="X7" s="16" t="s">
        <v>42</v>
      </c>
      <c r="Y7" s="16" t="s">
        <v>44</v>
      </c>
      <c r="Z7" s="16" t="s">
        <v>45</v>
      </c>
      <c r="AA7" s="16" t="s">
        <v>46</v>
      </c>
      <c r="AB7" s="16" t="s">
        <v>48</v>
      </c>
      <c r="AC7" s="16"/>
      <c r="AD7" s="17" t="s">
        <v>38</v>
      </c>
    </row>
    <row r="8" spans="1:30" s="8" customFormat="1" ht="20.25" customHeight="1">
      <c r="A8" s="18">
        <f>C2</f>
        <v>43221</v>
      </c>
      <c r="B8" s="19">
        <f>WEEKDAY(A8,1)</f>
        <v>3</v>
      </c>
      <c r="C8" s="86"/>
      <c r="D8" s="87"/>
      <c r="E8" s="20">
        <v>9</v>
      </c>
      <c r="F8" s="21" t="s">
        <v>40</v>
      </c>
      <c r="G8" s="20">
        <v>18</v>
      </c>
      <c r="H8" s="21" t="s">
        <v>40</v>
      </c>
      <c r="I8" s="20">
        <v>1</v>
      </c>
      <c r="J8" s="21" t="s">
        <v>40</v>
      </c>
      <c r="K8" s="20">
        <v>0</v>
      </c>
      <c r="L8" s="21" t="s">
        <v>40</v>
      </c>
      <c r="M8" s="22">
        <f>IF(E8&gt;0,QUOTIENT(Y8,60),"")</f>
        <v>8</v>
      </c>
      <c r="N8" s="23">
        <f>IF(Y8&gt;0,MOD(Y8,60),"")</f>
        <v>0</v>
      </c>
      <c r="O8" s="22">
        <f>IF(Y8&gt;0,IF(Y8-480&gt;0,QUOTIENT(Y8-480,60),0),"")</f>
        <v>0</v>
      </c>
      <c r="P8" s="23">
        <f>IF(Y8&gt;0,IF(Y8-480&gt;0,MOD(Y8-480,60),0),"")</f>
        <v>0</v>
      </c>
      <c r="Q8" s="22">
        <f>IF(Y8&gt;0,IF(AA8&gt;0,QUOTIENT(AA8,60),0),"")</f>
        <v>0</v>
      </c>
      <c r="R8" s="23">
        <f>IF(Y8&gt;0,IF(AA8&gt;0,MOD(AA8,60),0),"")</f>
        <v>0</v>
      </c>
      <c r="S8" s="88"/>
      <c r="T8" s="89"/>
      <c r="U8" s="89"/>
      <c r="V8" s="90"/>
      <c r="W8" s="24">
        <f t="shared" ref="W8:W38" si="0">IF(C8="有給休暇AM",IF(((E8*基数分+F8)-午後始業時間分換算)&gt;0,(E8*基数分+F8)-午後始業時間分換算,0),IF(C8="",IF(((E8*基数分+F8)-午前始業時間分換算)&gt;0,(E8*基数分+F8)-午前始業時間分換算,0),0))</f>
        <v>0</v>
      </c>
      <c r="X8" s="24">
        <f t="shared" ref="X8:X38" si="1">IF(C8="有給休暇PM",IF(E8&gt;0,IF(午前終業時間分換算-(G8*基数分+H8)&gt;0,午前終業時間分換算-(G8*基数分+H8),0),0),IF(C8="",IF(E8&gt;0,IF(午後終業時間分換算-(G8*基数分+H8)&gt;0,午後終業時間分換算-(G8*基数分+H8),0),0),0))</f>
        <v>60</v>
      </c>
      <c r="Y8" s="16">
        <f t="shared" ref="Y8:Y38" si="2">IF(E8&gt;0,((G8*基数分+H8)-(E8*基数分+F8)-((I8*基数分+J8)+(K8*基数分+L8))),0)</f>
        <v>480</v>
      </c>
      <c r="Z8" s="16">
        <f t="shared" ref="Z8:Z38" si="3">IF(E8&gt;0,IF((Y8-所定労働時間分換算)&gt;0,Y8-所定労働時間分換算,0),0)</f>
        <v>0</v>
      </c>
      <c r="AA8" s="16">
        <f t="shared" ref="AA8:AA38" si="4">IF(E8&gt;0,IF(E8*基数分+F8&lt;深夜労働当日終了時間分換算,深夜労働当日終了時間分換算-(E8*基数分+F8),0)+IF(G8*基数分+H8&gt;深夜労働開始時間分換算,IF(G8*基数分+H8&gt;深夜労働翌日終了時間分換算,深夜労働時間分換算,(G8*基数分+H8)-(深夜労働開始時間分換算)),0)-IF(K8&gt;0,K8*基数分+L8),0)</f>
        <v>0</v>
      </c>
      <c r="AB8" s="16">
        <f>IF(C8="休日",Y8,0)</f>
        <v>0</v>
      </c>
      <c r="AC8" s="16"/>
      <c r="AD8" s="25" t="s">
        <v>33</v>
      </c>
    </row>
    <row r="9" spans="1:30" ht="20.25" customHeight="1">
      <c r="A9" s="18">
        <f>A8+1</f>
        <v>43222</v>
      </c>
      <c r="B9" s="19">
        <f t="shared" ref="B9:B35" si="5">WEEKDAY(A9,1)</f>
        <v>4</v>
      </c>
      <c r="C9" s="86"/>
      <c r="D9" s="87"/>
      <c r="E9" s="20">
        <v>10</v>
      </c>
      <c r="F9" s="21" t="s">
        <v>40</v>
      </c>
      <c r="G9" s="20">
        <v>17</v>
      </c>
      <c r="H9" s="21" t="s">
        <v>43</v>
      </c>
      <c r="I9" s="20">
        <v>1</v>
      </c>
      <c r="J9" s="21" t="s">
        <v>40</v>
      </c>
      <c r="K9" s="20">
        <v>0</v>
      </c>
      <c r="L9" s="21" t="s">
        <v>40</v>
      </c>
      <c r="M9" s="22">
        <f t="shared" ref="M9:M38" si="6">IF(E9&gt;0,QUOTIENT(Y9,60),"")</f>
        <v>6</v>
      </c>
      <c r="N9" s="23">
        <f t="shared" ref="N9:N38" si="7">IF(Y9&gt;0,MOD(Y9,60),"")</f>
        <v>30</v>
      </c>
      <c r="O9" s="22">
        <f t="shared" ref="O9:O38" si="8">IF(Y9&gt;0,IF(Y9-480&gt;0,QUOTIENT(Y9-480,60),0),"")</f>
        <v>0</v>
      </c>
      <c r="P9" s="23">
        <f t="shared" ref="P9:P38" si="9">IF(Y9&gt;0,IF(Y9-480&gt;0,MOD(Y9-480,60),0),"")</f>
        <v>0</v>
      </c>
      <c r="Q9" s="22">
        <f t="shared" ref="Q9:Q38" si="10">IF(Y9&gt;0,IF(AA9&gt;0,QUOTIENT(AA9,60),0),"")</f>
        <v>0</v>
      </c>
      <c r="R9" s="23">
        <f t="shared" ref="R9:R38" si="11">IF(Y9&gt;0,IF(AA9&gt;0,MOD(AA9,60),0),"")</f>
        <v>0</v>
      </c>
      <c r="S9" s="88" t="s">
        <v>51</v>
      </c>
      <c r="T9" s="89"/>
      <c r="U9" s="89"/>
      <c r="V9" s="90"/>
      <c r="W9" s="24">
        <f t="shared" si="0"/>
        <v>0</v>
      </c>
      <c r="X9" s="24">
        <f t="shared" si="1"/>
        <v>90</v>
      </c>
      <c r="Y9" s="16">
        <f t="shared" si="2"/>
        <v>390</v>
      </c>
      <c r="Z9" s="16">
        <f t="shared" si="3"/>
        <v>0</v>
      </c>
      <c r="AA9" s="16">
        <f t="shared" si="4"/>
        <v>0</v>
      </c>
      <c r="AB9" s="16">
        <f t="shared" ref="AB9:AB38" si="12">IF(C9="休日",Y9,0)</f>
        <v>0</v>
      </c>
      <c r="AC9" s="16"/>
      <c r="AD9" s="25" t="s">
        <v>34</v>
      </c>
    </row>
    <row r="10" spans="1:30" ht="20.25" customHeight="1">
      <c r="A10" s="18">
        <f t="shared" ref="A10:A17" si="13">A9+1</f>
        <v>43223</v>
      </c>
      <c r="B10" s="19">
        <f t="shared" si="5"/>
        <v>5</v>
      </c>
      <c r="C10" s="86"/>
      <c r="D10" s="87"/>
      <c r="E10" s="20">
        <v>9</v>
      </c>
      <c r="F10" s="21" t="s">
        <v>43</v>
      </c>
      <c r="G10" s="20">
        <v>20</v>
      </c>
      <c r="H10" s="21" t="s">
        <v>40</v>
      </c>
      <c r="I10" s="20">
        <v>1</v>
      </c>
      <c r="J10" s="21" t="s">
        <v>40</v>
      </c>
      <c r="K10" s="20">
        <v>0</v>
      </c>
      <c r="L10" s="21" t="s">
        <v>40</v>
      </c>
      <c r="M10" s="22">
        <f t="shared" si="6"/>
        <v>9</v>
      </c>
      <c r="N10" s="23">
        <f t="shared" si="7"/>
        <v>30</v>
      </c>
      <c r="O10" s="22">
        <f t="shared" si="8"/>
        <v>1</v>
      </c>
      <c r="P10" s="23">
        <f t="shared" si="9"/>
        <v>30</v>
      </c>
      <c r="Q10" s="22">
        <f t="shared" si="10"/>
        <v>0</v>
      </c>
      <c r="R10" s="23">
        <f t="shared" si="11"/>
        <v>0</v>
      </c>
      <c r="S10" s="88" t="s">
        <v>52</v>
      </c>
      <c r="T10" s="89"/>
      <c r="U10" s="89"/>
      <c r="V10" s="90"/>
      <c r="W10" s="24">
        <f t="shared" si="0"/>
        <v>0</v>
      </c>
      <c r="X10" s="24">
        <f t="shared" si="1"/>
        <v>0</v>
      </c>
      <c r="Y10" s="16">
        <f t="shared" si="2"/>
        <v>570</v>
      </c>
      <c r="Z10" s="16">
        <f t="shared" si="3"/>
        <v>90</v>
      </c>
      <c r="AA10" s="16">
        <f t="shared" si="4"/>
        <v>0</v>
      </c>
      <c r="AB10" s="16">
        <f t="shared" si="12"/>
        <v>0</v>
      </c>
      <c r="AC10" s="16"/>
      <c r="AD10" s="25" t="s">
        <v>19</v>
      </c>
    </row>
    <row r="11" spans="1:30" ht="20.25" customHeight="1">
      <c r="A11" s="18">
        <f t="shared" si="13"/>
        <v>43224</v>
      </c>
      <c r="B11" s="19">
        <f t="shared" si="5"/>
        <v>6</v>
      </c>
      <c r="C11" s="86"/>
      <c r="D11" s="87"/>
      <c r="E11" s="20">
        <v>3</v>
      </c>
      <c r="F11" s="21" t="s">
        <v>40</v>
      </c>
      <c r="G11" s="20">
        <v>15</v>
      </c>
      <c r="H11" s="21" t="s">
        <v>40</v>
      </c>
      <c r="I11" s="20">
        <v>1</v>
      </c>
      <c r="J11" s="21" t="s">
        <v>40</v>
      </c>
      <c r="K11" s="20">
        <v>0</v>
      </c>
      <c r="L11" s="21" t="s">
        <v>40</v>
      </c>
      <c r="M11" s="22">
        <f t="shared" si="6"/>
        <v>11</v>
      </c>
      <c r="N11" s="23">
        <f t="shared" si="7"/>
        <v>0</v>
      </c>
      <c r="O11" s="22">
        <f t="shared" si="8"/>
        <v>3</v>
      </c>
      <c r="P11" s="23">
        <f t="shared" si="9"/>
        <v>0</v>
      </c>
      <c r="Q11" s="22">
        <f t="shared" si="10"/>
        <v>2</v>
      </c>
      <c r="R11" s="23">
        <f t="shared" si="11"/>
        <v>0</v>
      </c>
      <c r="S11" s="88" t="s">
        <v>17</v>
      </c>
      <c r="T11" s="89"/>
      <c r="U11" s="89"/>
      <c r="V11" s="90"/>
      <c r="W11" s="24">
        <f t="shared" si="0"/>
        <v>0</v>
      </c>
      <c r="X11" s="24">
        <f t="shared" si="1"/>
        <v>240</v>
      </c>
      <c r="Y11" s="16">
        <f t="shared" si="2"/>
        <v>660</v>
      </c>
      <c r="Z11" s="16">
        <f t="shared" si="3"/>
        <v>180</v>
      </c>
      <c r="AA11" s="16">
        <f t="shared" si="4"/>
        <v>120</v>
      </c>
      <c r="AB11" s="16">
        <f t="shared" si="12"/>
        <v>0</v>
      </c>
      <c r="AC11" s="16"/>
      <c r="AD11" s="25" t="s">
        <v>20</v>
      </c>
    </row>
    <row r="12" spans="1:30" ht="20.25" customHeight="1">
      <c r="A12" s="18">
        <f t="shared" si="13"/>
        <v>43225</v>
      </c>
      <c r="B12" s="19">
        <f t="shared" si="5"/>
        <v>7</v>
      </c>
      <c r="C12" s="86" t="s">
        <v>33</v>
      </c>
      <c r="D12" s="87"/>
      <c r="E12" s="20"/>
      <c r="F12" s="21"/>
      <c r="G12" s="20"/>
      <c r="H12" s="21"/>
      <c r="I12" s="20"/>
      <c r="J12" s="21"/>
      <c r="K12" s="20"/>
      <c r="L12" s="21"/>
      <c r="M12" s="22" t="str">
        <f t="shared" si="6"/>
        <v/>
      </c>
      <c r="N12" s="23" t="str">
        <f t="shared" si="7"/>
        <v/>
      </c>
      <c r="O12" s="22" t="str">
        <f t="shared" si="8"/>
        <v/>
      </c>
      <c r="P12" s="23" t="str">
        <f t="shared" si="9"/>
        <v/>
      </c>
      <c r="Q12" s="22" t="str">
        <f t="shared" si="10"/>
        <v/>
      </c>
      <c r="R12" s="23" t="str">
        <f t="shared" si="11"/>
        <v/>
      </c>
      <c r="S12" s="88"/>
      <c r="T12" s="89"/>
      <c r="U12" s="89"/>
      <c r="V12" s="90"/>
      <c r="W12" s="24">
        <f t="shared" si="0"/>
        <v>0</v>
      </c>
      <c r="X12" s="24">
        <f t="shared" si="1"/>
        <v>0</v>
      </c>
      <c r="Y12" s="16">
        <f t="shared" si="2"/>
        <v>0</v>
      </c>
      <c r="Z12" s="16">
        <f t="shared" si="3"/>
        <v>0</v>
      </c>
      <c r="AA12" s="16">
        <f t="shared" si="4"/>
        <v>0</v>
      </c>
      <c r="AB12" s="16">
        <f t="shared" si="12"/>
        <v>0</v>
      </c>
      <c r="AC12" s="16"/>
      <c r="AD12" s="25" t="s">
        <v>21</v>
      </c>
    </row>
    <row r="13" spans="1:30" ht="20.25" customHeight="1">
      <c r="A13" s="18">
        <f t="shared" si="13"/>
        <v>43226</v>
      </c>
      <c r="B13" s="19">
        <f t="shared" si="5"/>
        <v>1</v>
      </c>
      <c r="C13" s="86" t="s">
        <v>33</v>
      </c>
      <c r="D13" s="87"/>
      <c r="E13" s="20">
        <v>10</v>
      </c>
      <c r="F13" s="21" t="s">
        <v>40</v>
      </c>
      <c r="G13" s="20">
        <v>16</v>
      </c>
      <c r="H13" s="21" t="s">
        <v>43</v>
      </c>
      <c r="I13" s="20">
        <v>1</v>
      </c>
      <c r="J13" s="21" t="s">
        <v>40</v>
      </c>
      <c r="K13" s="20">
        <v>0</v>
      </c>
      <c r="L13" s="21" t="s">
        <v>40</v>
      </c>
      <c r="M13" s="22">
        <f t="shared" si="6"/>
        <v>5</v>
      </c>
      <c r="N13" s="23">
        <f t="shared" si="7"/>
        <v>30</v>
      </c>
      <c r="O13" s="22">
        <f t="shared" si="8"/>
        <v>0</v>
      </c>
      <c r="P13" s="23">
        <f t="shared" si="9"/>
        <v>0</v>
      </c>
      <c r="Q13" s="22">
        <f t="shared" si="10"/>
        <v>0</v>
      </c>
      <c r="R13" s="23">
        <f t="shared" si="11"/>
        <v>0</v>
      </c>
      <c r="S13" s="88"/>
      <c r="T13" s="89"/>
      <c r="U13" s="89"/>
      <c r="V13" s="90"/>
      <c r="W13" s="24">
        <f t="shared" si="0"/>
        <v>0</v>
      </c>
      <c r="X13" s="24">
        <f t="shared" si="1"/>
        <v>0</v>
      </c>
      <c r="Y13" s="16">
        <f t="shared" si="2"/>
        <v>330</v>
      </c>
      <c r="Z13" s="16">
        <f t="shared" si="3"/>
        <v>0</v>
      </c>
      <c r="AA13" s="16">
        <f t="shared" si="4"/>
        <v>0</v>
      </c>
      <c r="AB13" s="16">
        <f t="shared" si="12"/>
        <v>330</v>
      </c>
      <c r="AC13" s="16"/>
      <c r="AD13" s="25" t="s">
        <v>18</v>
      </c>
    </row>
    <row r="14" spans="1:30" ht="20.25" customHeight="1">
      <c r="A14" s="18">
        <f t="shared" si="13"/>
        <v>43227</v>
      </c>
      <c r="B14" s="19">
        <f t="shared" si="5"/>
        <v>2</v>
      </c>
      <c r="C14" s="86"/>
      <c r="D14" s="87"/>
      <c r="E14" s="20">
        <v>9</v>
      </c>
      <c r="F14" s="21" t="s">
        <v>40</v>
      </c>
      <c r="G14" s="20">
        <v>28</v>
      </c>
      <c r="H14" s="21" t="s">
        <v>47</v>
      </c>
      <c r="I14" s="20">
        <v>1</v>
      </c>
      <c r="J14" s="21" t="s">
        <v>40</v>
      </c>
      <c r="K14" s="20">
        <v>1</v>
      </c>
      <c r="L14" s="21" t="s">
        <v>40</v>
      </c>
      <c r="M14" s="22">
        <f t="shared" si="6"/>
        <v>17</v>
      </c>
      <c r="N14" s="23">
        <f t="shared" si="7"/>
        <v>15</v>
      </c>
      <c r="O14" s="22">
        <f t="shared" si="8"/>
        <v>9</v>
      </c>
      <c r="P14" s="23">
        <f t="shared" si="9"/>
        <v>15</v>
      </c>
      <c r="Q14" s="22">
        <f t="shared" si="10"/>
        <v>5</v>
      </c>
      <c r="R14" s="23">
        <f t="shared" si="11"/>
        <v>15</v>
      </c>
      <c r="S14" s="88"/>
      <c r="T14" s="89"/>
      <c r="U14" s="89"/>
      <c r="V14" s="90"/>
      <c r="W14" s="24">
        <f t="shared" si="0"/>
        <v>0</v>
      </c>
      <c r="X14" s="24">
        <f t="shared" si="1"/>
        <v>0</v>
      </c>
      <c r="Y14" s="16">
        <f t="shared" si="2"/>
        <v>1035</v>
      </c>
      <c r="Z14" s="16">
        <f t="shared" si="3"/>
        <v>555</v>
      </c>
      <c r="AA14" s="16">
        <f t="shared" si="4"/>
        <v>315</v>
      </c>
      <c r="AB14" s="16">
        <f t="shared" si="12"/>
        <v>0</v>
      </c>
      <c r="AC14" s="16"/>
      <c r="AD14" s="25" t="s">
        <v>49</v>
      </c>
    </row>
    <row r="15" spans="1:30" ht="20.25" customHeight="1">
      <c r="A15" s="18">
        <f t="shared" si="13"/>
        <v>43228</v>
      </c>
      <c r="B15" s="19">
        <f t="shared" si="5"/>
        <v>3</v>
      </c>
      <c r="C15" s="86" t="s">
        <v>49</v>
      </c>
      <c r="D15" s="87"/>
      <c r="E15" s="20">
        <v>13</v>
      </c>
      <c r="F15" s="21" t="s">
        <v>40</v>
      </c>
      <c r="G15" s="20">
        <v>18</v>
      </c>
      <c r="H15" s="21" t="s">
        <v>43</v>
      </c>
      <c r="I15" s="20">
        <v>0</v>
      </c>
      <c r="J15" s="21" t="s">
        <v>40</v>
      </c>
      <c r="K15" s="20">
        <v>0</v>
      </c>
      <c r="L15" s="21" t="s">
        <v>40</v>
      </c>
      <c r="M15" s="22">
        <f t="shared" si="6"/>
        <v>5</v>
      </c>
      <c r="N15" s="23">
        <f t="shared" si="7"/>
        <v>30</v>
      </c>
      <c r="O15" s="22">
        <f t="shared" si="8"/>
        <v>0</v>
      </c>
      <c r="P15" s="23">
        <f t="shared" si="9"/>
        <v>0</v>
      </c>
      <c r="Q15" s="22">
        <f t="shared" si="10"/>
        <v>0</v>
      </c>
      <c r="R15" s="23">
        <f t="shared" si="11"/>
        <v>0</v>
      </c>
      <c r="S15" s="88"/>
      <c r="T15" s="89"/>
      <c r="U15" s="89"/>
      <c r="V15" s="90"/>
      <c r="W15" s="24">
        <f t="shared" si="0"/>
        <v>0</v>
      </c>
      <c r="X15" s="24">
        <f t="shared" si="1"/>
        <v>0</v>
      </c>
      <c r="Y15" s="16">
        <f t="shared" si="2"/>
        <v>330</v>
      </c>
      <c r="Z15" s="16">
        <f t="shared" si="3"/>
        <v>0</v>
      </c>
      <c r="AA15" s="16">
        <f t="shared" si="4"/>
        <v>0</v>
      </c>
      <c r="AB15" s="16">
        <f t="shared" si="12"/>
        <v>0</v>
      </c>
      <c r="AC15" s="16"/>
      <c r="AD15" s="25" t="s">
        <v>50</v>
      </c>
    </row>
    <row r="16" spans="1:30" ht="20.25" customHeight="1">
      <c r="A16" s="18">
        <f t="shared" si="13"/>
        <v>43229</v>
      </c>
      <c r="B16" s="19">
        <f t="shared" si="5"/>
        <v>4</v>
      </c>
      <c r="C16" s="86"/>
      <c r="D16" s="87"/>
      <c r="E16" s="20">
        <v>9</v>
      </c>
      <c r="F16" s="21" t="s">
        <v>40</v>
      </c>
      <c r="G16" s="20">
        <v>18</v>
      </c>
      <c r="H16" s="21" t="s">
        <v>40</v>
      </c>
      <c r="I16" s="20">
        <v>1</v>
      </c>
      <c r="J16" s="21" t="s">
        <v>40</v>
      </c>
      <c r="K16" s="20">
        <v>0</v>
      </c>
      <c r="L16" s="21" t="s">
        <v>40</v>
      </c>
      <c r="M16" s="22">
        <f t="shared" si="6"/>
        <v>8</v>
      </c>
      <c r="N16" s="23">
        <f t="shared" si="7"/>
        <v>0</v>
      </c>
      <c r="O16" s="22">
        <f t="shared" si="8"/>
        <v>0</v>
      </c>
      <c r="P16" s="23">
        <f t="shared" si="9"/>
        <v>0</v>
      </c>
      <c r="Q16" s="22">
        <f t="shared" si="10"/>
        <v>0</v>
      </c>
      <c r="R16" s="23">
        <f t="shared" si="11"/>
        <v>0</v>
      </c>
      <c r="S16" s="88"/>
      <c r="T16" s="89"/>
      <c r="U16" s="89"/>
      <c r="V16" s="90"/>
      <c r="W16" s="24">
        <f t="shared" si="0"/>
        <v>0</v>
      </c>
      <c r="X16" s="24">
        <f t="shared" si="1"/>
        <v>60</v>
      </c>
      <c r="Y16" s="16">
        <f t="shared" si="2"/>
        <v>480</v>
      </c>
      <c r="Z16" s="16">
        <f t="shared" si="3"/>
        <v>0</v>
      </c>
      <c r="AA16" s="16">
        <f t="shared" si="4"/>
        <v>0</v>
      </c>
      <c r="AB16" s="16">
        <f t="shared" si="12"/>
        <v>0</v>
      </c>
      <c r="AC16" s="16"/>
      <c r="AD16" s="25" t="s">
        <v>39</v>
      </c>
    </row>
    <row r="17" spans="1:30" ht="20.25" customHeight="1">
      <c r="A17" s="18">
        <f t="shared" si="13"/>
        <v>43230</v>
      </c>
      <c r="B17" s="19">
        <f t="shared" si="5"/>
        <v>5</v>
      </c>
      <c r="C17" s="86" t="s">
        <v>19</v>
      </c>
      <c r="D17" s="87"/>
      <c r="E17" s="20"/>
      <c r="F17" s="21"/>
      <c r="G17" s="20"/>
      <c r="H17" s="21"/>
      <c r="I17" s="20"/>
      <c r="J17" s="21"/>
      <c r="K17" s="20"/>
      <c r="L17" s="21"/>
      <c r="M17" s="22" t="str">
        <f t="shared" si="6"/>
        <v/>
      </c>
      <c r="N17" s="23" t="str">
        <f t="shared" si="7"/>
        <v/>
      </c>
      <c r="O17" s="22" t="str">
        <f t="shared" si="8"/>
        <v/>
      </c>
      <c r="P17" s="23" t="str">
        <f t="shared" si="9"/>
        <v/>
      </c>
      <c r="Q17" s="22" t="str">
        <f t="shared" si="10"/>
        <v/>
      </c>
      <c r="R17" s="23" t="str">
        <f t="shared" si="11"/>
        <v/>
      </c>
      <c r="S17" s="88" t="s">
        <v>54</v>
      </c>
      <c r="T17" s="89"/>
      <c r="U17" s="89"/>
      <c r="V17" s="90"/>
      <c r="W17" s="24">
        <f t="shared" si="0"/>
        <v>0</v>
      </c>
      <c r="X17" s="24">
        <f t="shared" si="1"/>
        <v>0</v>
      </c>
      <c r="Y17" s="16">
        <f t="shared" si="2"/>
        <v>0</v>
      </c>
      <c r="Z17" s="16">
        <f t="shared" si="3"/>
        <v>0</v>
      </c>
      <c r="AA17" s="16">
        <f t="shared" si="4"/>
        <v>0</v>
      </c>
      <c r="AB17" s="16">
        <f t="shared" si="12"/>
        <v>0</v>
      </c>
      <c r="AC17" s="16"/>
      <c r="AD17" s="25"/>
    </row>
    <row r="18" spans="1:30" ht="20.25" customHeight="1">
      <c r="A18" s="18">
        <f>A17+1</f>
        <v>43231</v>
      </c>
      <c r="B18" s="19">
        <f t="shared" si="5"/>
        <v>6</v>
      </c>
      <c r="C18" s="86"/>
      <c r="D18" s="87"/>
      <c r="E18" s="20">
        <v>9</v>
      </c>
      <c r="F18" s="21" t="s">
        <v>40</v>
      </c>
      <c r="G18" s="20">
        <v>18</v>
      </c>
      <c r="H18" s="21" t="s">
        <v>40</v>
      </c>
      <c r="I18" s="20">
        <v>1</v>
      </c>
      <c r="J18" s="21" t="s">
        <v>40</v>
      </c>
      <c r="K18" s="20">
        <v>0</v>
      </c>
      <c r="L18" s="21" t="s">
        <v>40</v>
      </c>
      <c r="M18" s="22">
        <f t="shared" si="6"/>
        <v>8</v>
      </c>
      <c r="N18" s="23">
        <f t="shared" si="7"/>
        <v>0</v>
      </c>
      <c r="O18" s="22">
        <f t="shared" si="8"/>
        <v>0</v>
      </c>
      <c r="P18" s="23">
        <f t="shared" si="9"/>
        <v>0</v>
      </c>
      <c r="Q18" s="22">
        <f t="shared" si="10"/>
        <v>0</v>
      </c>
      <c r="R18" s="23">
        <f t="shared" si="11"/>
        <v>0</v>
      </c>
      <c r="S18" s="88"/>
      <c r="T18" s="89"/>
      <c r="U18" s="89"/>
      <c r="V18" s="90"/>
      <c r="W18" s="24">
        <f t="shared" si="0"/>
        <v>0</v>
      </c>
      <c r="X18" s="24">
        <f t="shared" si="1"/>
        <v>60</v>
      </c>
      <c r="Y18" s="16">
        <f t="shared" si="2"/>
        <v>480</v>
      </c>
      <c r="Z18" s="16">
        <f t="shared" si="3"/>
        <v>0</v>
      </c>
      <c r="AA18" s="16">
        <f t="shared" si="4"/>
        <v>0</v>
      </c>
      <c r="AB18" s="16">
        <f t="shared" si="12"/>
        <v>0</v>
      </c>
      <c r="AC18" s="16"/>
      <c r="AD18" s="25"/>
    </row>
    <row r="19" spans="1:30" ht="20.25" customHeight="1">
      <c r="A19" s="18">
        <f t="shared" ref="A19:A34" si="14">A18+1</f>
        <v>43232</v>
      </c>
      <c r="B19" s="19">
        <f t="shared" si="5"/>
        <v>7</v>
      </c>
      <c r="C19" s="86"/>
      <c r="D19" s="87"/>
      <c r="E19" s="20">
        <v>9</v>
      </c>
      <c r="F19" s="21" t="s">
        <v>40</v>
      </c>
      <c r="G19" s="20">
        <v>20</v>
      </c>
      <c r="H19" s="21" t="s">
        <v>40</v>
      </c>
      <c r="I19" s="20">
        <v>1</v>
      </c>
      <c r="J19" s="21" t="s">
        <v>40</v>
      </c>
      <c r="K19" s="20">
        <v>0</v>
      </c>
      <c r="L19" s="21" t="s">
        <v>40</v>
      </c>
      <c r="M19" s="22">
        <f t="shared" si="6"/>
        <v>10</v>
      </c>
      <c r="N19" s="23">
        <f t="shared" si="7"/>
        <v>0</v>
      </c>
      <c r="O19" s="22">
        <f t="shared" si="8"/>
        <v>2</v>
      </c>
      <c r="P19" s="23">
        <f t="shared" si="9"/>
        <v>0</v>
      </c>
      <c r="Q19" s="22">
        <f t="shared" si="10"/>
        <v>0</v>
      </c>
      <c r="R19" s="23">
        <f t="shared" si="11"/>
        <v>0</v>
      </c>
      <c r="S19" s="88"/>
      <c r="T19" s="89"/>
      <c r="U19" s="89"/>
      <c r="V19" s="90"/>
      <c r="W19" s="24">
        <f t="shared" si="0"/>
        <v>0</v>
      </c>
      <c r="X19" s="24">
        <f t="shared" si="1"/>
        <v>0</v>
      </c>
      <c r="Y19" s="16">
        <f t="shared" si="2"/>
        <v>600</v>
      </c>
      <c r="Z19" s="16">
        <f t="shared" si="3"/>
        <v>120</v>
      </c>
      <c r="AA19" s="16">
        <f t="shared" si="4"/>
        <v>0</v>
      </c>
      <c r="AB19" s="16">
        <f t="shared" si="12"/>
        <v>0</v>
      </c>
      <c r="AC19" s="16"/>
      <c r="AD19" s="25"/>
    </row>
    <row r="20" spans="1:30" ht="20.25" customHeight="1">
      <c r="A20" s="18">
        <f>A19+1</f>
        <v>43233</v>
      </c>
      <c r="B20" s="19">
        <f t="shared" si="5"/>
        <v>1</v>
      </c>
      <c r="C20" s="86" t="s">
        <v>33</v>
      </c>
      <c r="D20" s="87"/>
      <c r="E20" s="20"/>
      <c r="F20" s="21"/>
      <c r="G20" s="20"/>
      <c r="H20" s="21"/>
      <c r="I20" s="20"/>
      <c r="J20" s="21"/>
      <c r="K20" s="20"/>
      <c r="L20" s="21"/>
      <c r="M20" s="22" t="str">
        <f t="shared" si="6"/>
        <v/>
      </c>
      <c r="N20" s="23" t="str">
        <f t="shared" si="7"/>
        <v/>
      </c>
      <c r="O20" s="22" t="str">
        <f t="shared" si="8"/>
        <v/>
      </c>
      <c r="P20" s="23" t="str">
        <f t="shared" si="9"/>
        <v/>
      </c>
      <c r="Q20" s="22" t="str">
        <f t="shared" si="10"/>
        <v/>
      </c>
      <c r="R20" s="23" t="str">
        <f t="shared" si="11"/>
        <v/>
      </c>
      <c r="S20" s="88"/>
      <c r="T20" s="89"/>
      <c r="U20" s="89"/>
      <c r="V20" s="90"/>
      <c r="W20" s="24">
        <f t="shared" si="0"/>
        <v>0</v>
      </c>
      <c r="X20" s="24">
        <f t="shared" si="1"/>
        <v>0</v>
      </c>
      <c r="Y20" s="16">
        <f t="shared" si="2"/>
        <v>0</v>
      </c>
      <c r="Z20" s="16">
        <f t="shared" si="3"/>
        <v>0</v>
      </c>
      <c r="AA20" s="16">
        <f t="shared" si="4"/>
        <v>0</v>
      </c>
      <c r="AB20" s="16">
        <f t="shared" si="12"/>
        <v>0</v>
      </c>
      <c r="AC20" s="26"/>
    </row>
    <row r="21" spans="1:30" ht="20.25" customHeight="1">
      <c r="A21" s="18">
        <f t="shared" si="14"/>
        <v>43234</v>
      </c>
      <c r="B21" s="19">
        <f t="shared" si="5"/>
        <v>2</v>
      </c>
      <c r="C21" s="86"/>
      <c r="D21" s="87"/>
      <c r="E21" s="20">
        <v>9</v>
      </c>
      <c r="F21" s="21" t="s">
        <v>40</v>
      </c>
      <c r="G21" s="20">
        <v>16</v>
      </c>
      <c r="H21" s="21" t="s">
        <v>43</v>
      </c>
      <c r="I21" s="20">
        <v>1</v>
      </c>
      <c r="J21" s="21" t="s">
        <v>40</v>
      </c>
      <c r="K21" s="20">
        <v>0</v>
      </c>
      <c r="L21" s="21" t="s">
        <v>40</v>
      </c>
      <c r="M21" s="22">
        <f t="shared" si="6"/>
        <v>6</v>
      </c>
      <c r="N21" s="23">
        <f t="shared" si="7"/>
        <v>30</v>
      </c>
      <c r="O21" s="22">
        <f t="shared" si="8"/>
        <v>0</v>
      </c>
      <c r="P21" s="23">
        <f t="shared" si="9"/>
        <v>0</v>
      </c>
      <c r="Q21" s="22">
        <f t="shared" si="10"/>
        <v>0</v>
      </c>
      <c r="R21" s="23">
        <f t="shared" si="11"/>
        <v>0</v>
      </c>
      <c r="S21" s="88" t="s">
        <v>17</v>
      </c>
      <c r="T21" s="89"/>
      <c r="U21" s="89"/>
      <c r="V21" s="90"/>
      <c r="W21" s="24">
        <f t="shared" si="0"/>
        <v>0</v>
      </c>
      <c r="X21" s="24">
        <f t="shared" si="1"/>
        <v>150</v>
      </c>
      <c r="Y21" s="16">
        <f t="shared" si="2"/>
        <v>390</v>
      </c>
      <c r="Z21" s="16">
        <f t="shared" si="3"/>
        <v>0</v>
      </c>
      <c r="AA21" s="16">
        <f t="shared" si="4"/>
        <v>0</v>
      </c>
      <c r="AB21" s="16">
        <f t="shared" si="12"/>
        <v>0</v>
      </c>
      <c r="AC21" s="26"/>
    </row>
    <row r="22" spans="1:30" ht="20.25" customHeight="1">
      <c r="A22" s="18">
        <f t="shared" si="14"/>
        <v>43235</v>
      </c>
      <c r="B22" s="19">
        <f t="shared" si="5"/>
        <v>3</v>
      </c>
      <c r="C22" s="86" t="s">
        <v>50</v>
      </c>
      <c r="D22" s="87"/>
      <c r="E22" s="20">
        <v>9</v>
      </c>
      <c r="F22" s="21" t="s">
        <v>40</v>
      </c>
      <c r="G22" s="20">
        <v>12</v>
      </c>
      <c r="H22" s="21" t="s">
        <v>40</v>
      </c>
      <c r="I22" s="20">
        <v>0</v>
      </c>
      <c r="J22" s="21" t="s">
        <v>40</v>
      </c>
      <c r="K22" s="20">
        <v>0</v>
      </c>
      <c r="L22" s="21" t="s">
        <v>40</v>
      </c>
      <c r="M22" s="22">
        <f t="shared" si="6"/>
        <v>3</v>
      </c>
      <c r="N22" s="23">
        <f t="shared" si="7"/>
        <v>0</v>
      </c>
      <c r="O22" s="22">
        <f t="shared" si="8"/>
        <v>0</v>
      </c>
      <c r="P22" s="23">
        <f t="shared" si="9"/>
        <v>0</v>
      </c>
      <c r="Q22" s="22">
        <f t="shared" si="10"/>
        <v>0</v>
      </c>
      <c r="R22" s="23">
        <f t="shared" si="11"/>
        <v>0</v>
      </c>
      <c r="S22" s="88"/>
      <c r="T22" s="89"/>
      <c r="U22" s="89"/>
      <c r="V22" s="90"/>
      <c r="W22" s="24">
        <f t="shared" si="0"/>
        <v>0</v>
      </c>
      <c r="X22" s="24">
        <f t="shared" si="1"/>
        <v>0</v>
      </c>
      <c r="Y22" s="16">
        <f t="shared" si="2"/>
        <v>180</v>
      </c>
      <c r="Z22" s="16">
        <f t="shared" si="3"/>
        <v>0</v>
      </c>
      <c r="AA22" s="16">
        <f t="shared" si="4"/>
        <v>0</v>
      </c>
      <c r="AB22" s="16">
        <f t="shared" si="12"/>
        <v>0</v>
      </c>
      <c r="AC22" s="26"/>
    </row>
    <row r="23" spans="1:30" ht="20.25" customHeight="1">
      <c r="A23" s="18">
        <f t="shared" si="14"/>
        <v>43236</v>
      </c>
      <c r="B23" s="19">
        <f t="shared" si="5"/>
        <v>4</v>
      </c>
      <c r="C23" s="86"/>
      <c r="D23" s="87"/>
      <c r="E23" s="20">
        <v>9</v>
      </c>
      <c r="F23" s="21" t="s">
        <v>40</v>
      </c>
      <c r="G23" s="20">
        <v>18</v>
      </c>
      <c r="H23" s="21" t="s">
        <v>40</v>
      </c>
      <c r="I23" s="20">
        <v>1</v>
      </c>
      <c r="J23" s="21" t="s">
        <v>40</v>
      </c>
      <c r="K23" s="20">
        <v>0</v>
      </c>
      <c r="L23" s="21" t="s">
        <v>40</v>
      </c>
      <c r="M23" s="22">
        <f t="shared" si="6"/>
        <v>8</v>
      </c>
      <c r="N23" s="23">
        <f t="shared" si="7"/>
        <v>0</v>
      </c>
      <c r="O23" s="22">
        <f t="shared" si="8"/>
        <v>0</v>
      </c>
      <c r="P23" s="23">
        <f t="shared" si="9"/>
        <v>0</v>
      </c>
      <c r="Q23" s="22">
        <f t="shared" si="10"/>
        <v>0</v>
      </c>
      <c r="R23" s="23">
        <f t="shared" si="11"/>
        <v>0</v>
      </c>
      <c r="S23" s="88"/>
      <c r="T23" s="89"/>
      <c r="U23" s="89"/>
      <c r="V23" s="90"/>
      <c r="W23" s="24">
        <f t="shared" si="0"/>
        <v>0</v>
      </c>
      <c r="X23" s="24">
        <f t="shared" si="1"/>
        <v>60</v>
      </c>
      <c r="Y23" s="16">
        <f t="shared" si="2"/>
        <v>480</v>
      </c>
      <c r="Z23" s="16">
        <f t="shared" si="3"/>
        <v>0</v>
      </c>
      <c r="AA23" s="16">
        <f t="shared" si="4"/>
        <v>0</v>
      </c>
      <c r="AB23" s="16">
        <f t="shared" si="12"/>
        <v>0</v>
      </c>
      <c r="AC23" s="26"/>
    </row>
    <row r="24" spans="1:30" ht="20.25" customHeight="1">
      <c r="A24" s="18">
        <f t="shared" si="14"/>
        <v>43237</v>
      </c>
      <c r="B24" s="19">
        <f t="shared" si="5"/>
        <v>5</v>
      </c>
      <c r="C24" s="86" t="s">
        <v>20</v>
      </c>
      <c r="D24" s="87"/>
      <c r="E24" s="20"/>
      <c r="F24" s="21"/>
      <c r="G24" s="20"/>
      <c r="H24" s="21"/>
      <c r="I24" s="20"/>
      <c r="J24" s="21"/>
      <c r="K24" s="20"/>
      <c r="L24" s="21"/>
      <c r="M24" s="22" t="str">
        <f t="shared" si="6"/>
        <v/>
      </c>
      <c r="N24" s="23" t="str">
        <f t="shared" si="7"/>
        <v/>
      </c>
      <c r="O24" s="22" t="str">
        <f t="shared" si="8"/>
        <v/>
      </c>
      <c r="P24" s="23" t="str">
        <f t="shared" si="9"/>
        <v/>
      </c>
      <c r="Q24" s="22" t="str">
        <f t="shared" si="10"/>
        <v/>
      </c>
      <c r="R24" s="23" t="str">
        <f t="shared" si="11"/>
        <v/>
      </c>
      <c r="S24" s="88" t="s">
        <v>53</v>
      </c>
      <c r="T24" s="89"/>
      <c r="U24" s="89"/>
      <c r="V24" s="90"/>
      <c r="W24" s="24">
        <f t="shared" si="0"/>
        <v>0</v>
      </c>
      <c r="X24" s="24">
        <f t="shared" si="1"/>
        <v>0</v>
      </c>
      <c r="Y24" s="16">
        <f t="shared" si="2"/>
        <v>0</v>
      </c>
      <c r="Z24" s="16">
        <f t="shared" si="3"/>
        <v>0</v>
      </c>
      <c r="AA24" s="16">
        <f t="shared" si="4"/>
        <v>0</v>
      </c>
      <c r="AB24" s="16">
        <f t="shared" si="12"/>
        <v>0</v>
      </c>
      <c r="AC24" s="26"/>
    </row>
    <row r="25" spans="1:30" ht="20.25" customHeight="1">
      <c r="A25" s="18">
        <f t="shared" si="14"/>
        <v>43238</v>
      </c>
      <c r="B25" s="19">
        <f t="shared" si="5"/>
        <v>6</v>
      </c>
      <c r="C25" s="86"/>
      <c r="D25" s="87"/>
      <c r="E25" s="20">
        <v>9</v>
      </c>
      <c r="F25" s="21" t="s">
        <v>40</v>
      </c>
      <c r="G25" s="20">
        <v>21</v>
      </c>
      <c r="H25" s="21" t="s">
        <v>40</v>
      </c>
      <c r="I25" s="20">
        <v>1</v>
      </c>
      <c r="J25" s="21" t="s">
        <v>40</v>
      </c>
      <c r="K25" s="20">
        <v>0</v>
      </c>
      <c r="L25" s="21" t="s">
        <v>40</v>
      </c>
      <c r="M25" s="22">
        <f t="shared" si="6"/>
        <v>11</v>
      </c>
      <c r="N25" s="23">
        <f t="shared" si="7"/>
        <v>0</v>
      </c>
      <c r="O25" s="22">
        <f t="shared" si="8"/>
        <v>3</v>
      </c>
      <c r="P25" s="23">
        <f t="shared" si="9"/>
        <v>0</v>
      </c>
      <c r="Q25" s="22">
        <f t="shared" si="10"/>
        <v>0</v>
      </c>
      <c r="R25" s="23">
        <f t="shared" si="11"/>
        <v>0</v>
      </c>
      <c r="S25" s="88"/>
      <c r="T25" s="89"/>
      <c r="U25" s="89"/>
      <c r="V25" s="90"/>
      <c r="W25" s="24">
        <f t="shared" si="0"/>
        <v>0</v>
      </c>
      <c r="X25" s="24">
        <f t="shared" si="1"/>
        <v>0</v>
      </c>
      <c r="Y25" s="16">
        <f t="shared" si="2"/>
        <v>660</v>
      </c>
      <c r="Z25" s="16">
        <f t="shared" si="3"/>
        <v>180</v>
      </c>
      <c r="AA25" s="16">
        <f t="shared" si="4"/>
        <v>0</v>
      </c>
      <c r="AB25" s="16">
        <f t="shared" si="12"/>
        <v>0</v>
      </c>
      <c r="AC25" s="26"/>
    </row>
    <row r="26" spans="1:30" ht="20.25" customHeight="1">
      <c r="A26" s="18">
        <f t="shared" si="14"/>
        <v>43239</v>
      </c>
      <c r="B26" s="19">
        <f t="shared" si="5"/>
        <v>7</v>
      </c>
      <c r="C26" s="86" t="s">
        <v>33</v>
      </c>
      <c r="D26" s="87"/>
      <c r="E26" s="20"/>
      <c r="F26" s="21"/>
      <c r="G26" s="20"/>
      <c r="H26" s="21"/>
      <c r="I26" s="20"/>
      <c r="J26" s="21"/>
      <c r="K26" s="20"/>
      <c r="L26" s="21"/>
      <c r="M26" s="22" t="str">
        <f t="shared" si="6"/>
        <v/>
      </c>
      <c r="N26" s="23" t="str">
        <f t="shared" si="7"/>
        <v/>
      </c>
      <c r="O26" s="22" t="str">
        <f t="shared" si="8"/>
        <v/>
      </c>
      <c r="P26" s="23" t="str">
        <f t="shared" si="9"/>
        <v/>
      </c>
      <c r="Q26" s="22" t="str">
        <f t="shared" si="10"/>
        <v/>
      </c>
      <c r="R26" s="23" t="str">
        <f t="shared" si="11"/>
        <v/>
      </c>
      <c r="S26" s="88"/>
      <c r="T26" s="89"/>
      <c r="U26" s="89"/>
      <c r="V26" s="90"/>
      <c r="W26" s="24">
        <f t="shared" si="0"/>
        <v>0</v>
      </c>
      <c r="X26" s="24">
        <f t="shared" si="1"/>
        <v>0</v>
      </c>
      <c r="Y26" s="16">
        <f t="shared" si="2"/>
        <v>0</v>
      </c>
      <c r="Z26" s="16">
        <f t="shared" si="3"/>
        <v>0</v>
      </c>
      <c r="AA26" s="16">
        <f t="shared" si="4"/>
        <v>0</v>
      </c>
      <c r="AB26" s="16">
        <f t="shared" si="12"/>
        <v>0</v>
      </c>
      <c r="AC26" s="26"/>
    </row>
    <row r="27" spans="1:30" ht="20.25" customHeight="1">
      <c r="A27" s="18">
        <f t="shared" si="14"/>
        <v>43240</v>
      </c>
      <c r="B27" s="19">
        <f t="shared" si="5"/>
        <v>1</v>
      </c>
      <c r="C27" s="86" t="s">
        <v>33</v>
      </c>
      <c r="D27" s="87"/>
      <c r="E27" s="20"/>
      <c r="F27" s="21"/>
      <c r="G27" s="20"/>
      <c r="H27" s="21"/>
      <c r="I27" s="20"/>
      <c r="J27" s="21"/>
      <c r="K27" s="20"/>
      <c r="L27" s="21"/>
      <c r="M27" s="22" t="str">
        <f t="shared" si="6"/>
        <v/>
      </c>
      <c r="N27" s="23" t="str">
        <f t="shared" si="7"/>
        <v/>
      </c>
      <c r="O27" s="22" t="str">
        <f t="shared" si="8"/>
        <v/>
      </c>
      <c r="P27" s="23" t="str">
        <f t="shared" si="9"/>
        <v/>
      </c>
      <c r="Q27" s="22" t="str">
        <f t="shared" si="10"/>
        <v/>
      </c>
      <c r="R27" s="23" t="str">
        <f t="shared" si="11"/>
        <v/>
      </c>
      <c r="S27" s="88"/>
      <c r="T27" s="89"/>
      <c r="U27" s="89"/>
      <c r="V27" s="90"/>
      <c r="W27" s="24">
        <f t="shared" si="0"/>
        <v>0</v>
      </c>
      <c r="X27" s="24">
        <f t="shared" si="1"/>
        <v>0</v>
      </c>
      <c r="Y27" s="16">
        <f t="shared" si="2"/>
        <v>0</v>
      </c>
      <c r="Z27" s="16">
        <f t="shared" si="3"/>
        <v>0</v>
      </c>
      <c r="AA27" s="16">
        <f t="shared" si="4"/>
        <v>0</v>
      </c>
      <c r="AB27" s="16">
        <f t="shared" si="12"/>
        <v>0</v>
      </c>
      <c r="AC27" s="26"/>
    </row>
    <row r="28" spans="1:30" ht="20.25" customHeight="1">
      <c r="A28" s="18">
        <f t="shared" si="14"/>
        <v>43241</v>
      </c>
      <c r="B28" s="19">
        <f t="shared" si="5"/>
        <v>2</v>
      </c>
      <c r="C28" s="86"/>
      <c r="D28" s="87"/>
      <c r="E28" s="20">
        <v>9</v>
      </c>
      <c r="F28" s="21" t="s">
        <v>40</v>
      </c>
      <c r="G28" s="20">
        <v>18</v>
      </c>
      <c r="H28" s="21" t="s">
        <v>40</v>
      </c>
      <c r="I28" s="20">
        <v>1</v>
      </c>
      <c r="J28" s="21" t="s">
        <v>40</v>
      </c>
      <c r="K28" s="20">
        <v>0</v>
      </c>
      <c r="L28" s="21" t="s">
        <v>40</v>
      </c>
      <c r="M28" s="22">
        <f t="shared" si="6"/>
        <v>8</v>
      </c>
      <c r="N28" s="23">
        <f t="shared" si="7"/>
        <v>0</v>
      </c>
      <c r="O28" s="22">
        <f t="shared" si="8"/>
        <v>0</v>
      </c>
      <c r="P28" s="23">
        <f t="shared" si="9"/>
        <v>0</v>
      </c>
      <c r="Q28" s="22">
        <f t="shared" si="10"/>
        <v>0</v>
      </c>
      <c r="R28" s="23">
        <f t="shared" si="11"/>
        <v>0</v>
      </c>
      <c r="S28" s="88"/>
      <c r="T28" s="89"/>
      <c r="U28" s="89"/>
      <c r="V28" s="90"/>
      <c r="W28" s="24">
        <f t="shared" si="0"/>
        <v>0</v>
      </c>
      <c r="X28" s="24">
        <f t="shared" si="1"/>
        <v>60</v>
      </c>
      <c r="Y28" s="16">
        <f t="shared" si="2"/>
        <v>480</v>
      </c>
      <c r="Z28" s="16">
        <f t="shared" si="3"/>
        <v>0</v>
      </c>
      <c r="AA28" s="16">
        <f t="shared" si="4"/>
        <v>0</v>
      </c>
      <c r="AB28" s="16">
        <f t="shared" si="12"/>
        <v>0</v>
      </c>
      <c r="AC28" s="26"/>
    </row>
    <row r="29" spans="1:30" ht="20.25" customHeight="1">
      <c r="A29" s="18">
        <f t="shared" si="14"/>
        <v>43242</v>
      </c>
      <c r="B29" s="19">
        <f t="shared" si="5"/>
        <v>3</v>
      </c>
      <c r="C29" s="86"/>
      <c r="D29" s="87"/>
      <c r="E29" s="20">
        <v>9</v>
      </c>
      <c r="F29" s="21" t="s">
        <v>40</v>
      </c>
      <c r="G29" s="20">
        <v>18</v>
      </c>
      <c r="H29" s="21" t="s">
        <v>40</v>
      </c>
      <c r="I29" s="20">
        <v>1</v>
      </c>
      <c r="J29" s="21" t="s">
        <v>40</v>
      </c>
      <c r="K29" s="20">
        <v>0</v>
      </c>
      <c r="L29" s="21" t="s">
        <v>40</v>
      </c>
      <c r="M29" s="22">
        <f t="shared" si="6"/>
        <v>8</v>
      </c>
      <c r="N29" s="23">
        <f t="shared" si="7"/>
        <v>0</v>
      </c>
      <c r="O29" s="22">
        <f t="shared" si="8"/>
        <v>0</v>
      </c>
      <c r="P29" s="23">
        <f t="shared" si="9"/>
        <v>0</v>
      </c>
      <c r="Q29" s="22">
        <f t="shared" si="10"/>
        <v>0</v>
      </c>
      <c r="R29" s="23">
        <f t="shared" si="11"/>
        <v>0</v>
      </c>
      <c r="S29" s="88"/>
      <c r="T29" s="89"/>
      <c r="U29" s="89"/>
      <c r="V29" s="90"/>
      <c r="W29" s="24">
        <f t="shared" si="0"/>
        <v>0</v>
      </c>
      <c r="X29" s="24">
        <f t="shared" si="1"/>
        <v>60</v>
      </c>
      <c r="Y29" s="16">
        <f t="shared" si="2"/>
        <v>480</v>
      </c>
      <c r="Z29" s="16">
        <f t="shared" si="3"/>
        <v>0</v>
      </c>
      <c r="AA29" s="16">
        <f t="shared" si="4"/>
        <v>0</v>
      </c>
      <c r="AB29" s="16">
        <f t="shared" si="12"/>
        <v>0</v>
      </c>
      <c r="AC29" s="26"/>
    </row>
    <row r="30" spans="1:30" ht="20.25" customHeight="1">
      <c r="A30" s="18">
        <f t="shared" si="14"/>
        <v>43243</v>
      </c>
      <c r="B30" s="19">
        <f t="shared" si="5"/>
        <v>4</v>
      </c>
      <c r="C30" s="86" t="s">
        <v>39</v>
      </c>
      <c r="D30" s="87"/>
      <c r="E30" s="20"/>
      <c r="F30" s="21"/>
      <c r="G30" s="20"/>
      <c r="H30" s="21"/>
      <c r="I30" s="20"/>
      <c r="J30" s="21"/>
      <c r="K30" s="20"/>
      <c r="L30" s="21"/>
      <c r="M30" s="22" t="str">
        <f t="shared" si="6"/>
        <v/>
      </c>
      <c r="N30" s="23" t="str">
        <f t="shared" si="7"/>
        <v/>
      </c>
      <c r="O30" s="22" t="str">
        <f t="shared" si="8"/>
        <v/>
      </c>
      <c r="P30" s="23" t="str">
        <f t="shared" si="9"/>
        <v/>
      </c>
      <c r="Q30" s="22" t="str">
        <f t="shared" si="10"/>
        <v/>
      </c>
      <c r="R30" s="23" t="str">
        <f t="shared" si="11"/>
        <v/>
      </c>
      <c r="S30" s="88"/>
      <c r="T30" s="89"/>
      <c r="U30" s="89"/>
      <c r="V30" s="90"/>
      <c r="W30" s="24">
        <f t="shared" si="0"/>
        <v>0</v>
      </c>
      <c r="X30" s="24">
        <f t="shared" si="1"/>
        <v>0</v>
      </c>
      <c r="Y30" s="16">
        <f t="shared" si="2"/>
        <v>0</v>
      </c>
      <c r="Z30" s="16">
        <f t="shared" si="3"/>
        <v>0</v>
      </c>
      <c r="AA30" s="16">
        <f t="shared" si="4"/>
        <v>0</v>
      </c>
      <c r="AB30" s="16">
        <f t="shared" si="12"/>
        <v>0</v>
      </c>
      <c r="AC30" s="26"/>
    </row>
    <row r="31" spans="1:30" ht="20.25" customHeight="1">
      <c r="A31" s="18">
        <f t="shared" si="14"/>
        <v>43244</v>
      </c>
      <c r="B31" s="19">
        <f t="shared" si="5"/>
        <v>5</v>
      </c>
      <c r="C31" s="86"/>
      <c r="D31" s="87"/>
      <c r="E31" s="20">
        <v>9</v>
      </c>
      <c r="F31" s="21" t="s">
        <v>40</v>
      </c>
      <c r="G31" s="20">
        <v>18</v>
      </c>
      <c r="H31" s="21" t="s">
        <v>40</v>
      </c>
      <c r="I31" s="20">
        <v>1</v>
      </c>
      <c r="J31" s="21" t="s">
        <v>40</v>
      </c>
      <c r="K31" s="20">
        <v>0</v>
      </c>
      <c r="L31" s="21" t="s">
        <v>40</v>
      </c>
      <c r="M31" s="22">
        <f t="shared" si="6"/>
        <v>8</v>
      </c>
      <c r="N31" s="23">
        <f t="shared" si="7"/>
        <v>0</v>
      </c>
      <c r="O31" s="22">
        <f t="shared" si="8"/>
        <v>0</v>
      </c>
      <c r="P31" s="23">
        <f t="shared" si="9"/>
        <v>0</v>
      </c>
      <c r="Q31" s="22">
        <f t="shared" si="10"/>
        <v>0</v>
      </c>
      <c r="R31" s="23">
        <f t="shared" si="11"/>
        <v>0</v>
      </c>
      <c r="S31" s="88"/>
      <c r="T31" s="89"/>
      <c r="U31" s="89"/>
      <c r="V31" s="90"/>
      <c r="W31" s="24">
        <f t="shared" si="0"/>
        <v>0</v>
      </c>
      <c r="X31" s="24">
        <f t="shared" si="1"/>
        <v>60</v>
      </c>
      <c r="Y31" s="16">
        <f t="shared" si="2"/>
        <v>480</v>
      </c>
      <c r="Z31" s="16">
        <f t="shared" si="3"/>
        <v>0</v>
      </c>
      <c r="AA31" s="16">
        <f t="shared" si="4"/>
        <v>0</v>
      </c>
      <c r="AB31" s="16">
        <f t="shared" si="12"/>
        <v>0</v>
      </c>
      <c r="AC31" s="26"/>
    </row>
    <row r="32" spans="1:30" ht="20.25" customHeight="1">
      <c r="A32" s="18">
        <f t="shared" si="14"/>
        <v>43245</v>
      </c>
      <c r="B32" s="19">
        <f t="shared" si="5"/>
        <v>6</v>
      </c>
      <c r="C32" s="86"/>
      <c r="D32" s="87"/>
      <c r="E32" s="20">
        <v>9</v>
      </c>
      <c r="F32" s="21" t="s">
        <v>43</v>
      </c>
      <c r="G32" s="20">
        <v>21</v>
      </c>
      <c r="H32" s="21" t="s">
        <v>40</v>
      </c>
      <c r="I32" s="20">
        <v>1</v>
      </c>
      <c r="J32" s="21" t="s">
        <v>40</v>
      </c>
      <c r="K32" s="20">
        <v>0</v>
      </c>
      <c r="L32" s="21" t="s">
        <v>40</v>
      </c>
      <c r="M32" s="22">
        <f t="shared" si="6"/>
        <v>10</v>
      </c>
      <c r="N32" s="23">
        <f t="shared" si="7"/>
        <v>30</v>
      </c>
      <c r="O32" s="22">
        <f t="shared" si="8"/>
        <v>2</v>
      </c>
      <c r="P32" s="23">
        <f t="shared" si="9"/>
        <v>30</v>
      </c>
      <c r="Q32" s="22">
        <f t="shared" si="10"/>
        <v>0</v>
      </c>
      <c r="R32" s="23">
        <f t="shared" si="11"/>
        <v>0</v>
      </c>
      <c r="S32" s="88"/>
      <c r="T32" s="89"/>
      <c r="U32" s="89"/>
      <c r="V32" s="90"/>
      <c r="W32" s="24">
        <f t="shared" si="0"/>
        <v>0</v>
      </c>
      <c r="X32" s="24">
        <f t="shared" si="1"/>
        <v>0</v>
      </c>
      <c r="Y32" s="16">
        <f t="shared" si="2"/>
        <v>630</v>
      </c>
      <c r="Z32" s="16">
        <f t="shared" si="3"/>
        <v>150</v>
      </c>
      <c r="AA32" s="16">
        <f t="shared" si="4"/>
        <v>0</v>
      </c>
      <c r="AB32" s="16">
        <f t="shared" si="12"/>
        <v>0</v>
      </c>
      <c r="AC32" s="26"/>
    </row>
    <row r="33" spans="1:29" ht="20.25" customHeight="1">
      <c r="A33" s="18">
        <f t="shared" si="14"/>
        <v>43246</v>
      </c>
      <c r="B33" s="19">
        <f t="shared" si="5"/>
        <v>7</v>
      </c>
      <c r="C33" s="86" t="s">
        <v>33</v>
      </c>
      <c r="D33" s="87"/>
      <c r="E33" s="20">
        <v>11</v>
      </c>
      <c r="F33" s="21" t="s">
        <v>40</v>
      </c>
      <c r="G33" s="20">
        <v>17</v>
      </c>
      <c r="H33" s="21" t="s">
        <v>40</v>
      </c>
      <c r="I33" s="20">
        <v>1</v>
      </c>
      <c r="J33" s="21" t="s">
        <v>40</v>
      </c>
      <c r="K33" s="20">
        <v>0</v>
      </c>
      <c r="L33" s="21" t="s">
        <v>40</v>
      </c>
      <c r="M33" s="22">
        <f t="shared" si="6"/>
        <v>5</v>
      </c>
      <c r="N33" s="23">
        <f t="shared" si="7"/>
        <v>0</v>
      </c>
      <c r="O33" s="22">
        <f t="shared" si="8"/>
        <v>0</v>
      </c>
      <c r="P33" s="23">
        <f t="shared" si="9"/>
        <v>0</v>
      </c>
      <c r="Q33" s="22">
        <f t="shared" si="10"/>
        <v>0</v>
      </c>
      <c r="R33" s="23">
        <f t="shared" si="11"/>
        <v>0</v>
      </c>
      <c r="S33" s="88"/>
      <c r="T33" s="89"/>
      <c r="U33" s="89"/>
      <c r="V33" s="90"/>
      <c r="W33" s="24">
        <f t="shared" si="0"/>
        <v>0</v>
      </c>
      <c r="X33" s="24">
        <f t="shared" si="1"/>
        <v>0</v>
      </c>
      <c r="Y33" s="16">
        <f t="shared" si="2"/>
        <v>300</v>
      </c>
      <c r="Z33" s="16">
        <f t="shared" si="3"/>
        <v>0</v>
      </c>
      <c r="AA33" s="16">
        <f t="shared" si="4"/>
        <v>0</v>
      </c>
      <c r="AB33" s="16">
        <f t="shared" si="12"/>
        <v>300</v>
      </c>
      <c r="AC33" s="26"/>
    </row>
    <row r="34" spans="1:29" ht="20.25" customHeight="1">
      <c r="A34" s="18">
        <f t="shared" si="14"/>
        <v>43247</v>
      </c>
      <c r="B34" s="19">
        <f t="shared" si="5"/>
        <v>1</v>
      </c>
      <c r="C34" s="86" t="s">
        <v>33</v>
      </c>
      <c r="D34" s="87"/>
      <c r="E34" s="20"/>
      <c r="F34" s="21"/>
      <c r="G34" s="20"/>
      <c r="H34" s="21"/>
      <c r="I34" s="20"/>
      <c r="J34" s="21"/>
      <c r="K34" s="20"/>
      <c r="L34" s="21"/>
      <c r="M34" s="22" t="str">
        <f t="shared" si="6"/>
        <v/>
      </c>
      <c r="N34" s="23" t="str">
        <f t="shared" si="7"/>
        <v/>
      </c>
      <c r="O34" s="22" t="str">
        <f t="shared" si="8"/>
        <v/>
      </c>
      <c r="P34" s="23" t="str">
        <f t="shared" si="9"/>
        <v/>
      </c>
      <c r="Q34" s="22" t="str">
        <f t="shared" si="10"/>
        <v/>
      </c>
      <c r="R34" s="23" t="str">
        <f t="shared" si="11"/>
        <v/>
      </c>
      <c r="S34" s="88"/>
      <c r="T34" s="89"/>
      <c r="U34" s="89"/>
      <c r="V34" s="90"/>
      <c r="W34" s="24">
        <f t="shared" si="0"/>
        <v>0</v>
      </c>
      <c r="X34" s="24">
        <f t="shared" si="1"/>
        <v>0</v>
      </c>
      <c r="Y34" s="16">
        <f t="shared" si="2"/>
        <v>0</v>
      </c>
      <c r="Z34" s="16">
        <f t="shared" si="3"/>
        <v>0</v>
      </c>
      <c r="AA34" s="16">
        <f t="shared" si="4"/>
        <v>0</v>
      </c>
      <c r="AB34" s="16">
        <f t="shared" si="12"/>
        <v>0</v>
      </c>
      <c r="AC34" s="26"/>
    </row>
    <row r="35" spans="1:29" ht="20.25" customHeight="1">
      <c r="A35" s="18">
        <f>IF(A34+1&gt;$G$2,"",A34+1)</f>
        <v>43248</v>
      </c>
      <c r="B35" s="19">
        <f t="shared" si="5"/>
        <v>2</v>
      </c>
      <c r="C35" s="86"/>
      <c r="D35" s="87"/>
      <c r="E35" s="20">
        <v>9</v>
      </c>
      <c r="F35" s="21" t="s">
        <v>40</v>
      </c>
      <c r="G35" s="20">
        <v>18</v>
      </c>
      <c r="H35" s="21" t="s">
        <v>40</v>
      </c>
      <c r="I35" s="20">
        <v>1</v>
      </c>
      <c r="J35" s="21" t="s">
        <v>40</v>
      </c>
      <c r="K35" s="20">
        <v>0</v>
      </c>
      <c r="L35" s="21" t="s">
        <v>40</v>
      </c>
      <c r="M35" s="22">
        <f t="shared" si="6"/>
        <v>8</v>
      </c>
      <c r="N35" s="23">
        <f t="shared" si="7"/>
        <v>0</v>
      </c>
      <c r="O35" s="22">
        <f t="shared" si="8"/>
        <v>0</v>
      </c>
      <c r="P35" s="23">
        <f t="shared" si="9"/>
        <v>0</v>
      </c>
      <c r="Q35" s="22">
        <f t="shared" si="10"/>
        <v>0</v>
      </c>
      <c r="R35" s="23">
        <f t="shared" si="11"/>
        <v>0</v>
      </c>
      <c r="S35" s="88"/>
      <c r="T35" s="89"/>
      <c r="U35" s="89"/>
      <c r="V35" s="90"/>
      <c r="W35" s="24">
        <f t="shared" si="0"/>
        <v>0</v>
      </c>
      <c r="X35" s="24">
        <f t="shared" si="1"/>
        <v>60</v>
      </c>
      <c r="Y35" s="16">
        <f t="shared" si="2"/>
        <v>480</v>
      </c>
      <c r="Z35" s="16">
        <f t="shared" si="3"/>
        <v>0</v>
      </c>
      <c r="AA35" s="16">
        <f t="shared" si="4"/>
        <v>0</v>
      </c>
      <c r="AB35" s="16">
        <f t="shared" si="12"/>
        <v>0</v>
      </c>
      <c r="AC35" s="26"/>
    </row>
    <row r="36" spans="1:29" ht="20.25" customHeight="1">
      <c r="A36" s="18">
        <f>IF(A35+1&gt;$G$2,"",A35+1)</f>
        <v>43249</v>
      </c>
      <c r="B36" s="19">
        <f>IF(A36="","",WEEKDAY(A36,1))</f>
        <v>3</v>
      </c>
      <c r="C36" s="86"/>
      <c r="D36" s="87"/>
      <c r="E36" s="20">
        <v>9</v>
      </c>
      <c r="F36" s="21" t="s">
        <v>40</v>
      </c>
      <c r="G36" s="20">
        <v>18</v>
      </c>
      <c r="H36" s="21" t="s">
        <v>40</v>
      </c>
      <c r="I36" s="20">
        <v>1</v>
      </c>
      <c r="J36" s="21" t="s">
        <v>40</v>
      </c>
      <c r="K36" s="20">
        <v>0</v>
      </c>
      <c r="L36" s="21" t="s">
        <v>40</v>
      </c>
      <c r="M36" s="22">
        <f t="shared" si="6"/>
        <v>8</v>
      </c>
      <c r="N36" s="23">
        <f t="shared" si="7"/>
        <v>0</v>
      </c>
      <c r="O36" s="22">
        <f t="shared" si="8"/>
        <v>0</v>
      </c>
      <c r="P36" s="23">
        <f t="shared" si="9"/>
        <v>0</v>
      </c>
      <c r="Q36" s="22">
        <f t="shared" si="10"/>
        <v>0</v>
      </c>
      <c r="R36" s="23">
        <f t="shared" si="11"/>
        <v>0</v>
      </c>
      <c r="S36" s="88"/>
      <c r="T36" s="89"/>
      <c r="U36" s="89"/>
      <c r="V36" s="90"/>
      <c r="W36" s="24">
        <f t="shared" si="0"/>
        <v>0</v>
      </c>
      <c r="X36" s="24">
        <f t="shared" si="1"/>
        <v>60</v>
      </c>
      <c r="Y36" s="16">
        <f t="shared" si="2"/>
        <v>480</v>
      </c>
      <c r="Z36" s="16">
        <f t="shared" si="3"/>
        <v>0</v>
      </c>
      <c r="AA36" s="16">
        <f t="shared" si="4"/>
        <v>0</v>
      </c>
      <c r="AB36" s="16">
        <f t="shared" si="12"/>
        <v>0</v>
      </c>
      <c r="AC36" s="26"/>
    </row>
    <row r="37" spans="1:29" ht="20.25" customHeight="1">
      <c r="A37" s="18">
        <f>IF(A36+1&gt;$G$2,"",A36+1)</f>
        <v>43250</v>
      </c>
      <c r="B37" s="19">
        <f>IF(A37="","",WEEKDAY(A37,1))</f>
        <v>4</v>
      </c>
      <c r="C37" s="86"/>
      <c r="D37" s="87"/>
      <c r="E37" s="20">
        <v>9</v>
      </c>
      <c r="F37" s="21" t="s">
        <v>40</v>
      </c>
      <c r="G37" s="20">
        <v>18</v>
      </c>
      <c r="H37" s="21" t="s">
        <v>40</v>
      </c>
      <c r="I37" s="20">
        <v>1</v>
      </c>
      <c r="J37" s="21" t="s">
        <v>40</v>
      </c>
      <c r="K37" s="20">
        <v>0</v>
      </c>
      <c r="L37" s="21" t="s">
        <v>40</v>
      </c>
      <c r="M37" s="22">
        <f t="shared" si="6"/>
        <v>8</v>
      </c>
      <c r="N37" s="23">
        <f t="shared" si="7"/>
        <v>0</v>
      </c>
      <c r="O37" s="22">
        <f t="shared" si="8"/>
        <v>0</v>
      </c>
      <c r="P37" s="23">
        <f t="shared" si="9"/>
        <v>0</v>
      </c>
      <c r="Q37" s="22">
        <f t="shared" si="10"/>
        <v>0</v>
      </c>
      <c r="R37" s="23">
        <f t="shared" si="11"/>
        <v>0</v>
      </c>
      <c r="S37" s="88"/>
      <c r="T37" s="89"/>
      <c r="U37" s="89"/>
      <c r="V37" s="90"/>
      <c r="W37" s="24">
        <f t="shared" si="0"/>
        <v>0</v>
      </c>
      <c r="X37" s="24">
        <f t="shared" si="1"/>
        <v>60</v>
      </c>
      <c r="Y37" s="16">
        <f t="shared" si="2"/>
        <v>480</v>
      </c>
      <c r="Z37" s="16">
        <f t="shared" si="3"/>
        <v>0</v>
      </c>
      <c r="AA37" s="16">
        <f t="shared" si="4"/>
        <v>0</v>
      </c>
      <c r="AB37" s="16">
        <f t="shared" si="12"/>
        <v>0</v>
      </c>
      <c r="AC37" s="26"/>
    </row>
    <row r="38" spans="1:29" ht="20.25" customHeight="1">
      <c r="A38" s="18">
        <f>IF(A37+1&gt;$G$2,"",A37+1)</f>
        <v>43251</v>
      </c>
      <c r="B38" s="19">
        <f>IF(A38="","",WEEKDAY(A38,1))</f>
        <v>5</v>
      </c>
      <c r="C38" s="86"/>
      <c r="D38" s="87"/>
      <c r="E38" s="20">
        <v>9</v>
      </c>
      <c r="F38" s="21" t="s">
        <v>40</v>
      </c>
      <c r="G38" s="20">
        <v>18</v>
      </c>
      <c r="H38" s="21" t="s">
        <v>40</v>
      </c>
      <c r="I38" s="20">
        <v>1</v>
      </c>
      <c r="J38" s="21" t="s">
        <v>40</v>
      </c>
      <c r="K38" s="20">
        <v>0</v>
      </c>
      <c r="L38" s="21" t="s">
        <v>40</v>
      </c>
      <c r="M38" s="22">
        <f t="shared" si="6"/>
        <v>8</v>
      </c>
      <c r="N38" s="23">
        <f t="shared" si="7"/>
        <v>0</v>
      </c>
      <c r="O38" s="22">
        <f t="shared" si="8"/>
        <v>0</v>
      </c>
      <c r="P38" s="23">
        <f t="shared" si="9"/>
        <v>0</v>
      </c>
      <c r="Q38" s="22">
        <f t="shared" si="10"/>
        <v>0</v>
      </c>
      <c r="R38" s="23">
        <f t="shared" si="11"/>
        <v>0</v>
      </c>
      <c r="S38" s="88"/>
      <c r="T38" s="89"/>
      <c r="U38" s="89"/>
      <c r="V38" s="90"/>
      <c r="W38" s="24">
        <f t="shared" si="0"/>
        <v>0</v>
      </c>
      <c r="X38" s="24">
        <f t="shared" si="1"/>
        <v>60</v>
      </c>
      <c r="Y38" s="16">
        <f t="shared" si="2"/>
        <v>480</v>
      </c>
      <c r="Z38" s="16">
        <f t="shared" si="3"/>
        <v>0</v>
      </c>
      <c r="AA38" s="16">
        <f t="shared" si="4"/>
        <v>0</v>
      </c>
      <c r="AB38" s="16">
        <f t="shared" si="12"/>
        <v>0</v>
      </c>
      <c r="AC38" s="26"/>
    </row>
    <row r="39" spans="1:29" ht="20.25" customHeight="1">
      <c r="A39" s="27"/>
      <c r="B39" s="28"/>
      <c r="C39" s="29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1"/>
      <c r="T39" s="31"/>
      <c r="U39" s="31"/>
      <c r="V39" s="31"/>
      <c r="W39" s="26"/>
      <c r="X39" s="26"/>
      <c r="Y39" s="26"/>
      <c r="Z39" s="26"/>
      <c r="AA39" s="26"/>
      <c r="AB39" s="26"/>
      <c r="AC39" s="26"/>
    </row>
    <row r="40" spans="1:29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</row>
    <row r="41" spans="1:29">
      <c r="A41" s="84" t="s">
        <v>22</v>
      </c>
      <c r="B41" s="84"/>
      <c r="C41" s="84"/>
      <c r="D41" s="84" t="s">
        <v>28</v>
      </c>
      <c r="E41" s="84"/>
      <c r="F41" s="84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</row>
    <row r="42" spans="1:29">
      <c r="A42" s="85">
        <f>COUNT(A8:A38)-(COUNTIF(C8:C38,"休日")+COUNTIF(C8:C38,"祝日")+COUNTIF(C8:C38,"振替休日"))</f>
        <v>23</v>
      </c>
      <c r="B42" s="83"/>
      <c r="C42" s="83"/>
      <c r="D42" s="83">
        <f>COUNTIF(C8:C38,"")+COUNTIF(C8:C38,"有給休暇*")</f>
        <v>21</v>
      </c>
      <c r="E42" s="83"/>
      <c r="F42" s="83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</row>
    <row r="43" spans="1:29">
      <c r="A43" s="84" t="s">
        <v>16</v>
      </c>
      <c r="B43" s="84"/>
      <c r="C43" s="84"/>
      <c r="D43" s="84" t="s">
        <v>17</v>
      </c>
      <c r="E43" s="84"/>
      <c r="F43" s="84"/>
      <c r="G43" s="84" t="s">
        <v>23</v>
      </c>
      <c r="H43" s="84"/>
      <c r="I43" s="84"/>
      <c r="J43" s="84" t="s">
        <v>31</v>
      </c>
      <c r="K43" s="84"/>
      <c r="L43" s="84"/>
      <c r="M43" s="84" t="s">
        <v>30</v>
      </c>
      <c r="N43" s="84"/>
      <c r="O43" s="84"/>
      <c r="P43" s="84" t="s">
        <v>29</v>
      </c>
      <c r="Q43" s="84"/>
      <c r="R43" s="84"/>
      <c r="S43" s="32"/>
      <c r="T43" s="32"/>
      <c r="U43" s="32"/>
      <c r="V43" s="32"/>
    </row>
    <row r="44" spans="1:29">
      <c r="A44" s="83">
        <f>COUNTIF(W8:W38,"&gt;0")</f>
        <v>0</v>
      </c>
      <c r="B44" s="83"/>
      <c r="C44" s="83"/>
      <c r="D44" s="83">
        <f>COUNTIF(X8:X38,"&gt;0")</f>
        <v>14</v>
      </c>
      <c r="E44" s="83"/>
      <c r="F44" s="83"/>
      <c r="G44" s="83">
        <f>COUNTIF(C8:C38,"有給休暇")+COUNTIF(C8:C38,"有給休暇*")/2</f>
        <v>1</v>
      </c>
      <c r="H44" s="83"/>
      <c r="I44" s="83"/>
      <c r="J44" s="83">
        <f>COUNTIF(C8:C38,"振替休日")</f>
        <v>1</v>
      </c>
      <c r="K44" s="83"/>
      <c r="L44" s="83"/>
      <c r="M44" s="83">
        <f>COUNTIF(C8:C38,"代替休暇")</f>
        <v>1</v>
      </c>
      <c r="N44" s="83"/>
      <c r="O44" s="83"/>
      <c r="P44" s="83">
        <f>COUNTIF(C8:C38,"欠勤")</f>
        <v>1</v>
      </c>
      <c r="Q44" s="83"/>
      <c r="R44" s="83"/>
      <c r="S44" s="32"/>
      <c r="T44" s="32"/>
      <c r="U44" s="32"/>
      <c r="V44" s="32"/>
    </row>
    <row r="45" spans="1:29">
      <c r="A45" s="84" t="s">
        <v>35</v>
      </c>
      <c r="B45" s="84"/>
      <c r="C45" s="84"/>
      <c r="D45" s="84" t="s">
        <v>32</v>
      </c>
      <c r="E45" s="84"/>
      <c r="F45" s="84"/>
      <c r="G45" s="84" t="s">
        <v>24</v>
      </c>
      <c r="H45" s="84"/>
      <c r="I45" s="84"/>
      <c r="J45" s="84" t="s">
        <v>25</v>
      </c>
      <c r="K45" s="84"/>
      <c r="L45" s="84" t="s">
        <v>26</v>
      </c>
      <c r="M45" s="84" t="s">
        <v>27</v>
      </c>
      <c r="N45" s="84"/>
      <c r="O45" s="84"/>
      <c r="P45" s="32"/>
      <c r="Q45" s="32"/>
      <c r="R45" s="32"/>
      <c r="S45" s="32"/>
      <c r="T45" s="32"/>
      <c r="U45" s="32"/>
      <c r="V45" s="32"/>
    </row>
    <row r="46" spans="1:29">
      <c r="A46" s="82">
        <f>A42*所定労働時間分換算/基数分</f>
        <v>184</v>
      </c>
      <c r="B46" s="82"/>
      <c r="C46" s="82"/>
      <c r="D46" s="82">
        <f>(SUM(Y8:Y38)/基数分)</f>
        <v>189.25</v>
      </c>
      <c r="E46" s="82"/>
      <c r="F46" s="82"/>
      <c r="G46" s="82">
        <f>(SUM(Z8:Z38)/基数分)</f>
        <v>21.25</v>
      </c>
      <c r="H46" s="82"/>
      <c r="I46" s="82"/>
      <c r="J46" s="82">
        <f>(SUM(AA8:AA38)/基数分)</f>
        <v>7.25</v>
      </c>
      <c r="K46" s="82"/>
      <c r="L46" s="82"/>
      <c r="M46" s="82">
        <f>(SUM(AB8:AB38)/基数分)</f>
        <v>10.5</v>
      </c>
      <c r="N46" s="82"/>
      <c r="O46" s="82"/>
      <c r="P46" s="32"/>
      <c r="Q46" s="32"/>
      <c r="R46" s="32"/>
      <c r="S46" s="32"/>
      <c r="T46" s="32"/>
      <c r="U46" s="32"/>
      <c r="V46" s="32"/>
    </row>
    <row r="47" spans="1:29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</row>
    <row r="48" spans="1:29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</row>
    <row r="49" spans="1:2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</row>
  </sheetData>
  <sheetProtection sheet="1" objects="1" scenarios="1"/>
  <mergeCells count="108">
    <mergeCell ref="A1:E1"/>
    <mergeCell ref="Q1:V1"/>
    <mergeCell ref="A2:B2"/>
    <mergeCell ref="C2:E2"/>
    <mergeCell ref="G2:I2"/>
    <mergeCell ref="Q2:U2"/>
    <mergeCell ref="A4:V4"/>
    <mergeCell ref="A6:A7"/>
    <mergeCell ref="B6:B7"/>
    <mergeCell ref="C6:D7"/>
    <mergeCell ref="E6:H6"/>
    <mergeCell ref="I6:L6"/>
    <mergeCell ref="M6:N7"/>
    <mergeCell ref="O6:P7"/>
    <mergeCell ref="Q6:R7"/>
    <mergeCell ref="S6:V7"/>
    <mergeCell ref="C9:D9"/>
    <mergeCell ref="S9:V9"/>
    <mergeCell ref="C10:D10"/>
    <mergeCell ref="S10:V10"/>
    <mergeCell ref="C11:D11"/>
    <mergeCell ref="S11:V11"/>
    <mergeCell ref="E7:F7"/>
    <mergeCell ref="G7:H7"/>
    <mergeCell ref="I7:J7"/>
    <mergeCell ref="K7:L7"/>
    <mergeCell ref="C8:D8"/>
    <mergeCell ref="S8:V8"/>
    <mergeCell ref="C15:D15"/>
    <mergeCell ref="S15:V15"/>
    <mergeCell ref="C16:D16"/>
    <mergeCell ref="S16:V16"/>
    <mergeCell ref="C17:D17"/>
    <mergeCell ref="S17:V17"/>
    <mergeCell ref="C12:D12"/>
    <mergeCell ref="S12:V12"/>
    <mergeCell ref="C13:D13"/>
    <mergeCell ref="S13:V13"/>
    <mergeCell ref="C14:D14"/>
    <mergeCell ref="S14:V14"/>
    <mergeCell ref="C21:D21"/>
    <mergeCell ref="S21:V21"/>
    <mergeCell ref="C22:D22"/>
    <mergeCell ref="S22:V22"/>
    <mergeCell ref="C23:D23"/>
    <mergeCell ref="S23:V23"/>
    <mergeCell ref="C18:D18"/>
    <mergeCell ref="S18:V18"/>
    <mergeCell ref="C19:D19"/>
    <mergeCell ref="S19:V19"/>
    <mergeCell ref="C20:D20"/>
    <mergeCell ref="S20:V20"/>
    <mergeCell ref="C27:D27"/>
    <mergeCell ref="S27:V27"/>
    <mergeCell ref="C28:D28"/>
    <mergeCell ref="S28:V28"/>
    <mergeCell ref="C29:D29"/>
    <mergeCell ref="S29:V29"/>
    <mergeCell ref="C24:D24"/>
    <mergeCell ref="S24:V24"/>
    <mergeCell ref="C25:D25"/>
    <mergeCell ref="S25:V25"/>
    <mergeCell ref="C26:D26"/>
    <mergeCell ref="S26:V26"/>
    <mergeCell ref="C33:D33"/>
    <mergeCell ref="S33:V33"/>
    <mergeCell ref="C34:D34"/>
    <mergeCell ref="S34:V34"/>
    <mergeCell ref="C35:D35"/>
    <mergeCell ref="S35:V35"/>
    <mergeCell ref="C30:D30"/>
    <mergeCell ref="S30:V30"/>
    <mergeCell ref="C31:D31"/>
    <mergeCell ref="S31:V31"/>
    <mergeCell ref="C32:D32"/>
    <mergeCell ref="S32:V32"/>
    <mergeCell ref="C36:D36"/>
    <mergeCell ref="S36:V36"/>
    <mergeCell ref="C37:D37"/>
    <mergeCell ref="S37:V37"/>
    <mergeCell ref="C38:D38"/>
    <mergeCell ref="S38:V38"/>
    <mergeCell ref="G43:I43"/>
    <mergeCell ref="J43:L43"/>
    <mergeCell ref="M43:O43"/>
    <mergeCell ref="P43:R43"/>
    <mergeCell ref="P44:R44"/>
    <mergeCell ref="A45:C45"/>
    <mergeCell ref="D45:F45"/>
    <mergeCell ref="G45:I45"/>
    <mergeCell ref="J45:L45"/>
    <mergeCell ref="M45:O45"/>
    <mergeCell ref="A41:C41"/>
    <mergeCell ref="D41:F41"/>
    <mergeCell ref="A42:C42"/>
    <mergeCell ref="D42:F42"/>
    <mergeCell ref="A43:C43"/>
    <mergeCell ref="D43:F43"/>
    <mergeCell ref="A46:C46"/>
    <mergeCell ref="D46:F46"/>
    <mergeCell ref="G46:I46"/>
    <mergeCell ref="J46:L46"/>
    <mergeCell ref="M46:O46"/>
    <mergeCell ref="A44:C44"/>
    <mergeCell ref="D44:F44"/>
    <mergeCell ref="G44:I44"/>
    <mergeCell ref="J44:L44"/>
    <mergeCell ref="M44:O44"/>
  </mergeCells>
  <phoneticPr fontId="2"/>
  <dataValidations count="5">
    <dataValidation type="custom" allowBlank="1" showInputMessage="1" showErrorMessage="1" sqref="L8:L38 J8:J38 H8:H38 F8:F38" xr:uid="{00000000-0002-0000-0100-000000000000}">
      <formula1>AND(ISNUMBER(VALUE(F8)), (VALUE(F8) &gt;= 0), (VALUE(F8) &lt;= 59))</formula1>
    </dataValidation>
    <dataValidation type="custom" allowBlank="1" showInputMessage="1" showErrorMessage="1" sqref="E8:E38 G8:G38 I8:I38 K8:K38" xr:uid="{00000000-0002-0000-0100-000001000000}">
      <formula1>AND(ISNUMBER(VALUE(E8)), (VALUE(E8) &gt;= 0), (VALUE(E8) &lt;= 40))</formula1>
    </dataValidation>
    <dataValidation type="list" allowBlank="1" showInputMessage="1" showErrorMessage="1" sqref="C8:D38" xr:uid="{00000000-0002-0000-0100-000002000000}">
      <formula1>$AD$8:$AD$16</formula1>
    </dataValidation>
    <dataValidation type="list" allowBlank="1" showInputMessage="1" showErrorMessage="1" sqref="C39:D39" xr:uid="{00000000-0002-0000-0100-000003000000}">
      <formula1>$AD$8:$AD$15</formula1>
    </dataValidation>
    <dataValidation type="custom" imeMode="off" allowBlank="1" showInputMessage="1" showErrorMessage="1" errorTitle="対象年月" error="対象年月は 2000/1/1 ～ 2099/12/31 の日付で入力してください。" sqref="A1 C2:C3 G2:G3" xr:uid="{00000000-0002-0000-0100-000004000000}">
      <formula1>AND(A1=TRUNC(A1),OR(AND(A1&gt;=1,A1&lt;=12),AND(A1&gt;=36526,A1&lt;=73050)))</formula1>
    </dataValidation>
  </dataValidations>
  <pageMargins left="0.7" right="0.7" top="0.75" bottom="0.75" header="0.3" footer="0.3"/>
  <pageSetup paperSize="9" scale="77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出勤簿 </vt:lpstr>
      <vt:lpstr>出勤簿 (記入例)</vt:lpstr>
      <vt:lpstr>'出勤簿 '!Print_Area</vt:lpstr>
      <vt:lpstr>'出勤簿 (記入例)'!Print_Area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2018-09-07T01:19:31Z</cp:lastPrinted>
  <dcterms:created xsi:type="dcterms:W3CDTF">2017-12-27T08:27:10Z</dcterms:created>
  <dcterms:modified xsi:type="dcterms:W3CDTF">2022-04-28T01:19:40Z</dcterms:modified>
  <cp:category/>
</cp:coreProperties>
</file>