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s\Documents\LDRD\02-data\01-raw\03-seed\"/>
    </mc:Choice>
  </mc:AlternateContent>
  <xr:revisionPtr revIDLastSave="0" documentId="13_ncr:1_{44FB5F7C-2822-453B-823D-85E00C9AA58B}" xr6:coauthVersionLast="47" xr6:coauthVersionMax="47" xr10:uidLastSave="{00000000-0000-0000-0000-000000000000}"/>
  <bookViews>
    <workbookView xWindow="240" yWindow="240" windowWidth="16830" windowHeight="20520" activeTab="1" xr2:uid="{9467AB5D-5BAD-4942-88A7-E5B7E5227C2E}"/>
  </bookViews>
  <sheets>
    <sheet name="for_analysis" sheetId="3" r:id="rId1"/>
    <sheet name="POM_MAOM_raw_and_calcs" sheetId="1" r:id="rId2"/>
    <sheet name="raw moisture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8" i="1" l="1"/>
  <c r="X68" i="1"/>
  <c r="AD72" i="1"/>
  <c r="AD71" i="1"/>
  <c r="AD70" i="1"/>
  <c r="AD69" i="1"/>
  <c r="S72" i="1"/>
  <c r="R72" i="1"/>
  <c r="Q72" i="1"/>
  <c r="S71" i="1"/>
  <c r="R71" i="1"/>
  <c r="Q71" i="1"/>
  <c r="S70" i="1"/>
  <c r="R70" i="1"/>
  <c r="Q70" i="1"/>
  <c r="R69" i="1"/>
  <c r="Q69" i="1"/>
  <c r="M69" i="1"/>
  <c r="S69" i="1" s="1"/>
  <c r="L69" i="1"/>
  <c r="Y3" i="1"/>
  <c r="S3" i="1"/>
  <c r="AB3" i="1"/>
  <c r="AA3" i="1"/>
  <c r="R3" i="1" l="1"/>
  <c r="X3" i="1"/>
  <c r="P3" i="1"/>
  <c r="Q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X6" i="1"/>
  <c r="Y6" i="1"/>
  <c r="Z6" i="1" s="1"/>
  <c r="X7" i="1"/>
  <c r="Y7" i="1"/>
  <c r="Z7" i="1"/>
  <c r="X8" i="1"/>
  <c r="Y8" i="1"/>
  <c r="Z8" i="1" s="1"/>
  <c r="X9" i="1"/>
  <c r="Y9" i="1"/>
  <c r="Z9" i="1" s="1"/>
  <c r="X10" i="1"/>
  <c r="Y10" i="1"/>
  <c r="Z10" i="1"/>
  <c r="X11" i="1"/>
  <c r="Y11" i="1"/>
  <c r="Z11" i="1" s="1"/>
  <c r="X12" i="1"/>
  <c r="Y12" i="1"/>
  <c r="Z12" i="1"/>
  <c r="X13" i="1"/>
  <c r="Y13" i="1"/>
  <c r="Z13" i="1"/>
  <c r="X14" i="1"/>
  <c r="Y14" i="1"/>
  <c r="Z14" i="1" s="1"/>
  <c r="X15" i="1"/>
  <c r="AG15" i="1" s="1"/>
  <c r="Y15" i="1"/>
  <c r="Z15" i="1" s="1"/>
  <c r="X16" i="1"/>
  <c r="Y16" i="1"/>
  <c r="Z16" i="1"/>
  <c r="X17" i="1"/>
  <c r="Z17" i="1" s="1"/>
  <c r="Y17" i="1"/>
  <c r="X18" i="1"/>
  <c r="Y18" i="1"/>
  <c r="Z18" i="1"/>
  <c r="X19" i="1"/>
  <c r="Y19" i="1"/>
  <c r="Z19" i="1" s="1"/>
  <c r="X20" i="1"/>
  <c r="Y20" i="1"/>
  <c r="Z20" i="1"/>
  <c r="X21" i="1"/>
  <c r="Y21" i="1"/>
  <c r="Z21" i="1"/>
  <c r="X22" i="1"/>
  <c r="Y22" i="1"/>
  <c r="Z22" i="1" s="1"/>
  <c r="X23" i="1"/>
  <c r="Y23" i="1"/>
  <c r="Z23" i="1"/>
  <c r="X24" i="1"/>
  <c r="Y24" i="1"/>
  <c r="Z24" i="1"/>
  <c r="X25" i="1"/>
  <c r="Z25" i="1" s="1"/>
  <c r="Y25" i="1"/>
  <c r="X26" i="1"/>
  <c r="Y26" i="1"/>
  <c r="Z26" i="1"/>
  <c r="X27" i="1"/>
  <c r="Y27" i="1"/>
  <c r="Z27" i="1" s="1"/>
  <c r="X28" i="1"/>
  <c r="Y28" i="1"/>
  <c r="Z28" i="1"/>
  <c r="X29" i="1"/>
  <c r="Y29" i="1"/>
  <c r="Z29" i="1"/>
  <c r="X30" i="1"/>
  <c r="Y30" i="1"/>
  <c r="Z30" i="1" s="1"/>
  <c r="X31" i="1"/>
  <c r="Y31" i="1"/>
  <c r="Z31" i="1"/>
  <c r="X32" i="1"/>
  <c r="Y32" i="1"/>
  <c r="Z32" i="1"/>
  <c r="X33" i="1"/>
  <c r="Z33" i="1" s="1"/>
  <c r="Y33" i="1"/>
  <c r="X34" i="1"/>
  <c r="Y34" i="1"/>
  <c r="Z34" i="1"/>
  <c r="X35" i="1"/>
  <c r="Y35" i="1"/>
  <c r="Z35" i="1" s="1"/>
  <c r="X36" i="1"/>
  <c r="Y36" i="1"/>
  <c r="Z36" i="1"/>
  <c r="X37" i="1"/>
  <c r="Y37" i="1"/>
  <c r="Z37" i="1"/>
  <c r="X38" i="1"/>
  <c r="Y38" i="1"/>
  <c r="Z38" i="1" s="1"/>
  <c r="X39" i="1"/>
  <c r="Y39" i="1"/>
  <c r="Z39" i="1"/>
  <c r="X40" i="1"/>
  <c r="Y40" i="1"/>
  <c r="Z40" i="1"/>
  <c r="X41" i="1"/>
  <c r="Z41" i="1" s="1"/>
  <c r="Y41" i="1"/>
  <c r="X42" i="1"/>
  <c r="Y42" i="1"/>
  <c r="Z42" i="1"/>
  <c r="X43" i="1"/>
  <c r="Y43" i="1"/>
  <c r="Z43" i="1" s="1"/>
  <c r="X44" i="1"/>
  <c r="Y44" i="1"/>
  <c r="Z44" i="1"/>
  <c r="X45" i="1"/>
  <c r="Y45" i="1"/>
  <c r="Z45" i="1"/>
  <c r="X46" i="1"/>
  <c r="Y46" i="1"/>
  <c r="Z46" i="1" s="1"/>
  <c r="X47" i="1"/>
  <c r="Y47" i="1"/>
  <c r="Z47" i="1"/>
  <c r="X48" i="1"/>
  <c r="Y48" i="1"/>
  <c r="Z48" i="1"/>
  <c r="X49" i="1"/>
  <c r="Z49" i="1" s="1"/>
  <c r="Y49" i="1"/>
  <c r="X50" i="1"/>
  <c r="Y50" i="1"/>
  <c r="Z50" i="1"/>
  <c r="X51" i="1"/>
  <c r="Y51" i="1"/>
  <c r="Z51" i="1" s="1"/>
  <c r="X52" i="1"/>
  <c r="Y52" i="1"/>
  <c r="Z52" i="1"/>
  <c r="X53" i="1"/>
  <c r="Y53" i="1"/>
  <c r="Z53" i="1"/>
  <c r="X54" i="1"/>
  <c r="Y54" i="1"/>
  <c r="Z54" i="1" s="1"/>
  <c r="X55" i="1"/>
  <c r="Y55" i="1"/>
  <c r="Z55" i="1"/>
  <c r="X56" i="1"/>
  <c r="Y56" i="1"/>
  <c r="Z56" i="1"/>
  <c r="X57" i="1"/>
  <c r="Z57" i="1" s="1"/>
  <c r="Y57" i="1"/>
  <c r="X58" i="1"/>
  <c r="Y58" i="1"/>
  <c r="Z58" i="1"/>
  <c r="X59" i="1"/>
  <c r="Y59" i="1"/>
  <c r="Z59" i="1" s="1"/>
  <c r="X60" i="1"/>
  <c r="Y60" i="1"/>
  <c r="Z60" i="1"/>
  <c r="X61" i="1"/>
  <c r="Y61" i="1"/>
  <c r="Z61" i="1"/>
  <c r="X62" i="1"/>
  <c r="Y62" i="1"/>
  <c r="Z62" i="1" s="1"/>
  <c r="X63" i="1"/>
  <c r="Y63" i="1"/>
  <c r="Z63" i="1"/>
  <c r="X64" i="1"/>
  <c r="Y64" i="1"/>
  <c r="Z64" i="1"/>
  <c r="X65" i="1"/>
  <c r="Z65" i="1" s="1"/>
  <c r="Y65" i="1"/>
  <c r="X66" i="1"/>
  <c r="Y66" i="1"/>
  <c r="Z66" i="1"/>
  <c r="X67" i="1"/>
  <c r="Y67" i="1"/>
  <c r="Z67" i="1" s="1"/>
  <c r="Y68" i="1"/>
  <c r="X4" i="1"/>
  <c r="Y4" i="1"/>
  <c r="Z4" i="1" s="1"/>
  <c r="X5" i="1"/>
  <c r="Y5" i="1"/>
  <c r="Z5" i="1" s="1"/>
  <c r="AH15" i="1" l="1"/>
  <c r="R59" i="1" l="1"/>
  <c r="S12" i="1"/>
  <c r="S8" i="1"/>
  <c r="S10" i="1"/>
  <c r="AA10" i="1" s="1"/>
  <c r="S11" i="1"/>
  <c r="S13" i="1"/>
  <c r="S18" i="1"/>
  <c r="S20" i="1"/>
  <c r="S21" i="1"/>
  <c r="S27" i="1"/>
  <c r="S28" i="1"/>
  <c r="S29" i="1"/>
  <c r="AD29" i="1" s="1"/>
  <c r="S34" i="1"/>
  <c r="S35" i="1"/>
  <c r="S37" i="1"/>
  <c r="S43" i="1"/>
  <c r="S44" i="1"/>
  <c r="S45" i="1"/>
  <c r="S50" i="1"/>
  <c r="S51" i="1"/>
  <c r="S53" i="1"/>
  <c r="S58" i="1"/>
  <c r="S60" i="1"/>
  <c r="S61" i="1"/>
  <c r="S66" i="1"/>
  <c r="S68" i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P6" i="1"/>
  <c r="Q6" i="1" s="1"/>
  <c r="R6" i="1"/>
  <c r="S6" i="1"/>
  <c r="S7" i="1"/>
  <c r="P7" i="1"/>
  <c r="Q7" i="1" s="1"/>
  <c r="R7" i="1"/>
  <c r="P8" i="1"/>
  <c r="Q8" i="1" s="1"/>
  <c r="R8" i="1"/>
  <c r="P9" i="1"/>
  <c r="Q9" i="1" s="1"/>
  <c r="R9" i="1"/>
  <c r="S9" i="1"/>
  <c r="P10" i="1"/>
  <c r="Q10" i="1" s="1"/>
  <c r="R10" i="1"/>
  <c r="P11" i="1"/>
  <c r="Q11" i="1" s="1"/>
  <c r="R11" i="1"/>
  <c r="P12" i="1"/>
  <c r="Q12" i="1"/>
  <c r="R12" i="1"/>
  <c r="P13" i="1"/>
  <c r="Q13" i="1"/>
  <c r="R13" i="1"/>
  <c r="P14" i="1"/>
  <c r="Q14" i="1" s="1"/>
  <c r="R14" i="1"/>
  <c r="S14" i="1"/>
  <c r="S15" i="1"/>
  <c r="P15" i="1"/>
  <c r="Q15" i="1" s="1"/>
  <c r="R15" i="1"/>
  <c r="S16" i="1"/>
  <c r="P16" i="1"/>
  <c r="Q16" i="1" s="1"/>
  <c r="R16" i="1"/>
  <c r="P17" i="1"/>
  <c r="Q17" i="1" s="1"/>
  <c r="R17" i="1"/>
  <c r="S17" i="1"/>
  <c r="P18" i="1"/>
  <c r="Q18" i="1" s="1"/>
  <c r="R18" i="1"/>
  <c r="S19" i="1"/>
  <c r="P19" i="1"/>
  <c r="Q19" i="1" s="1"/>
  <c r="R19" i="1"/>
  <c r="P20" i="1"/>
  <c r="Q20" i="1" s="1"/>
  <c r="R20" i="1"/>
  <c r="P21" i="1"/>
  <c r="Q21" i="1"/>
  <c r="R21" i="1"/>
  <c r="P22" i="1"/>
  <c r="Q22" i="1" s="1"/>
  <c r="R22" i="1"/>
  <c r="S22" i="1"/>
  <c r="S23" i="1"/>
  <c r="P23" i="1"/>
  <c r="Q23" i="1" s="1"/>
  <c r="R23" i="1"/>
  <c r="AA23" i="1"/>
  <c r="S24" i="1"/>
  <c r="P24" i="1"/>
  <c r="Q24" i="1" s="1"/>
  <c r="R24" i="1"/>
  <c r="P25" i="1"/>
  <c r="Q25" i="1"/>
  <c r="R25" i="1"/>
  <c r="S25" i="1"/>
  <c r="P26" i="1"/>
  <c r="Q26" i="1" s="1"/>
  <c r="R26" i="1"/>
  <c r="S26" i="1"/>
  <c r="P27" i="1"/>
  <c r="Q27" i="1" s="1"/>
  <c r="R27" i="1"/>
  <c r="P28" i="1"/>
  <c r="Q28" i="1" s="1"/>
  <c r="R28" i="1"/>
  <c r="P29" i="1"/>
  <c r="Q29" i="1"/>
  <c r="R29" i="1"/>
  <c r="P30" i="1"/>
  <c r="Q30" i="1" s="1"/>
  <c r="R30" i="1"/>
  <c r="S30" i="1"/>
  <c r="S31" i="1"/>
  <c r="P31" i="1"/>
  <c r="Q31" i="1" s="1"/>
  <c r="R31" i="1"/>
  <c r="S32" i="1"/>
  <c r="P32" i="1"/>
  <c r="Q32" i="1" s="1"/>
  <c r="R32" i="1"/>
  <c r="P33" i="1"/>
  <c r="Q33" i="1" s="1"/>
  <c r="R33" i="1"/>
  <c r="S33" i="1"/>
  <c r="P34" i="1"/>
  <c r="Q34" i="1" s="1"/>
  <c r="R34" i="1"/>
  <c r="P35" i="1"/>
  <c r="Q35" i="1" s="1"/>
  <c r="R35" i="1"/>
  <c r="S36" i="1"/>
  <c r="P36" i="1"/>
  <c r="Q36" i="1" s="1"/>
  <c r="R36" i="1"/>
  <c r="P37" i="1"/>
  <c r="Q37" i="1" s="1"/>
  <c r="R37" i="1"/>
  <c r="P38" i="1"/>
  <c r="Q38" i="1" s="1"/>
  <c r="R38" i="1"/>
  <c r="S38" i="1"/>
  <c r="S39" i="1"/>
  <c r="P39" i="1"/>
  <c r="Q39" i="1" s="1"/>
  <c r="R39" i="1"/>
  <c r="S40" i="1"/>
  <c r="P40" i="1"/>
  <c r="Q40" i="1" s="1"/>
  <c r="R40" i="1"/>
  <c r="P41" i="1"/>
  <c r="Q41" i="1"/>
  <c r="R41" i="1"/>
  <c r="S41" i="1"/>
  <c r="P42" i="1"/>
  <c r="Q42" i="1" s="1"/>
  <c r="R42" i="1"/>
  <c r="S42" i="1"/>
  <c r="P43" i="1"/>
  <c r="Q43" i="1" s="1"/>
  <c r="R43" i="1"/>
  <c r="P44" i="1"/>
  <c r="Q44" i="1"/>
  <c r="R44" i="1"/>
  <c r="P45" i="1"/>
  <c r="Q45" i="1" s="1"/>
  <c r="R45" i="1"/>
  <c r="P46" i="1"/>
  <c r="Q46" i="1" s="1"/>
  <c r="R46" i="1"/>
  <c r="S46" i="1"/>
  <c r="S47" i="1"/>
  <c r="P47" i="1"/>
  <c r="Q47" i="1" s="1"/>
  <c r="R47" i="1"/>
  <c r="S48" i="1"/>
  <c r="P48" i="1"/>
  <c r="Q48" i="1" s="1"/>
  <c r="R48" i="1"/>
  <c r="P49" i="1"/>
  <c r="Q49" i="1" s="1"/>
  <c r="R49" i="1"/>
  <c r="S49" i="1"/>
  <c r="P50" i="1"/>
  <c r="Q50" i="1" s="1"/>
  <c r="R50" i="1"/>
  <c r="P51" i="1"/>
  <c r="Q51" i="1" s="1"/>
  <c r="R51" i="1"/>
  <c r="S52" i="1"/>
  <c r="P52" i="1"/>
  <c r="Q52" i="1" s="1"/>
  <c r="R52" i="1"/>
  <c r="P53" i="1"/>
  <c r="Q53" i="1" s="1"/>
  <c r="R53" i="1"/>
  <c r="P54" i="1"/>
  <c r="Q54" i="1" s="1"/>
  <c r="R54" i="1"/>
  <c r="S54" i="1"/>
  <c r="AB54" i="1" s="1"/>
  <c r="S55" i="1"/>
  <c r="P55" i="1"/>
  <c r="Q55" i="1" s="1"/>
  <c r="R55" i="1"/>
  <c r="S56" i="1"/>
  <c r="P56" i="1"/>
  <c r="Q56" i="1" s="1"/>
  <c r="R56" i="1"/>
  <c r="P57" i="1"/>
  <c r="Q57" i="1" s="1"/>
  <c r="R57" i="1"/>
  <c r="S57" i="1"/>
  <c r="P58" i="1"/>
  <c r="Q58" i="1" s="1"/>
  <c r="R58" i="1"/>
  <c r="S59" i="1"/>
  <c r="P59" i="1"/>
  <c r="Q59" i="1" s="1"/>
  <c r="P60" i="1"/>
  <c r="Q60" i="1" s="1"/>
  <c r="R60" i="1"/>
  <c r="P61" i="1"/>
  <c r="Q61" i="1" s="1"/>
  <c r="R61" i="1"/>
  <c r="P62" i="1"/>
  <c r="Q62" i="1" s="1"/>
  <c r="R62" i="1"/>
  <c r="S62" i="1"/>
  <c r="S63" i="1"/>
  <c r="P63" i="1"/>
  <c r="Q63" i="1" s="1"/>
  <c r="R63" i="1"/>
  <c r="P64" i="1"/>
  <c r="Q64" i="1" s="1"/>
  <c r="R64" i="1"/>
  <c r="S64" i="1"/>
  <c r="P65" i="1"/>
  <c r="Q65" i="1" s="1"/>
  <c r="R65" i="1"/>
  <c r="S65" i="1"/>
  <c r="P66" i="1"/>
  <c r="Q66" i="1" s="1"/>
  <c r="R66" i="1"/>
  <c r="S67" i="1"/>
  <c r="P67" i="1"/>
  <c r="Q67" i="1"/>
  <c r="R67" i="1"/>
  <c r="P68" i="1"/>
  <c r="Q68" i="1"/>
  <c r="R68" i="1"/>
  <c r="AD3" i="1"/>
  <c r="R4" i="1"/>
  <c r="R5" i="1"/>
  <c r="P4" i="1"/>
  <c r="Q4" i="1" s="1"/>
  <c r="P5" i="1"/>
  <c r="Q5" i="1" s="1"/>
  <c r="S4" i="1"/>
  <c r="AD4" i="1" s="1"/>
  <c r="S5" i="1"/>
  <c r="AB16" i="1" l="1"/>
  <c r="AD48" i="1"/>
  <c r="AD24" i="1"/>
  <c r="AA51" i="1"/>
  <c r="AB51" i="1"/>
  <c r="AC51" i="1" s="1"/>
  <c r="AD35" i="1"/>
  <c r="AA35" i="1"/>
  <c r="AA44" i="1"/>
  <c r="AA55" i="1"/>
  <c r="AD46" i="1"/>
  <c r="AD51" i="1"/>
  <c r="AD57" i="1"/>
  <c r="AB68" i="1"/>
  <c r="AA61" i="1"/>
  <c r="AA64" i="1"/>
  <c r="AA62" i="1"/>
  <c r="AA65" i="1"/>
  <c r="AD62" i="1"/>
  <c r="AD32" i="1"/>
  <c r="AA7" i="1"/>
  <c r="AB49" i="1"/>
  <c r="AD39" i="1"/>
  <c r="AD27" i="1"/>
  <c r="AB27" i="1"/>
  <c r="AD47" i="1"/>
  <c r="AA27" i="1"/>
  <c r="AB55" i="1"/>
  <c r="AD41" i="1"/>
  <c r="AB39" i="1"/>
  <c r="AD55" i="1"/>
  <c r="AA39" i="1"/>
  <c r="AD8" i="1"/>
  <c r="AD23" i="1"/>
  <c r="AD19" i="1"/>
  <c r="AD15" i="1"/>
  <c r="AD25" i="1"/>
  <c r="AA14" i="1"/>
  <c r="AD11" i="1"/>
  <c r="AB23" i="1"/>
  <c r="AC23" i="1" s="1"/>
  <c r="AD12" i="1"/>
  <c r="AB53" i="1"/>
  <c r="AD53" i="1"/>
  <c r="AA48" i="1"/>
  <c r="AA24" i="1"/>
  <c r="AB40" i="1"/>
  <c r="AA67" i="1"/>
  <c r="AD67" i="1"/>
  <c r="AB67" i="1"/>
  <c r="AB58" i="1"/>
  <c r="AA58" i="1"/>
  <c r="AD58" i="1"/>
  <c r="AA20" i="1"/>
  <c r="AA60" i="1"/>
  <c r="AB60" i="1"/>
  <c r="AD60" i="1"/>
  <c r="AB52" i="1"/>
  <c r="AA63" i="1"/>
  <c r="AB63" i="1"/>
  <c r="AD63" i="1"/>
  <c r="AB59" i="1"/>
  <c r="AA28" i="1"/>
  <c r="AB28" i="1"/>
  <c r="AD28" i="1"/>
  <c r="AA40" i="1"/>
  <c r="AD40" i="1"/>
  <c r="AA56" i="1"/>
  <c r="AD52" i="1"/>
  <c r="AA52" i="1"/>
  <c r="AD66" i="1"/>
  <c r="AB66" i="1"/>
  <c r="AA66" i="1"/>
  <c r="AA59" i="1"/>
  <c r="AA36" i="1"/>
  <c r="AA68" i="1"/>
  <c r="AB62" i="1"/>
  <c r="AA50" i="1"/>
  <c r="AD44" i="1"/>
  <c r="AB43" i="1"/>
  <c r="AA34" i="1"/>
  <c r="AB34" i="1"/>
  <c r="AD34" i="1"/>
  <c r="AB32" i="1"/>
  <c r="AA18" i="1"/>
  <c r="AB18" i="1"/>
  <c r="AD18" i="1"/>
  <c r="AD56" i="1"/>
  <c r="AA46" i="1"/>
  <c r="AB46" i="1"/>
  <c r="AB45" i="1"/>
  <c r="AA43" i="1"/>
  <c r="AA33" i="1"/>
  <c r="AB33" i="1"/>
  <c r="AA32" i="1"/>
  <c r="AA17" i="1"/>
  <c r="AB17" i="1"/>
  <c r="AB44" i="1"/>
  <c r="AA30" i="1"/>
  <c r="AB30" i="1"/>
  <c r="AD30" i="1"/>
  <c r="AD64" i="1"/>
  <c r="AD50" i="1"/>
  <c r="AB48" i="1"/>
  <c r="AA29" i="1"/>
  <c r="AB29" i="1"/>
  <c r="AA13" i="1"/>
  <c r="AB13" i="1"/>
  <c r="AD13" i="1"/>
  <c r="AD7" i="1"/>
  <c r="AD68" i="1"/>
  <c r="AD61" i="1"/>
  <c r="AA57" i="1"/>
  <c r="AB56" i="1"/>
  <c r="AA49" i="1"/>
  <c r="AB47" i="1"/>
  <c r="AA45" i="1"/>
  <c r="AD65" i="1"/>
  <c r="AB64" i="1"/>
  <c r="AD59" i="1"/>
  <c r="AA54" i="1"/>
  <c r="AB50" i="1"/>
  <c r="AA47" i="1"/>
  <c r="AA42" i="1"/>
  <c r="AB42" i="1"/>
  <c r="AD42" i="1"/>
  <c r="AD37" i="1"/>
  <c r="AD36" i="1"/>
  <c r="AB35" i="1"/>
  <c r="AD31" i="1"/>
  <c r="AA26" i="1"/>
  <c r="AB26" i="1"/>
  <c r="AD26" i="1"/>
  <c r="AB24" i="1"/>
  <c r="AD21" i="1"/>
  <c r="AD20" i="1"/>
  <c r="AB19" i="1"/>
  <c r="AA16" i="1"/>
  <c r="AA9" i="1"/>
  <c r="AB9" i="1"/>
  <c r="AD9" i="1"/>
  <c r="AA6" i="1"/>
  <c r="AA25" i="1"/>
  <c r="AB25" i="1"/>
  <c r="AA19" i="1"/>
  <c r="AB15" i="1"/>
  <c r="AA12" i="1"/>
  <c r="AB12" i="1"/>
  <c r="AB61" i="1"/>
  <c r="AB65" i="1"/>
  <c r="AD49" i="1"/>
  <c r="AD43" i="1"/>
  <c r="AA38" i="1"/>
  <c r="AB38" i="1"/>
  <c r="AD38" i="1"/>
  <c r="AB36" i="1"/>
  <c r="AD33" i="1"/>
  <c r="AB31" i="1"/>
  <c r="AA22" i="1"/>
  <c r="AB22" i="1"/>
  <c r="AD22" i="1"/>
  <c r="AB20" i="1"/>
  <c r="AD17" i="1"/>
  <c r="AD16" i="1"/>
  <c r="AA15" i="1"/>
  <c r="AB11" i="1"/>
  <c r="AA8" i="1"/>
  <c r="AB8" i="1"/>
  <c r="AA41" i="1"/>
  <c r="AB41" i="1"/>
  <c r="AB57" i="1"/>
  <c r="AD54" i="1"/>
  <c r="AA53" i="1"/>
  <c r="AD45" i="1"/>
  <c r="AA37" i="1"/>
  <c r="AB37" i="1"/>
  <c r="AA31" i="1"/>
  <c r="AA21" i="1"/>
  <c r="AB21" i="1"/>
  <c r="AA11" i="1"/>
  <c r="AB7" i="1"/>
  <c r="AD14" i="1"/>
  <c r="AD10" i="1"/>
  <c r="AD6" i="1"/>
  <c r="AB14" i="1"/>
  <c r="AB10" i="1"/>
  <c r="AB6" i="1"/>
  <c r="AA5" i="1"/>
  <c r="AB5" i="1"/>
  <c r="AD5" i="1"/>
  <c r="AA4" i="1"/>
  <c r="AB4" i="1"/>
  <c r="AC55" i="1" l="1"/>
  <c r="AC27" i="1"/>
  <c r="AC39" i="1"/>
  <c r="AC11" i="1"/>
  <c r="AC22" i="1"/>
  <c r="AC36" i="1"/>
  <c r="AC61" i="1"/>
  <c r="AC56" i="1"/>
  <c r="AC13" i="1"/>
  <c r="AC54" i="1"/>
  <c r="AC28" i="1"/>
  <c r="AC42" i="1"/>
  <c r="AC40" i="1"/>
  <c r="AC64" i="1"/>
  <c r="AC45" i="1"/>
  <c r="AC63" i="1"/>
  <c r="AC67" i="1"/>
  <c r="AC57" i="1"/>
  <c r="AC65" i="1"/>
  <c r="AC37" i="1"/>
  <c r="AC7" i="1"/>
  <c r="AC12" i="1"/>
  <c r="AC29" i="1"/>
  <c r="AC46" i="1"/>
  <c r="AC16" i="1"/>
  <c r="AC68" i="1"/>
  <c r="AC6" i="1"/>
  <c r="AC38" i="1"/>
  <c r="AC9" i="1"/>
  <c r="AC24" i="1"/>
  <c r="AC35" i="1"/>
  <c r="AC17" i="1"/>
  <c r="AC32" i="1"/>
  <c r="AC43" i="1"/>
  <c r="AC62" i="1"/>
  <c r="AC19" i="1"/>
  <c r="AC60" i="1"/>
  <c r="AC10" i="1"/>
  <c r="AC21" i="1"/>
  <c r="AC15" i="1"/>
  <c r="AC48" i="1"/>
  <c r="AC18" i="1"/>
  <c r="AC52" i="1"/>
  <c r="AC41" i="1"/>
  <c r="AC14" i="1"/>
  <c r="AC20" i="1"/>
  <c r="AC31" i="1"/>
  <c r="AC26" i="1"/>
  <c r="AC47" i="1"/>
  <c r="AC49" i="1"/>
  <c r="AC53" i="1"/>
  <c r="AC25" i="1"/>
  <c r="AC30" i="1"/>
  <c r="AC8" i="1"/>
  <c r="AC50" i="1"/>
  <c r="AC44" i="1"/>
  <c r="AC33" i="1"/>
  <c r="AC34" i="1"/>
  <c r="AC66" i="1"/>
  <c r="AC59" i="1"/>
  <c r="AC58" i="1"/>
  <c r="AG3" i="1"/>
  <c r="AH3" i="1"/>
  <c r="AC5" i="1"/>
  <c r="AC4" i="1"/>
  <c r="AC3" i="1"/>
  <c r="Z3" i="1"/>
</calcChain>
</file>

<file path=xl/sharedStrings.xml><?xml version="1.0" encoding="utf-8"?>
<sst xmlns="http://schemas.openxmlformats.org/spreadsheetml/2006/main" count="738" uniqueCount="165">
  <si>
    <t>POM jar (g)</t>
  </si>
  <si>
    <t>jar + dry POM (g)</t>
  </si>
  <si>
    <t>MAOM jar (g)</t>
  </si>
  <si>
    <t>jar + dry MAOM (g)</t>
  </si>
  <si>
    <t>5% HMP added (mL)</t>
  </si>
  <si>
    <t>HMP mass in MAOM</t>
  </si>
  <si>
    <t>POM mass</t>
  </si>
  <si>
    <t>MAOM mass</t>
  </si>
  <si>
    <t>POM [C] (mg/g soil)</t>
  </si>
  <si>
    <t>POM [N] (mg/g soil)</t>
  </si>
  <si>
    <t>MAOM [C] (mg/g soil)</t>
  </si>
  <si>
    <t>MAOM [N] (mg/g soil)</t>
  </si>
  <si>
    <t>moisture data</t>
  </si>
  <si>
    <t>Soil dry weight (g)</t>
  </si>
  <si>
    <t>% moisture in fresh sample (g)</t>
  </si>
  <si>
    <t>% recovery by mass</t>
  </si>
  <si>
    <t>% recovery by C</t>
  </si>
  <si>
    <t>% recovery by N</t>
  </si>
  <si>
    <t>moisture tray (g)</t>
  </si>
  <si>
    <t>tray + dry sample (g)</t>
  </si>
  <si>
    <t>Genotype number</t>
  </si>
  <si>
    <t>Sample (g)</t>
  </si>
  <si>
    <t>wet sample (g)</t>
  </si>
  <si>
    <t>BESC-102_Cl1_18_8_15</t>
  </si>
  <si>
    <t>BESC-876_Cl1_12_16_15</t>
  </si>
  <si>
    <t>GW-9768_Cl2_44_3_15</t>
  </si>
  <si>
    <t>MAOM [C] (% of MAOM by mass)</t>
  </si>
  <si>
    <t>MAOM [N] (% of MAOM by mass)</t>
  </si>
  <si>
    <t>POM [N] (% of MAOM by mass)</t>
  </si>
  <si>
    <t>POM [C] (% of POM by mass)</t>
  </si>
  <si>
    <t>POM C:N</t>
  </si>
  <si>
    <t>MAOM C:N</t>
  </si>
  <si>
    <t>MAOM N : POM N</t>
  </si>
  <si>
    <t>MAOM C : POM C</t>
  </si>
  <si>
    <t>Full ID</t>
  </si>
  <si>
    <t>Genotype</t>
  </si>
  <si>
    <t>Group</t>
  </si>
  <si>
    <t>BESC-102</t>
  </si>
  <si>
    <t>HF</t>
  </si>
  <si>
    <t>BESC-102_Cl2_61_21_15</t>
  </si>
  <si>
    <t>BESC-102_Cl3_92_22_15</t>
  </si>
  <si>
    <t>BESC-876</t>
  </si>
  <si>
    <t>BESC-876_Cl2_53_60_15</t>
  </si>
  <si>
    <t>GW-9776_Cl1_27_27_15</t>
  </si>
  <si>
    <t>GW-9776</t>
  </si>
  <si>
    <t>GW-9776_Cl2_50_9_15</t>
  </si>
  <si>
    <t>GW-9776_Cl3_88_28_15</t>
  </si>
  <si>
    <t>BESC-144_Cl1_14_27_15</t>
  </si>
  <si>
    <t>BESC-144</t>
  </si>
  <si>
    <t>LF</t>
  </si>
  <si>
    <t>BESC-144_Cl2_51_29_15</t>
  </si>
  <si>
    <t>BESC-144_Cl3_101_4_15</t>
  </si>
  <si>
    <t>GW-11026_Cl1_22_26_15</t>
  </si>
  <si>
    <t>GW-11026</t>
  </si>
  <si>
    <t>GW-11026_Cl2_47_9_15</t>
  </si>
  <si>
    <t>GW-11026_Cl3_78_17_15</t>
  </si>
  <si>
    <t>GW-9768_Cl1_32_10_15</t>
  </si>
  <si>
    <t>GW-9768</t>
  </si>
  <si>
    <t>GW-9768_Cl3_84_15_15</t>
  </si>
  <si>
    <t>BESC-192_Cl1_21_31_15</t>
  </si>
  <si>
    <t>BESC-192</t>
  </si>
  <si>
    <t>HPCA</t>
  </si>
  <si>
    <t>BESC-192_Cl2_67_4_15</t>
  </si>
  <si>
    <t>BESC-192_Cl3_93_8_15</t>
  </si>
  <si>
    <t>SLMC-28-2_Cl1_27_8_15</t>
  </si>
  <si>
    <t>SLMC-28-2</t>
  </si>
  <si>
    <t>SLMC-28-2_Cl2_52_25_15</t>
  </si>
  <si>
    <t>SLMC-28-2_Cl3_102_21_15</t>
  </si>
  <si>
    <t>BESC-145_Cl1_12_6_15</t>
  </si>
  <si>
    <t>BESC-145</t>
  </si>
  <si>
    <t>BESC-145_Cl2_65_33_15</t>
  </si>
  <si>
    <t>BESC-145_Cl3_89_19_15</t>
  </si>
  <si>
    <t>BESC-36_Cl1_13_30_15</t>
  </si>
  <si>
    <t>BESC-36</t>
  </si>
  <si>
    <t>LPCA</t>
  </si>
  <si>
    <t>BESC-36_Cl2_42_9_15</t>
  </si>
  <si>
    <t>BESC-36_Cl3_103_19_15</t>
  </si>
  <si>
    <t>BESC-388_Cl1_25_34_15</t>
  </si>
  <si>
    <t>BESC-388</t>
  </si>
  <si>
    <t>BESC-388_Cl2_50_4_15</t>
  </si>
  <si>
    <t>BESC-388_Cl3_88_3_15</t>
  </si>
  <si>
    <t>BESC-133_Cl1_28_16_15</t>
  </si>
  <si>
    <t>BESC-133</t>
  </si>
  <si>
    <t>BESC-133_Cl2_62_7_15</t>
  </si>
  <si>
    <t>BESC-133_Cl3_93_10_15</t>
  </si>
  <si>
    <t>BESC-35_Cl1_12_22_15</t>
  </si>
  <si>
    <t>BESC-35</t>
  </si>
  <si>
    <t>HSG</t>
  </si>
  <si>
    <t>BESC-35_Cl2_36_14_15</t>
  </si>
  <si>
    <t>BESC-35_Cl3_101_30_15</t>
  </si>
  <si>
    <t>BESC-319_Cl1_12_17_15</t>
  </si>
  <si>
    <t>BESC-319</t>
  </si>
  <si>
    <t>BESC-319_Cl2_50_22_15</t>
  </si>
  <si>
    <t>BESC-319_Cl3_84_20_15</t>
  </si>
  <si>
    <t>BESC-119_Cl1_9_4_15</t>
  </si>
  <si>
    <t>BESC-119</t>
  </si>
  <si>
    <t>BESC-351_Cl1_34_24_15</t>
  </si>
  <si>
    <t>BESC-351</t>
  </si>
  <si>
    <t>BESC-351_Cl2_43_26_15</t>
  </si>
  <si>
    <t>BESC-351_Cl3_83_30_15</t>
  </si>
  <si>
    <t>BESC-841_Cl1_34_24_15</t>
  </si>
  <si>
    <t>BESC-841</t>
  </si>
  <si>
    <t>BESC-841_Cl2_43_26_15</t>
  </si>
  <si>
    <t>BESC-841_Cl3_83_30_15</t>
  </si>
  <si>
    <t>BESC-2_Cl1_19_12_15</t>
  </si>
  <si>
    <t>BESC-2</t>
  </si>
  <si>
    <t>LSG</t>
  </si>
  <si>
    <t>BESC-2_Cl2_52_12_15</t>
  </si>
  <si>
    <t>BESC-2_Cl3_90_19_15</t>
  </si>
  <si>
    <t>GW-9854_Cl1_35_34_15</t>
  </si>
  <si>
    <t>GW-9854</t>
  </si>
  <si>
    <t>GW-9854_Cl2_55_27_15</t>
  </si>
  <si>
    <t>GW-9854_Cl3_91_23_15</t>
  </si>
  <si>
    <t>BESC-265_Cl1_35_9_15</t>
  </si>
  <si>
    <t>BESC-265</t>
  </si>
  <si>
    <t>BESC-265_Cl2_61_22_15</t>
  </si>
  <si>
    <t>BESC-265_Cl3_71_34_15</t>
  </si>
  <si>
    <t>BESC-131_Cl1_6_20_15</t>
  </si>
  <si>
    <t>BESC-131</t>
  </si>
  <si>
    <t>BESC-131_Cl2_57_31_15</t>
  </si>
  <si>
    <t>BESC-131_Cl3_102_32_15</t>
  </si>
  <si>
    <t>BESC-897_Cl1_6_20_15</t>
  </si>
  <si>
    <t>BESC-897</t>
  </si>
  <si>
    <t>BESC-897_Cl2_57_31_15</t>
  </si>
  <si>
    <t>BESC-897_Cl3_102_32_15</t>
  </si>
  <si>
    <t>BESC_833_Cl1_12_19_15</t>
  </si>
  <si>
    <t>BESC-833</t>
  </si>
  <si>
    <t>BESC_833_Cl2_42_16_15</t>
  </si>
  <si>
    <t>BESC_833_Cl3_77_6_15</t>
  </si>
  <si>
    <t>Tin weight + sticker (g)</t>
  </si>
  <si>
    <t>Wet soil weight (g)</t>
  </si>
  <si>
    <t>Dry soil + tin (g)</t>
  </si>
  <si>
    <t>Dry soil (g)</t>
  </si>
  <si>
    <t>BESC-833_Cl1_12_19_15</t>
  </si>
  <si>
    <t>BESC-833_Cl2_42_16_15</t>
  </si>
  <si>
    <t>BESC-833_Cl3_77_6_15</t>
  </si>
  <si>
    <t>Cl1</t>
  </si>
  <si>
    <t>Cl2</t>
  </si>
  <si>
    <t>Cl3</t>
  </si>
  <si>
    <t>Depth</t>
  </si>
  <si>
    <t>Block</t>
  </si>
  <si>
    <t>ID</t>
  </si>
  <si>
    <t>Genotype_num</t>
  </si>
  <si>
    <t>POM_N</t>
  </si>
  <si>
    <t>POM_C</t>
  </si>
  <si>
    <t>POM_pN</t>
  </si>
  <si>
    <t>POM_pC</t>
  </si>
  <si>
    <t>MAOM_pN</t>
  </si>
  <si>
    <t>MAOM_pC</t>
  </si>
  <si>
    <t>POM_CN</t>
  </si>
  <si>
    <t>MAOM_N</t>
  </si>
  <si>
    <t>MAOM_C</t>
  </si>
  <si>
    <t>MAOM_CN</t>
  </si>
  <si>
    <t>pRecovery</t>
  </si>
  <si>
    <t>MAOMN_POMN</t>
  </si>
  <si>
    <t>MAOMC_POMC</t>
  </si>
  <si>
    <t>a</t>
  </si>
  <si>
    <t>b</t>
  </si>
  <si>
    <t>c</t>
  </si>
  <si>
    <t>BESC-13_Cl1_15</t>
  </si>
  <si>
    <t>NA</t>
  </si>
  <si>
    <t>BESC-13</t>
  </si>
  <si>
    <t>BESC-13_Cl2_15</t>
  </si>
  <si>
    <t>BESC-13_Cl3_15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</si>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</sst>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CDF4-869C-FE48-B85B-2C377FE69C3C}">
  <dimension ref="A1:T69"/>
  <sheetViews>
    <sheetView workbookViewId="0">
      <selection activeCell="K2" sqref="K2"/>
    </sheetView>
  </sheetViews>
  <sheetFormatPr defaultColWidth="10.875" defaultRowHeight="15.75" x14ac:dyDescent="0.25"/>
  <cols>
    <col min="1" max="1" width="23.875" style="8" bestFit="1" customWidth="1"/>
    <col min="2" max="2" width="23.875" style="8" customWidth="1"/>
    <col min="3" max="5" width="9.5" style="8" customWidth="1"/>
    <col min="6" max="6" width="10.875" style="8"/>
    <col min="7" max="7" width="13.625" style="8" customWidth="1"/>
    <col min="8" max="16384" width="10.875" style="8"/>
  </cols>
  <sheetData>
    <row r="1" spans="1:20" x14ac:dyDescent="0.25">
      <c r="A1" s="8" t="s">
        <v>141</v>
      </c>
      <c r="B1" s="8" t="s">
        <v>140</v>
      </c>
      <c r="C1" s="8" t="s">
        <v>142</v>
      </c>
      <c r="D1" s="8" t="s">
        <v>35</v>
      </c>
      <c r="E1" s="8" t="s">
        <v>36</v>
      </c>
      <c r="F1" s="8" t="s">
        <v>6</v>
      </c>
      <c r="G1" s="8" t="s">
        <v>7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143</v>
      </c>
      <c r="M1" s="8" t="s">
        <v>144</v>
      </c>
      <c r="N1" s="8" t="s">
        <v>149</v>
      </c>
      <c r="O1" s="8" t="s">
        <v>150</v>
      </c>
      <c r="P1" s="8" t="s">
        <v>151</v>
      </c>
      <c r="Q1" s="8" t="s">
        <v>152</v>
      </c>
      <c r="R1" s="8" t="s">
        <v>153</v>
      </c>
      <c r="S1" s="8" t="s">
        <v>154</v>
      </c>
      <c r="T1" s="8" t="s">
        <v>155</v>
      </c>
    </row>
    <row r="2" spans="1:20" ht="20.100000000000001" customHeight="1" x14ac:dyDescent="0.25">
      <c r="A2" s="8" t="s">
        <v>23</v>
      </c>
      <c r="B2" s="8" t="s">
        <v>156</v>
      </c>
      <c r="C2" s="8">
        <v>1</v>
      </c>
      <c r="D2" s="8" t="s">
        <v>37</v>
      </c>
      <c r="E2" s="8" t="s">
        <v>38</v>
      </c>
      <c r="F2" s="8">
        <v>0.43000000000000682</v>
      </c>
      <c r="G2" s="8">
        <v>7.1200000000000045</v>
      </c>
      <c r="H2" s="8">
        <v>0.89300000000000024</v>
      </c>
      <c r="I2" s="8">
        <v>19.61</v>
      </c>
      <c r="J2" s="9">
        <v>0.313</v>
      </c>
      <c r="K2" s="9">
        <v>4.05</v>
      </c>
      <c r="L2" s="10">
        <v>0.52627323063429388</v>
      </c>
      <c r="M2" s="10">
        <v>11.556795131846023</v>
      </c>
      <c r="N2" s="10">
        <v>21.959686450167965</v>
      </c>
      <c r="O2" s="10">
        <v>3.0543281618332339</v>
      </c>
      <c r="P2" s="10">
        <v>39.520859601995525</v>
      </c>
      <c r="Q2" s="10">
        <v>12.939297124600641</v>
      </c>
      <c r="R2" s="8">
        <v>103.47568663998699</v>
      </c>
      <c r="S2" s="8">
        <v>5.8036928045000256</v>
      </c>
      <c r="T2" s="8">
        <v>3.4197075530993399</v>
      </c>
    </row>
    <row r="3" spans="1:20" ht="20.100000000000001" customHeight="1" x14ac:dyDescent="0.25">
      <c r="A3" s="8" t="s">
        <v>39</v>
      </c>
      <c r="B3" s="8" t="s">
        <v>157</v>
      </c>
      <c r="C3" s="8">
        <v>1</v>
      </c>
      <c r="D3" s="8" t="s">
        <v>37</v>
      </c>
      <c r="E3" s="8" t="s">
        <v>38</v>
      </c>
      <c r="F3" s="8">
        <v>0.31000000000000227</v>
      </c>
      <c r="G3" s="8">
        <v>6</v>
      </c>
      <c r="H3" s="8">
        <v>0.80506346305942666</v>
      </c>
      <c r="I3" s="8">
        <v>16.53</v>
      </c>
      <c r="J3" s="9">
        <v>0.29799999999999999</v>
      </c>
      <c r="K3" s="9">
        <v>3.4</v>
      </c>
      <c r="L3" s="10">
        <v>0.39510378045712247</v>
      </c>
      <c r="M3" s="10">
        <v>8.1124852767962921</v>
      </c>
      <c r="N3" s="10">
        <v>20.532542785114344</v>
      </c>
      <c r="O3" s="10">
        <v>2.8306546601314642</v>
      </c>
      <c r="P3" s="10">
        <v>32.296059880694557</v>
      </c>
      <c r="Q3" s="10">
        <v>11.409395973154362</v>
      </c>
      <c r="R3" s="8">
        <v>99.896146003520954</v>
      </c>
      <c r="S3" s="8">
        <v>7.1643320062806968</v>
      </c>
      <c r="T3" s="8">
        <v>3.9810315555295057</v>
      </c>
    </row>
    <row r="4" spans="1:20" ht="20.100000000000001" customHeight="1" x14ac:dyDescent="0.25">
      <c r="A4" s="8" t="s">
        <v>40</v>
      </c>
      <c r="B4" s="8" t="s">
        <v>158</v>
      </c>
      <c r="C4" s="8">
        <v>1</v>
      </c>
      <c r="D4" s="8" t="s">
        <v>37</v>
      </c>
      <c r="E4" s="8" t="s">
        <v>38</v>
      </c>
      <c r="F4" s="8">
        <v>0.44999999999998863</v>
      </c>
      <c r="G4" s="8">
        <v>7.2699999999999818</v>
      </c>
      <c r="H4" s="8">
        <v>0.64193700057272196</v>
      </c>
      <c r="I4" s="8">
        <v>13.3</v>
      </c>
      <c r="J4" s="9">
        <v>0.39900000000000002</v>
      </c>
      <c r="K4" s="9">
        <v>5.64</v>
      </c>
      <c r="L4" s="10">
        <v>0.36630204086363649</v>
      </c>
      <c r="M4" s="10">
        <v>7.5892449557197015</v>
      </c>
      <c r="N4" s="10">
        <v>20.718544013094796</v>
      </c>
      <c r="O4" s="10">
        <v>3.6782540552055658</v>
      </c>
      <c r="P4" s="10">
        <v>51.993365592379426</v>
      </c>
      <c r="Q4" s="10">
        <v>14.135338345864662</v>
      </c>
      <c r="R4" s="8">
        <v>97.893017641031506</v>
      </c>
      <c r="S4" s="8">
        <v>10.041587665013507</v>
      </c>
      <c r="T4" s="8">
        <v>6.8509273182958959</v>
      </c>
    </row>
    <row r="5" spans="1:20" ht="20.100000000000001" customHeight="1" x14ac:dyDescent="0.25">
      <c r="A5" s="8" t="s">
        <v>24</v>
      </c>
      <c r="B5" s="8" t="s">
        <v>156</v>
      </c>
      <c r="C5" s="8">
        <v>2</v>
      </c>
      <c r="D5" s="8" t="s">
        <v>41</v>
      </c>
      <c r="E5" s="8" t="s">
        <v>38</v>
      </c>
      <c r="F5" s="8">
        <v>0.52000000000003865</v>
      </c>
      <c r="G5" s="8">
        <v>7.7199999999999704</v>
      </c>
      <c r="H5" s="9">
        <v>0.61900000000000011</v>
      </c>
      <c r="I5" s="9">
        <v>12.32</v>
      </c>
      <c r="J5" s="9">
        <v>0.28000000000000003</v>
      </c>
      <c r="K5" s="9">
        <v>3.24</v>
      </c>
      <c r="L5" s="10">
        <v>0.38774649753655938</v>
      </c>
      <c r="M5" s="10">
        <v>7.7173454760103564</v>
      </c>
      <c r="N5" s="10">
        <v>19.903069466882062</v>
      </c>
      <c r="O5" s="10">
        <v>2.6039295050172768</v>
      </c>
      <c r="P5" s="10">
        <v>30.131184272342779</v>
      </c>
      <c r="Q5" s="10">
        <v>11.571428571428573</v>
      </c>
      <c r="R5" s="8">
        <v>99.261561442183861</v>
      </c>
      <c r="S5" s="8">
        <v>6.7155461662726186</v>
      </c>
      <c r="T5" s="8">
        <v>3.9043456543453496</v>
      </c>
    </row>
    <row r="6" spans="1:20" ht="20.100000000000001" customHeight="1" x14ac:dyDescent="0.25">
      <c r="A6" s="8" t="s">
        <v>42</v>
      </c>
      <c r="B6" s="8" t="s">
        <v>157</v>
      </c>
      <c r="C6" s="8">
        <v>2</v>
      </c>
      <c r="D6" s="8" t="s">
        <v>41</v>
      </c>
      <c r="E6" s="8" t="s">
        <v>38</v>
      </c>
      <c r="F6" s="8">
        <v>0.31000000000000227</v>
      </c>
      <c r="G6" s="8">
        <v>7.1299999999999955</v>
      </c>
      <c r="H6" s="9">
        <v>0.76800000000000024</v>
      </c>
      <c r="I6" s="9">
        <v>15.88</v>
      </c>
      <c r="J6" s="9">
        <v>0.35499999999999998</v>
      </c>
      <c r="K6" s="9">
        <v>4.45</v>
      </c>
      <c r="L6" s="10">
        <v>0.29078402251231367</v>
      </c>
      <c r="M6" s="10">
        <v>6.0125654654889837</v>
      </c>
      <c r="N6" s="10">
        <v>20.677083333333325</v>
      </c>
      <c r="O6" s="10">
        <v>3.0914733643398717</v>
      </c>
      <c r="P6" s="10">
        <v>38.752271750175858</v>
      </c>
      <c r="Q6" s="10">
        <v>12.535211267605634</v>
      </c>
      <c r="R6" s="8">
        <v>90.870007035097302</v>
      </c>
      <c r="S6" s="8">
        <v>10.631510416666579</v>
      </c>
      <c r="T6" s="8">
        <v>6.4452141057933998</v>
      </c>
    </row>
    <row r="7" spans="1:20" ht="20.100000000000001" customHeight="1" x14ac:dyDescent="0.25">
      <c r="A7" s="8" t="s">
        <v>43</v>
      </c>
      <c r="B7" s="8" t="s">
        <v>156</v>
      </c>
      <c r="C7" s="8">
        <v>3</v>
      </c>
      <c r="D7" s="8" t="s">
        <v>44</v>
      </c>
      <c r="E7" s="8" t="s">
        <v>38</v>
      </c>
      <c r="F7" s="8">
        <v>0.41000000000002501</v>
      </c>
      <c r="G7" s="8">
        <v>8.2100000000000364</v>
      </c>
      <c r="H7" s="9">
        <v>0.26100000000000007</v>
      </c>
      <c r="I7" s="9">
        <v>4.6500000000000004</v>
      </c>
      <c r="J7" s="9">
        <v>0.182</v>
      </c>
      <c r="K7" s="9">
        <v>1.82</v>
      </c>
      <c r="L7" s="10">
        <v>0.12599135332681055</v>
      </c>
      <c r="M7" s="10">
        <v>2.2446735362822565</v>
      </c>
      <c r="N7" s="10">
        <v>17.816091954022983</v>
      </c>
      <c r="O7" s="10">
        <v>1.7592636199231486</v>
      </c>
      <c r="P7" s="10">
        <v>17.592636199231489</v>
      </c>
      <c r="Q7" s="10">
        <v>10.000000000000002</v>
      </c>
      <c r="R7" s="8">
        <v>101.49009117624972</v>
      </c>
      <c r="S7" s="8">
        <v>13.963367909540368</v>
      </c>
      <c r="T7" s="8">
        <v>7.8375032782581453</v>
      </c>
    </row>
    <row r="8" spans="1:20" ht="20.100000000000001" customHeight="1" x14ac:dyDescent="0.25">
      <c r="A8" s="8" t="s">
        <v>45</v>
      </c>
      <c r="B8" s="8" t="s">
        <v>157</v>
      </c>
      <c r="C8" s="8">
        <v>3</v>
      </c>
      <c r="D8" s="8" t="s">
        <v>44</v>
      </c>
      <c r="E8" s="8" t="s">
        <v>38</v>
      </c>
      <c r="F8" s="8">
        <v>0.68000000000000682</v>
      </c>
      <c r="G8" s="8">
        <v>6.2299999999999613</v>
      </c>
      <c r="H8" s="9">
        <v>0.53000000000000014</v>
      </c>
      <c r="I8" s="9">
        <v>10.96</v>
      </c>
      <c r="J8" s="9">
        <v>0.44600000000000001</v>
      </c>
      <c r="K8" s="9">
        <v>6.54</v>
      </c>
      <c r="L8" s="10">
        <v>0.50919489561787734</v>
      </c>
      <c r="M8" s="10">
        <v>10.529766143343272</v>
      </c>
      <c r="N8" s="10">
        <v>20.679245283018862</v>
      </c>
      <c r="O8" s="10">
        <v>3.9257457077300173</v>
      </c>
      <c r="P8" s="10">
        <v>57.565867552812371</v>
      </c>
      <c r="Q8" s="10">
        <v>14.663677130044846</v>
      </c>
      <c r="R8" s="8">
        <v>97.628655069907879</v>
      </c>
      <c r="S8" s="8">
        <v>7.7097114317423809</v>
      </c>
      <c r="T8" s="8">
        <v>5.4669654358092723</v>
      </c>
    </row>
    <row r="9" spans="1:20" ht="20.100000000000001" customHeight="1" x14ac:dyDescent="0.25">
      <c r="A9" s="8" t="s">
        <v>46</v>
      </c>
      <c r="B9" s="8" t="s">
        <v>158</v>
      </c>
      <c r="C9" s="8">
        <v>3</v>
      </c>
      <c r="D9" s="8" t="s">
        <v>44</v>
      </c>
      <c r="E9" s="8" t="s">
        <v>38</v>
      </c>
      <c r="F9" s="8">
        <v>0.3599999999999568</v>
      </c>
      <c r="G9" s="8">
        <v>7.3199999999999932</v>
      </c>
      <c r="H9" s="8">
        <v>0.51249052281342888</v>
      </c>
      <c r="I9" s="8">
        <v>9.8000000000000007</v>
      </c>
      <c r="J9" s="9">
        <v>0.26200000000000001</v>
      </c>
      <c r="K9" s="9">
        <v>3.15</v>
      </c>
      <c r="L9" s="10">
        <v>0.23366776289415511</v>
      </c>
      <c r="M9" s="10">
        <v>4.4682661911318302</v>
      </c>
      <c r="N9" s="10">
        <v>19.122304830537658</v>
      </c>
      <c r="O9" s="10">
        <v>2.42897381859447</v>
      </c>
      <c r="P9" s="10">
        <v>29.203311177757939</v>
      </c>
      <c r="Q9" s="10">
        <v>12.022900763358777</v>
      </c>
      <c r="R9" s="8">
        <v>97.268379670908033</v>
      </c>
      <c r="S9" s="8">
        <v>10.394988972846573</v>
      </c>
      <c r="T9" s="8">
        <v>6.5357142857150636</v>
      </c>
    </row>
    <row r="10" spans="1:20" ht="20.100000000000001" customHeight="1" x14ac:dyDescent="0.25">
      <c r="A10" s="8" t="s">
        <v>47</v>
      </c>
      <c r="B10" s="8" t="s">
        <v>156</v>
      </c>
      <c r="C10" s="8">
        <v>4</v>
      </c>
      <c r="D10" s="8" t="s">
        <v>48</v>
      </c>
      <c r="E10" s="8" t="s">
        <v>49</v>
      </c>
      <c r="F10" s="8">
        <v>0.34000000000003183</v>
      </c>
      <c r="G10" s="8">
        <v>7.8100000000000023</v>
      </c>
      <c r="H10" s="9">
        <v>0.89900000000000024</v>
      </c>
      <c r="I10" s="9">
        <v>18.73</v>
      </c>
      <c r="J10" s="9">
        <v>0.33800000000000002</v>
      </c>
      <c r="K10" s="9">
        <v>4.4000000000000004</v>
      </c>
      <c r="L10" s="10">
        <v>0.39366549637711917</v>
      </c>
      <c r="M10" s="10">
        <v>8.2017294184020475</v>
      </c>
      <c r="N10" s="10">
        <v>20.834260289210231</v>
      </c>
      <c r="O10" s="10">
        <v>3.3998243277703808</v>
      </c>
      <c r="P10" s="10">
        <v>44.258068172158801</v>
      </c>
      <c r="Q10" s="10">
        <v>13.01775147928994</v>
      </c>
      <c r="R10" s="8">
        <v>104.9654451178837</v>
      </c>
      <c r="S10" s="8">
        <v>8.6363279460830782</v>
      </c>
      <c r="T10" s="8">
        <v>5.3961873056745695</v>
      </c>
    </row>
    <row r="11" spans="1:20" ht="20.100000000000001" customHeight="1" x14ac:dyDescent="0.25">
      <c r="A11" s="8" t="s">
        <v>50</v>
      </c>
      <c r="B11" s="8" t="s">
        <v>157</v>
      </c>
      <c r="C11" s="8">
        <v>4</v>
      </c>
      <c r="D11" s="8" t="s">
        <v>48</v>
      </c>
      <c r="E11" s="8" t="s">
        <v>49</v>
      </c>
      <c r="F11" s="8">
        <v>0.31000000000000227</v>
      </c>
      <c r="G11" s="8">
        <v>8.160000000000025</v>
      </c>
      <c r="H11" s="8">
        <v>0.78703940873264777</v>
      </c>
      <c r="I11" s="8">
        <v>15.76</v>
      </c>
      <c r="J11" s="9">
        <v>0.32</v>
      </c>
      <c r="K11" s="9">
        <v>3.9</v>
      </c>
      <c r="L11" s="10">
        <v>0.28550357222259976</v>
      </c>
      <c r="M11" s="10">
        <v>5.7170406567997345</v>
      </c>
      <c r="N11" s="10">
        <v>20.024410245705457</v>
      </c>
      <c r="O11" s="10">
        <v>3.055578959193427</v>
      </c>
      <c r="P11" s="10">
        <v>37.239868565169886</v>
      </c>
      <c r="Q11" s="10">
        <v>12.187499999999998</v>
      </c>
      <c r="R11" s="8">
        <v>99.114406343322344</v>
      </c>
      <c r="S11" s="8">
        <v>10.702419361713174</v>
      </c>
      <c r="T11" s="8">
        <v>6.5138365809726269</v>
      </c>
    </row>
    <row r="12" spans="1:20" ht="20.100000000000001" customHeight="1" x14ac:dyDescent="0.25">
      <c r="A12" s="8" t="s">
        <v>51</v>
      </c>
      <c r="B12" s="8" t="s">
        <v>158</v>
      </c>
      <c r="C12" s="8">
        <v>4</v>
      </c>
      <c r="D12" s="8" t="s">
        <v>48</v>
      </c>
      <c r="E12" s="8" t="s">
        <v>49</v>
      </c>
      <c r="F12" s="8">
        <v>0.3599999999999568</v>
      </c>
      <c r="G12" s="8">
        <v>8.339999999999975</v>
      </c>
      <c r="H12" s="9">
        <v>0.57800000000000007</v>
      </c>
      <c r="I12" s="9">
        <v>11.79</v>
      </c>
      <c r="J12" s="9">
        <v>0.215</v>
      </c>
      <c r="K12" s="9">
        <v>2.2599999999999998</v>
      </c>
      <c r="L12" s="10">
        <v>0.24132492113561776</v>
      </c>
      <c r="M12" s="10">
        <v>4.922527370569088</v>
      </c>
      <c r="N12" s="10">
        <v>20.397923875432522</v>
      </c>
      <c r="O12" s="10">
        <v>2.0795834106513205</v>
      </c>
      <c r="P12" s="10">
        <v>21.859807014288297</v>
      </c>
      <c r="Q12" s="10">
        <v>10.511627906976743</v>
      </c>
      <c r="R12" s="8">
        <v>100.89998144368077</v>
      </c>
      <c r="S12" s="8">
        <v>8.6173587081901655</v>
      </c>
      <c r="T12" s="8">
        <v>4.4407690132886168</v>
      </c>
    </row>
    <row r="13" spans="1:20" ht="20.100000000000001" customHeight="1" x14ac:dyDescent="0.25">
      <c r="A13" s="8" t="s">
        <v>52</v>
      </c>
      <c r="B13" s="8" t="s">
        <v>156</v>
      </c>
      <c r="C13" s="8">
        <v>5</v>
      </c>
      <c r="D13" s="8" t="s">
        <v>53</v>
      </c>
      <c r="E13" s="8" t="s">
        <v>49</v>
      </c>
      <c r="F13" s="8">
        <v>0.48000000000001819</v>
      </c>
      <c r="G13" s="8">
        <v>7.6899999999999977</v>
      </c>
      <c r="H13" s="9">
        <v>0.39300000000000013</v>
      </c>
      <c r="I13" s="9">
        <v>7.62</v>
      </c>
      <c r="J13" s="9">
        <v>0.22600000000000001</v>
      </c>
      <c r="K13" s="9">
        <v>2.44</v>
      </c>
      <c r="L13" s="10">
        <v>0.2366044551475105</v>
      </c>
      <c r="M13" s="10">
        <v>4.5875978326311184</v>
      </c>
      <c r="N13" s="10">
        <v>19.38931297709923</v>
      </c>
      <c r="O13" s="10">
        <v>2.1798364439092905</v>
      </c>
      <c r="P13" s="10">
        <v>23.534517359020654</v>
      </c>
      <c r="Q13" s="10">
        <v>10.796460176991149</v>
      </c>
      <c r="R13" s="8">
        <v>102.47340959261506</v>
      </c>
      <c r="S13" s="8">
        <v>9.2129983036468044</v>
      </c>
      <c r="T13" s="8">
        <v>5.130030621172156</v>
      </c>
    </row>
    <row r="14" spans="1:20" ht="20.100000000000001" customHeight="1" x14ac:dyDescent="0.25">
      <c r="A14" s="8" t="s">
        <v>54</v>
      </c>
      <c r="B14" s="8" t="s">
        <v>157</v>
      </c>
      <c r="C14" s="8">
        <v>5</v>
      </c>
      <c r="D14" s="8" t="s">
        <v>53</v>
      </c>
      <c r="E14" s="8" t="s">
        <v>49</v>
      </c>
      <c r="F14" s="8">
        <v>0.5700000000000216</v>
      </c>
      <c r="G14" s="8">
        <v>6.5</v>
      </c>
      <c r="H14" s="8">
        <v>0.26100000000000001</v>
      </c>
      <c r="I14" s="8">
        <v>4.76</v>
      </c>
      <c r="J14" s="9">
        <v>0.36499999999999999</v>
      </c>
      <c r="K14" s="9">
        <v>5.03</v>
      </c>
      <c r="L14" s="10">
        <v>0.2094172297297377</v>
      </c>
      <c r="M14" s="10">
        <v>3.8192567567569009</v>
      </c>
      <c r="N14" s="10">
        <v>18.237547892720301</v>
      </c>
      <c r="O14" s="10">
        <v>3.3396677927927927</v>
      </c>
      <c r="P14" s="10">
        <v>46.023367117117118</v>
      </c>
      <c r="Q14" s="10">
        <v>13.78082191780822</v>
      </c>
      <c r="R14" s="8">
        <v>99.521396396396696</v>
      </c>
      <c r="S14" s="8">
        <v>5.288528954930805</v>
      </c>
      <c r="T14" s="8">
        <v>3.6395716448480235</v>
      </c>
    </row>
    <row r="15" spans="1:20" ht="20.100000000000001" customHeight="1" x14ac:dyDescent="0.25">
      <c r="A15" s="8" t="s">
        <v>55</v>
      </c>
      <c r="B15" s="8" t="s">
        <v>158</v>
      </c>
      <c r="C15" s="8">
        <v>5</v>
      </c>
      <c r="D15" s="8" t="s">
        <v>53</v>
      </c>
      <c r="E15" s="8" t="s">
        <v>49</v>
      </c>
      <c r="F15" s="8">
        <v>0.29999999999995453</v>
      </c>
      <c r="G15" s="8">
        <v>7.3800000000000523</v>
      </c>
      <c r="H15" s="9">
        <v>0.76600000000000024</v>
      </c>
      <c r="I15" s="9">
        <v>16.559999999999999</v>
      </c>
      <c r="J15" s="9">
        <v>0.30349999999999999</v>
      </c>
      <c r="K15" s="9">
        <v>3.8</v>
      </c>
      <c r="L15" s="10">
        <v>0.31293235867654018</v>
      </c>
      <c r="M15" s="10">
        <v>6.7652217489340787</v>
      </c>
      <c r="N15" s="10">
        <v>21.618798955613574</v>
      </c>
      <c r="O15" s="10">
        <v>3.0501100301766155</v>
      </c>
      <c r="P15" s="10">
        <v>38.189186539278872</v>
      </c>
      <c r="Q15" s="10">
        <v>12.520593080724876</v>
      </c>
      <c r="R15" s="8">
        <v>104.58313814778914</v>
      </c>
      <c r="S15" s="8">
        <v>9.7468668407326184</v>
      </c>
      <c r="T15" s="8">
        <v>5.6449275362327809</v>
      </c>
    </row>
    <row r="16" spans="1:20" ht="20.100000000000001" customHeight="1" x14ac:dyDescent="0.25">
      <c r="A16" s="8" t="s">
        <v>56</v>
      </c>
      <c r="B16" s="8" t="s">
        <v>156</v>
      </c>
      <c r="C16" s="8">
        <v>6</v>
      </c>
      <c r="D16" s="8" t="s">
        <v>57</v>
      </c>
      <c r="E16" s="8" t="s">
        <v>49</v>
      </c>
      <c r="F16" s="8">
        <v>1.1800000000000068</v>
      </c>
      <c r="G16" s="8">
        <v>6.5399999999999636</v>
      </c>
      <c r="H16" s="8">
        <v>0.1537526386123762</v>
      </c>
      <c r="I16" s="8">
        <v>2.12</v>
      </c>
      <c r="J16" s="9">
        <v>0.35199999999999998</v>
      </c>
      <c r="K16" s="9">
        <v>4.5999999999999996</v>
      </c>
      <c r="L16" s="10">
        <v>0.23418056416973648</v>
      </c>
      <c r="M16" s="10">
        <v>3.2289709010553462</v>
      </c>
      <c r="N16" s="10">
        <v>13.788381254026508</v>
      </c>
      <c r="O16" s="10">
        <v>2.9714380124326056</v>
      </c>
      <c r="P16" s="10">
        <v>38.831292207926097</v>
      </c>
      <c r="Q16" s="10">
        <v>13.068181818181818</v>
      </c>
      <c r="R16" s="8">
        <v>99.646847442225109</v>
      </c>
      <c r="S16" s="8">
        <v>12.688661943263902</v>
      </c>
      <c r="T16" s="8">
        <v>12.025903421809904</v>
      </c>
    </row>
    <row r="17" spans="1:20" ht="20.100000000000001" customHeight="1" x14ac:dyDescent="0.25">
      <c r="A17" s="8" t="s">
        <v>25</v>
      </c>
      <c r="B17" s="8" t="s">
        <v>157</v>
      </c>
      <c r="C17" s="8">
        <v>6</v>
      </c>
      <c r="D17" s="8" t="s">
        <v>57</v>
      </c>
      <c r="E17" s="8" t="s">
        <v>49</v>
      </c>
      <c r="F17" s="8">
        <v>0.28999999999996362</v>
      </c>
      <c r="G17" s="8">
        <v>7.1999999999999886</v>
      </c>
      <c r="H17" s="9">
        <v>0.36900000000000005</v>
      </c>
      <c r="I17" s="9">
        <v>7.04</v>
      </c>
      <c r="J17" s="9">
        <v>0.20200000000000001</v>
      </c>
      <c r="K17" s="9">
        <v>2</v>
      </c>
      <c r="L17" s="10">
        <v>0.13951905626132555</v>
      </c>
      <c r="M17" s="10">
        <v>2.6618269812458855</v>
      </c>
      <c r="N17" s="10">
        <v>19.078590785907856</v>
      </c>
      <c r="O17" s="10">
        <v>1.8962388134426407</v>
      </c>
      <c r="P17" s="10">
        <v>18.774641717253868</v>
      </c>
      <c r="Q17" s="10">
        <v>9.9009900990099009</v>
      </c>
      <c r="R17" s="8">
        <v>97.654212820993607</v>
      </c>
      <c r="S17" s="8">
        <v>13.591253153912531</v>
      </c>
      <c r="T17" s="8">
        <v>7.05329153605103</v>
      </c>
    </row>
    <row r="18" spans="1:20" ht="20.100000000000001" customHeight="1" x14ac:dyDescent="0.25">
      <c r="A18" s="8" t="s">
        <v>58</v>
      </c>
      <c r="B18" s="8" t="s">
        <v>158</v>
      </c>
      <c r="C18" s="8">
        <v>6</v>
      </c>
      <c r="D18" s="8" t="s">
        <v>57</v>
      </c>
      <c r="E18" s="8" t="s">
        <v>49</v>
      </c>
      <c r="F18" s="8">
        <v>0.29000000000002046</v>
      </c>
      <c r="G18" s="8">
        <v>7.3299999999999841</v>
      </c>
      <c r="H18" s="8">
        <v>0.84633021517986184</v>
      </c>
      <c r="I18" s="8">
        <v>22.43</v>
      </c>
      <c r="J18" s="9">
        <v>0.223</v>
      </c>
      <c r="K18" s="9">
        <v>2.36</v>
      </c>
      <c r="L18" s="10">
        <v>0.32100058384058666</v>
      </c>
      <c r="M18" s="10">
        <v>8.5073685972728832</v>
      </c>
      <c r="N18" s="10">
        <v>26.502657706995823</v>
      </c>
      <c r="O18" s="10">
        <v>2.1378479615378527</v>
      </c>
      <c r="P18" s="10">
        <v>22.624758696095661</v>
      </c>
      <c r="Q18" s="10">
        <v>10.582959641255606</v>
      </c>
      <c r="R18" s="8">
        <v>99.660474289690285</v>
      </c>
      <c r="S18" s="8">
        <v>6.6599503837648397</v>
      </c>
      <c r="T18" s="8">
        <v>2.659430873060824</v>
      </c>
    </row>
    <row r="19" spans="1:20" ht="20.100000000000001" customHeight="1" x14ac:dyDescent="0.25">
      <c r="A19" s="8" t="s">
        <v>59</v>
      </c>
      <c r="B19" s="8" t="s">
        <v>156</v>
      </c>
      <c r="C19" s="8">
        <v>7</v>
      </c>
      <c r="D19" s="8" t="s">
        <v>60</v>
      </c>
      <c r="E19" s="8" t="s">
        <v>61</v>
      </c>
      <c r="F19" s="8">
        <v>0.31999999999999318</v>
      </c>
      <c r="G19" s="8">
        <v>8.5400000000000205</v>
      </c>
      <c r="H19" s="8">
        <v>0.51800000000000013</v>
      </c>
      <c r="I19" s="8">
        <v>11.85</v>
      </c>
      <c r="J19" s="9">
        <v>0.19400000000000001</v>
      </c>
      <c r="K19" s="9">
        <v>2</v>
      </c>
      <c r="L19" s="10">
        <v>0.19392033542976536</v>
      </c>
      <c r="M19" s="10">
        <v>4.4362084456423139</v>
      </c>
      <c r="N19" s="10">
        <v>22.876447876447866</v>
      </c>
      <c r="O19" s="10">
        <v>1.9382206498951831</v>
      </c>
      <c r="P19" s="10">
        <v>19.981656184486422</v>
      </c>
      <c r="Q19" s="10">
        <v>10.309278350515463</v>
      </c>
      <c r="R19" s="8">
        <v>103.65191674153955</v>
      </c>
      <c r="S19" s="8">
        <v>9.994932432432666</v>
      </c>
      <c r="T19" s="8">
        <v>4.5042194092828067</v>
      </c>
    </row>
    <row r="20" spans="1:20" ht="20.100000000000001" customHeight="1" x14ac:dyDescent="0.25">
      <c r="A20" s="8" t="s">
        <v>62</v>
      </c>
      <c r="B20" s="8" t="s">
        <v>157</v>
      </c>
      <c r="C20" s="8">
        <v>7</v>
      </c>
      <c r="D20" s="8" t="s">
        <v>60</v>
      </c>
      <c r="E20" s="8" t="s">
        <v>61</v>
      </c>
      <c r="F20" s="8">
        <v>0.31000000000000227</v>
      </c>
      <c r="G20" s="8">
        <v>6.4200000000000159</v>
      </c>
      <c r="H20" s="9">
        <v>0.87400000000000022</v>
      </c>
      <c r="I20" s="9">
        <v>19.16</v>
      </c>
      <c r="J20" s="9">
        <v>0.20100000000000001</v>
      </c>
      <c r="K20" s="9">
        <v>2.11</v>
      </c>
      <c r="L20" s="10">
        <v>0.40516694780413992</v>
      </c>
      <c r="M20" s="10">
        <v>8.8821495651342328</v>
      </c>
      <c r="N20" s="10">
        <v>21.922196796338667</v>
      </c>
      <c r="O20" s="10">
        <v>1.9297096507913771</v>
      </c>
      <c r="P20" s="10">
        <v>20.257151060546292</v>
      </c>
      <c r="Q20" s="10">
        <v>10.497512437810942</v>
      </c>
      <c r="R20" s="8">
        <v>100.64123269808256</v>
      </c>
      <c r="S20" s="8">
        <v>4.7627519007898202</v>
      </c>
      <c r="T20" s="8">
        <v>2.2806586302107776</v>
      </c>
    </row>
    <row r="21" spans="1:20" ht="20.100000000000001" customHeight="1" x14ac:dyDescent="0.25">
      <c r="A21" s="8" t="s">
        <v>63</v>
      </c>
      <c r="B21" s="8" t="s">
        <v>158</v>
      </c>
      <c r="C21" s="8">
        <v>7</v>
      </c>
      <c r="D21" s="8" t="s">
        <v>60</v>
      </c>
      <c r="E21" s="8" t="s">
        <v>61</v>
      </c>
      <c r="F21" s="8">
        <v>0.38999999999998636</v>
      </c>
      <c r="G21" s="8">
        <v>7.7300000000000182</v>
      </c>
      <c r="H21" s="9">
        <v>0.51800000000000013</v>
      </c>
      <c r="I21" s="9">
        <v>11.85</v>
      </c>
      <c r="J21" s="9">
        <v>0.20100000000000001</v>
      </c>
      <c r="K21" s="9">
        <v>2.06</v>
      </c>
      <c r="L21" s="10">
        <v>0.24937415751972949</v>
      </c>
      <c r="M21" s="10">
        <v>5.7047949162331921</v>
      </c>
      <c r="N21" s="10">
        <v>22.87644787644787</v>
      </c>
      <c r="O21" s="10">
        <v>1.9179294612570226</v>
      </c>
      <c r="P21" s="10">
        <v>19.65639149347993</v>
      </c>
      <c r="Q21" s="10">
        <v>10.248756218905472</v>
      </c>
      <c r="R21" s="8">
        <v>100.2335491070327</v>
      </c>
      <c r="S21" s="8">
        <v>7.6909711909714771</v>
      </c>
      <c r="T21" s="8">
        <v>3.4455912582496149</v>
      </c>
    </row>
    <row r="22" spans="1:20" ht="20.100000000000001" customHeight="1" x14ac:dyDescent="0.25">
      <c r="A22" s="8" t="s">
        <v>64</v>
      </c>
      <c r="B22" s="8" t="s">
        <v>156</v>
      </c>
      <c r="C22" s="8">
        <v>8</v>
      </c>
      <c r="D22" s="8" t="s">
        <v>65</v>
      </c>
      <c r="E22" s="8" t="s">
        <v>61</v>
      </c>
      <c r="F22" s="8">
        <v>0.40999999999999659</v>
      </c>
      <c r="G22" s="8">
        <v>6.8100000000000023</v>
      </c>
      <c r="H22" s="9">
        <v>0.82900000000000018</v>
      </c>
      <c r="I22" s="9">
        <v>15.36</v>
      </c>
      <c r="J22" s="9">
        <v>0.38400000000000001</v>
      </c>
      <c r="K22" s="9">
        <v>5.15</v>
      </c>
      <c r="L22" s="10">
        <v>0.46608798200866286</v>
      </c>
      <c r="M22" s="10">
        <v>8.635840052657489</v>
      </c>
      <c r="N22" s="10">
        <v>18.528347406513863</v>
      </c>
      <c r="O22" s="10">
        <v>3.5859799243047568</v>
      </c>
      <c r="P22" s="10">
        <v>48.093220338983066</v>
      </c>
      <c r="Q22" s="10">
        <v>13.411458333333334</v>
      </c>
      <c r="R22" s="8">
        <v>99.007185563051934</v>
      </c>
      <c r="S22" s="8">
        <v>7.6937832828268604</v>
      </c>
      <c r="T22" s="8">
        <v>5.5690262957317556</v>
      </c>
    </row>
    <row r="23" spans="1:20" ht="20.100000000000001" customHeight="1" x14ac:dyDescent="0.25">
      <c r="A23" s="8" t="s">
        <v>66</v>
      </c>
      <c r="B23" s="8" t="s">
        <v>157</v>
      </c>
      <c r="C23" s="8">
        <v>8</v>
      </c>
      <c r="D23" s="8" t="s">
        <v>65</v>
      </c>
      <c r="E23" s="8" t="s">
        <v>61</v>
      </c>
      <c r="F23" s="8">
        <v>0.30000000000001137</v>
      </c>
      <c r="G23" s="8">
        <v>7.4300000000000068</v>
      </c>
      <c r="H23" s="9">
        <v>0.66900000000000015</v>
      </c>
      <c r="I23" s="9">
        <v>13.49</v>
      </c>
      <c r="J23" s="9">
        <v>0.30399999999999999</v>
      </c>
      <c r="K23" s="9">
        <v>3.71</v>
      </c>
      <c r="L23" s="10">
        <v>0.25674679930000061</v>
      </c>
      <c r="M23" s="10">
        <v>5.1771514537473964</v>
      </c>
      <c r="N23" s="10">
        <v>20.164424514200299</v>
      </c>
      <c r="O23" s="10">
        <v>2.8894824639505523</v>
      </c>
      <c r="P23" s="10">
        <v>35.263091912028123</v>
      </c>
      <c r="Q23" s="10">
        <v>12.203947368421053</v>
      </c>
      <c r="R23" s="8">
        <v>98.886535056748073</v>
      </c>
      <c r="S23" s="8">
        <v>11.254210264075317</v>
      </c>
      <c r="T23" s="8">
        <v>6.8112923152950282</v>
      </c>
    </row>
    <row r="24" spans="1:20" ht="20.100000000000001" customHeight="1" x14ac:dyDescent="0.25">
      <c r="A24" s="8" t="s">
        <v>67</v>
      </c>
      <c r="B24" s="8" t="s">
        <v>158</v>
      </c>
      <c r="C24" s="8">
        <v>8</v>
      </c>
      <c r="D24" s="8" t="s">
        <v>65</v>
      </c>
      <c r="E24" s="8" t="s">
        <v>61</v>
      </c>
      <c r="F24" s="8">
        <v>0.50999999999999091</v>
      </c>
      <c r="G24" s="8">
        <v>7.0099999999999909</v>
      </c>
      <c r="H24" s="9">
        <v>0.58900000000000008</v>
      </c>
      <c r="I24" s="9">
        <v>14.27</v>
      </c>
      <c r="J24" s="9">
        <v>0.28799999999999998</v>
      </c>
      <c r="K24" s="9">
        <v>3.62</v>
      </c>
      <c r="L24" s="10">
        <v>0.39584167914144647</v>
      </c>
      <c r="M24" s="10">
        <v>9.5902559615423435</v>
      </c>
      <c r="N24" s="10">
        <v>24.227504244482169</v>
      </c>
      <c r="O24" s="10">
        <v>2.6603976470092099</v>
      </c>
      <c r="P24" s="10">
        <v>33.439720424212993</v>
      </c>
      <c r="Q24" s="10">
        <v>12.569444444444448</v>
      </c>
      <c r="R24" s="8">
        <v>99.095490100992805</v>
      </c>
      <c r="S24" s="8">
        <v>6.7208628782583748</v>
      </c>
      <c r="T24" s="8">
        <v>3.4868433708452433</v>
      </c>
    </row>
    <row r="25" spans="1:20" ht="20.100000000000001" customHeight="1" x14ac:dyDescent="0.25">
      <c r="A25" s="8" t="s">
        <v>68</v>
      </c>
      <c r="B25" s="8" t="s">
        <v>156</v>
      </c>
      <c r="C25" s="8">
        <v>9</v>
      </c>
      <c r="D25" s="8" t="s">
        <v>69</v>
      </c>
      <c r="E25" s="8" t="s">
        <v>61</v>
      </c>
      <c r="F25" s="8">
        <v>0.43999999999999773</v>
      </c>
      <c r="G25" s="8">
        <v>7.5500000000000114</v>
      </c>
      <c r="H25" s="9">
        <v>0.43600000000000011</v>
      </c>
      <c r="I25" s="9">
        <v>9.44</v>
      </c>
      <c r="J25" s="9">
        <v>0.40649999999999997</v>
      </c>
      <c r="K25" s="9">
        <v>5.83</v>
      </c>
      <c r="L25" s="10">
        <v>0.2423507415548638</v>
      </c>
      <c r="M25" s="10">
        <v>5.2472270648575998</v>
      </c>
      <c r="N25" s="10">
        <v>21.651376146788984</v>
      </c>
      <c r="O25" s="10">
        <v>3.8771507617676102</v>
      </c>
      <c r="P25" s="10">
        <v>55.605876853887253</v>
      </c>
      <c r="Q25" s="10">
        <v>14.341943419434195</v>
      </c>
      <c r="R25" s="8">
        <v>100.93736577477968</v>
      </c>
      <c r="S25" s="8">
        <v>15.998097372810777</v>
      </c>
      <c r="T25" s="8">
        <v>10.597192796610241</v>
      </c>
    </row>
    <row r="26" spans="1:20" ht="20.100000000000001" customHeight="1" x14ac:dyDescent="0.25">
      <c r="A26" s="8" t="s">
        <v>70</v>
      </c>
      <c r="B26" s="8" t="s">
        <v>157</v>
      </c>
      <c r="C26" s="8">
        <v>9</v>
      </c>
      <c r="D26" s="8" t="s">
        <v>69</v>
      </c>
      <c r="E26" s="8" t="s">
        <v>61</v>
      </c>
      <c r="F26" s="8">
        <v>0.38999999999998636</v>
      </c>
      <c r="G26" s="8">
        <v>6.5799999999999841</v>
      </c>
      <c r="H26" s="9">
        <v>0.87900000000000023</v>
      </c>
      <c r="I26" s="9">
        <v>19.27</v>
      </c>
      <c r="J26" s="9">
        <v>0.40200000000000002</v>
      </c>
      <c r="K26" s="9">
        <v>5.7</v>
      </c>
      <c r="L26" s="10">
        <v>0.49077602769337431</v>
      </c>
      <c r="M26" s="10">
        <v>10.75910586308455</v>
      </c>
      <c r="N26" s="10">
        <v>21.922639362912392</v>
      </c>
      <c r="O26" s="10">
        <v>3.7868822887705957</v>
      </c>
      <c r="P26" s="10">
        <v>53.694599616896497</v>
      </c>
      <c r="Q26" s="10">
        <v>14.179104477611938</v>
      </c>
      <c r="R26" s="8">
        <v>99.784396984420596</v>
      </c>
      <c r="S26" s="8">
        <v>7.7161109652579727</v>
      </c>
      <c r="T26" s="8">
        <v>4.9906191369607624</v>
      </c>
    </row>
    <row r="27" spans="1:20" ht="20.100000000000001" customHeight="1" x14ac:dyDescent="0.25">
      <c r="A27" s="8" t="s">
        <v>71</v>
      </c>
      <c r="B27" s="8" t="s">
        <v>158</v>
      </c>
      <c r="C27" s="8">
        <v>9</v>
      </c>
      <c r="D27" s="8" t="s">
        <v>69</v>
      </c>
      <c r="E27" s="8" t="s">
        <v>61</v>
      </c>
      <c r="F27" s="8">
        <v>0.38999999999998636</v>
      </c>
      <c r="G27" s="8">
        <v>8.1100000000000136</v>
      </c>
      <c r="H27" s="9">
        <v>0.64500000000000013</v>
      </c>
      <c r="I27" s="9">
        <v>15.05</v>
      </c>
      <c r="J27" s="9">
        <v>0.20899999999999999</v>
      </c>
      <c r="K27" s="9">
        <v>2.15</v>
      </c>
      <c r="L27" s="10">
        <v>0.29468616011807508</v>
      </c>
      <c r="M27" s="10">
        <v>6.8760104027550835</v>
      </c>
      <c r="N27" s="10">
        <v>23.333333333333329</v>
      </c>
      <c r="O27" s="10">
        <v>1.9856493521707581</v>
      </c>
      <c r="P27" s="10">
        <v>20.426536397928853</v>
      </c>
      <c r="Q27" s="10">
        <v>10.28708133971292</v>
      </c>
      <c r="R27" s="8">
        <v>99.575923713127608</v>
      </c>
      <c r="S27" s="8">
        <v>6.7381832637649035</v>
      </c>
      <c r="T27" s="8">
        <v>2.9706959706960796</v>
      </c>
    </row>
    <row r="28" spans="1:20" ht="20.100000000000001" customHeight="1" x14ac:dyDescent="0.25">
      <c r="A28" s="8" t="s">
        <v>72</v>
      </c>
      <c r="B28" s="8" t="s">
        <v>156</v>
      </c>
      <c r="C28" s="8">
        <v>10</v>
      </c>
      <c r="D28" s="8" t="s">
        <v>73</v>
      </c>
      <c r="E28" s="8" t="s">
        <v>74</v>
      </c>
      <c r="F28" s="8">
        <v>0.33999999999997499</v>
      </c>
      <c r="G28" s="8">
        <v>8.1500000000000341</v>
      </c>
      <c r="H28" s="8">
        <v>0.49683459241279621</v>
      </c>
      <c r="I28" s="8">
        <v>8.9600000000000009</v>
      </c>
      <c r="J28" s="9">
        <v>0.23</v>
      </c>
      <c r="K28" s="9">
        <v>2.54</v>
      </c>
      <c r="L28" s="10">
        <v>0.1928881901666418</v>
      </c>
      <c r="M28" s="10">
        <v>3.4785786060105228</v>
      </c>
      <c r="N28" s="10">
        <v>18.034171003446485</v>
      </c>
      <c r="O28" s="10">
        <v>2.1404266008952311</v>
      </c>
      <c r="P28" s="10">
        <v>23.637754635973419</v>
      </c>
      <c r="Q28" s="10">
        <v>11.043478260869565</v>
      </c>
      <c r="R28" s="8">
        <v>96.944368320087776</v>
      </c>
      <c r="S28" s="8">
        <v>11.096721883522539</v>
      </c>
      <c r="T28" s="8">
        <v>6.7952337184879221</v>
      </c>
    </row>
    <row r="29" spans="1:20" ht="20.100000000000001" customHeight="1" x14ac:dyDescent="0.25">
      <c r="A29" s="8" t="s">
        <v>75</v>
      </c>
      <c r="B29" s="8" t="s">
        <v>157</v>
      </c>
      <c r="C29" s="8">
        <v>10</v>
      </c>
      <c r="D29" s="8" t="s">
        <v>73</v>
      </c>
      <c r="E29" s="8" t="s">
        <v>74</v>
      </c>
      <c r="F29" s="8">
        <v>0.75</v>
      </c>
      <c r="G29" s="8">
        <v>6.0299999999999727</v>
      </c>
      <c r="H29" s="8">
        <v>0.33358753102244521</v>
      </c>
      <c r="I29" s="8">
        <v>6.4</v>
      </c>
      <c r="J29" s="9">
        <v>0.41399999999999998</v>
      </c>
      <c r="K29" s="9">
        <v>5.95</v>
      </c>
      <c r="L29" s="10">
        <v>0.37040916532952239</v>
      </c>
      <c r="M29" s="10">
        <v>7.1064366550002669</v>
      </c>
      <c r="N29" s="10">
        <v>19.185369370323919</v>
      </c>
      <c r="O29" s="10">
        <v>3.6959688738074341</v>
      </c>
      <c r="P29" s="10">
        <v>53.118393234672062</v>
      </c>
      <c r="Q29" s="10">
        <v>14.371980676328503</v>
      </c>
      <c r="R29" s="8">
        <v>100.37841775187837</v>
      </c>
      <c r="S29" s="8">
        <v>9.9780707923882943</v>
      </c>
      <c r="T29" s="8">
        <v>7.4746874999999653</v>
      </c>
    </row>
    <row r="30" spans="1:20" ht="20.100000000000001" customHeight="1" x14ac:dyDescent="0.25">
      <c r="A30" s="8" t="s">
        <v>76</v>
      </c>
      <c r="B30" s="8" t="s">
        <v>158</v>
      </c>
      <c r="C30" s="8">
        <v>10</v>
      </c>
      <c r="D30" s="8" t="s">
        <v>73</v>
      </c>
      <c r="E30" s="8" t="s">
        <v>74</v>
      </c>
      <c r="F30" s="8">
        <v>0.29000000000002046</v>
      </c>
      <c r="G30" s="8">
        <v>6.6399999999999864</v>
      </c>
      <c r="H30" s="9">
        <v>0.70400000000000007</v>
      </c>
      <c r="I30" s="9">
        <v>14.27</v>
      </c>
      <c r="J30" s="9">
        <v>0.32100000000000001</v>
      </c>
      <c r="K30" s="9">
        <v>3.88</v>
      </c>
      <c r="L30" s="10">
        <v>0.27463746670614553</v>
      </c>
      <c r="M30" s="10">
        <v>5.566870241330534</v>
      </c>
      <c r="N30" s="10">
        <v>20.26988636363636</v>
      </c>
      <c r="O30" s="10">
        <v>2.8672280663994134</v>
      </c>
      <c r="P30" s="10">
        <v>34.656837687320007</v>
      </c>
      <c r="Q30" s="10">
        <v>12.087227414330217</v>
      </c>
      <c r="R30" s="8">
        <v>93.222846996152825</v>
      </c>
      <c r="S30" s="8">
        <v>10.440047021942814</v>
      </c>
      <c r="T30" s="8">
        <v>6.225551554985894</v>
      </c>
    </row>
    <row r="31" spans="1:20" ht="20.100000000000001" customHeight="1" x14ac:dyDescent="0.25">
      <c r="A31" s="8" t="s">
        <v>77</v>
      </c>
      <c r="B31" s="8" t="s">
        <v>156</v>
      </c>
      <c r="C31" s="8">
        <v>11</v>
      </c>
      <c r="D31" s="8" t="s">
        <v>78</v>
      </c>
      <c r="E31" s="8" t="s">
        <v>74</v>
      </c>
      <c r="F31" s="8">
        <v>0.42000000000001592</v>
      </c>
      <c r="G31" s="8">
        <v>8.5</v>
      </c>
      <c r="H31" s="9">
        <v>0.47500000000000009</v>
      </c>
      <c r="I31" s="9">
        <v>10.47</v>
      </c>
      <c r="J31" s="9">
        <v>0.218</v>
      </c>
      <c r="K31" s="9">
        <v>2.31</v>
      </c>
      <c r="L31" s="10">
        <v>0.24497464297556096</v>
      </c>
      <c r="M31" s="10">
        <v>5.3997568672718375</v>
      </c>
      <c r="N31" s="10">
        <v>22.04210526315789</v>
      </c>
      <c r="O31" s="10">
        <v>2.2753785134521163</v>
      </c>
      <c r="P31" s="10">
        <v>24.110662229699027</v>
      </c>
      <c r="Q31" s="10">
        <v>10.596330275229356</v>
      </c>
      <c r="R31" s="8">
        <v>109.5325220722769</v>
      </c>
      <c r="S31" s="8">
        <v>9.2882205513780924</v>
      </c>
      <c r="T31" s="8">
        <v>4.4651384909262868</v>
      </c>
    </row>
    <row r="32" spans="1:20" ht="20.100000000000001" customHeight="1" x14ac:dyDescent="0.25">
      <c r="A32" s="8" t="s">
        <v>79</v>
      </c>
      <c r="B32" s="8" t="s">
        <v>157</v>
      </c>
      <c r="C32" s="8">
        <v>11</v>
      </c>
      <c r="D32" s="8" t="s">
        <v>78</v>
      </c>
      <c r="E32" s="8" t="s">
        <v>74</v>
      </c>
      <c r="F32" s="8">
        <v>0.92000000000001592</v>
      </c>
      <c r="G32" s="8">
        <v>6.4500000000000455</v>
      </c>
      <c r="H32" s="8">
        <v>0.31307475386587391</v>
      </c>
      <c r="I32" s="8">
        <v>5.69</v>
      </c>
      <c r="J32" s="9">
        <v>0.438</v>
      </c>
      <c r="K32" s="9">
        <v>6.61</v>
      </c>
      <c r="L32" s="10">
        <v>0.39935219005685907</v>
      </c>
      <c r="M32" s="10">
        <v>7.2580555709612495</v>
      </c>
      <c r="N32" s="10">
        <v>18.174573100319947</v>
      </c>
      <c r="O32" s="10">
        <v>3.9170040485830238</v>
      </c>
      <c r="P32" s="10">
        <v>59.112777993456142</v>
      </c>
      <c r="Q32" s="10">
        <v>15.091324200913244</v>
      </c>
      <c r="R32" s="8">
        <v>102.18512561699382</v>
      </c>
      <c r="S32" s="8">
        <v>9.8083950610746058</v>
      </c>
      <c r="T32" s="8">
        <v>8.1444372277832127</v>
      </c>
    </row>
    <row r="33" spans="1:20" ht="20.100000000000001" customHeight="1" x14ac:dyDescent="0.25">
      <c r="A33" s="8" t="s">
        <v>80</v>
      </c>
      <c r="B33" s="8" t="s">
        <v>158</v>
      </c>
      <c r="C33" s="8">
        <v>11</v>
      </c>
      <c r="D33" s="8" t="s">
        <v>78</v>
      </c>
      <c r="E33" s="8" t="s">
        <v>74</v>
      </c>
      <c r="F33" s="8">
        <v>0.24000000000000909</v>
      </c>
      <c r="G33" s="8">
        <v>7.1800000000000068</v>
      </c>
      <c r="H33" s="8">
        <v>0.55962276706575387</v>
      </c>
      <c r="I33" s="8">
        <v>10.43</v>
      </c>
      <c r="J33" s="9">
        <v>0.22800000000000001</v>
      </c>
      <c r="K33" s="9">
        <v>2.46</v>
      </c>
      <c r="L33" s="10">
        <v>0.18383396718840905</v>
      </c>
      <c r="M33" s="10">
        <v>3.4262156413479499</v>
      </c>
      <c r="N33" s="10">
        <v>18.63755482052164</v>
      </c>
      <c r="O33" s="10">
        <v>2.2406727602716687</v>
      </c>
      <c r="P33" s="10">
        <v>24.175679781878532</v>
      </c>
      <c r="Q33" s="10">
        <v>10.789473684210527</v>
      </c>
      <c r="R33" s="8">
        <v>101.56008332854299</v>
      </c>
      <c r="S33" s="8">
        <v>12.188567730659004</v>
      </c>
      <c r="T33" s="8">
        <v>7.0560882070946587</v>
      </c>
    </row>
    <row r="34" spans="1:20" ht="20.100000000000001" customHeight="1" x14ac:dyDescent="0.25">
      <c r="A34" s="8" t="s">
        <v>81</v>
      </c>
      <c r="B34" s="8" t="s">
        <v>156</v>
      </c>
      <c r="C34" s="8">
        <v>12</v>
      </c>
      <c r="D34" s="8" t="s">
        <v>82</v>
      </c>
      <c r="E34" s="8" t="s">
        <v>74</v>
      </c>
      <c r="F34" s="8">
        <v>0.24000000000000909</v>
      </c>
      <c r="G34" s="8">
        <v>6.7100000000000364</v>
      </c>
      <c r="H34" s="8">
        <v>0.54977751111353534</v>
      </c>
      <c r="I34" s="8">
        <v>10.199999999999999</v>
      </c>
      <c r="J34" s="9">
        <v>0.32800000000000001</v>
      </c>
      <c r="K34" s="9">
        <v>4.28</v>
      </c>
      <c r="L34" s="10">
        <v>0.19109734653489158</v>
      </c>
      <c r="M34" s="10">
        <v>3.545421366377723</v>
      </c>
      <c r="N34" s="10">
        <v>18.552959686074871</v>
      </c>
      <c r="O34" s="10">
        <v>3.1875191898828223</v>
      </c>
      <c r="P34" s="10">
        <v>41.593238209446582</v>
      </c>
      <c r="Q34" s="10">
        <v>13.048780487804878</v>
      </c>
      <c r="R34" s="8">
        <v>100.65636640655393</v>
      </c>
      <c r="S34" s="8">
        <v>16.680080847176118</v>
      </c>
      <c r="T34" s="8">
        <v>11.731535947712036</v>
      </c>
    </row>
    <row r="35" spans="1:20" x14ac:dyDescent="0.25">
      <c r="A35" s="8" t="s">
        <v>83</v>
      </c>
      <c r="B35" s="8" t="s">
        <v>157</v>
      </c>
      <c r="C35" s="8">
        <v>12</v>
      </c>
      <c r="D35" s="8" t="s">
        <v>82</v>
      </c>
      <c r="E35" s="8" t="s">
        <v>74</v>
      </c>
      <c r="F35" s="8">
        <v>0.41000000000002501</v>
      </c>
      <c r="G35" s="8">
        <v>6.3700000000000045</v>
      </c>
      <c r="H35" s="8">
        <v>0.64312106253579504</v>
      </c>
      <c r="I35" s="8">
        <v>12.95</v>
      </c>
      <c r="J35" s="9">
        <v>0.43</v>
      </c>
      <c r="K35" s="9">
        <v>6.2549999999999999</v>
      </c>
      <c r="L35" s="10">
        <v>0.39032886027559321</v>
      </c>
      <c r="M35" s="10">
        <v>7.8597312932626782</v>
      </c>
      <c r="N35" s="10">
        <v>20.136177703368602</v>
      </c>
      <c r="O35" s="10">
        <v>4.0547301978292687</v>
      </c>
      <c r="P35" s="10">
        <v>58.982179970749016</v>
      </c>
      <c r="Q35" s="10">
        <v>14.546511627906977</v>
      </c>
      <c r="R35" s="8">
        <v>100.3653416862566</v>
      </c>
      <c r="S35" s="8">
        <v>10.387984621394407</v>
      </c>
      <c r="T35" s="8">
        <v>7.5043506921551177</v>
      </c>
    </row>
    <row r="36" spans="1:20" x14ac:dyDescent="0.25">
      <c r="A36" s="8" t="s">
        <v>84</v>
      </c>
      <c r="B36" s="8" t="s">
        <v>158</v>
      </c>
      <c r="C36" s="8">
        <v>12</v>
      </c>
      <c r="D36" s="8" t="s">
        <v>82</v>
      </c>
      <c r="E36" s="8" t="s">
        <v>74</v>
      </c>
      <c r="F36" s="8">
        <v>0.31999999999999318</v>
      </c>
      <c r="G36" s="8">
        <v>7.6300000000000523</v>
      </c>
      <c r="H36" s="8">
        <v>0.4631655712220798</v>
      </c>
      <c r="I36" s="8">
        <v>9.56</v>
      </c>
      <c r="J36" s="9">
        <v>0.183</v>
      </c>
      <c r="K36" s="9">
        <v>1.87</v>
      </c>
      <c r="L36" s="10">
        <v>0.18760662108688686</v>
      </c>
      <c r="M36" s="10">
        <v>3.8723070302016844</v>
      </c>
      <c r="N36" s="10">
        <v>20.640566989414996</v>
      </c>
      <c r="O36" s="10">
        <v>1.76741095162149</v>
      </c>
      <c r="P36" s="10">
        <v>18.06042884990266</v>
      </c>
      <c r="Q36" s="10">
        <v>10.21857923497268</v>
      </c>
      <c r="R36" s="8">
        <v>100.63036378825909</v>
      </c>
      <c r="S36" s="8">
        <v>9.4208346239706717</v>
      </c>
      <c r="T36" s="8">
        <v>4.663997123431094</v>
      </c>
    </row>
    <row r="37" spans="1:20" x14ac:dyDescent="0.25">
      <c r="A37" s="8" t="s">
        <v>85</v>
      </c>
      <c r="B37" s="8" t="s">
        <v>156</v>
      </c>
      <c r="C37" s="8">
        <v>13</v>
      </c>
      <c r="D37" s="8" t="s">
        <v>86</v>
      </c>
      <c r="E37" s="8" t="s">
        <v>87</v>
      </c>
      <c r="F37" s="8">
        <v>0.47000000000002728</v>
      </c>
      <c r="G37" s="8">
        <v>8.160000000000025</v>
      </c>
      <c r="H37" s="9">
        <v>0.43400000000000011</v>
      </c>
      <c r="I37" s="9">
        <v>10.61</v>
      </c>
      <c r="J37" s="9">
        <v>0.21</v>
      </c>
      <c r="K37" s="9">
        <v>2.62</v>
      </c>
      <c r="L37" s="10">
        <v>0.24087706743567344</v>
      </c>
      <c r="M37" s="10">
        <v>5.8887227776324762</v>
      </c>
      <c r="N37" s="10">
        <v>24.447004608294925</v>
      </c>
      <c r="O37" s="10">
        <v>2.0235657552590807</v>
      </c>
      <c r="P37" s="10">
        <v>25.246391803708534</v>
      </c>
      <c r="Q37" s="10">
        <v>12.476190476190478</v>
      </c>
      <c r="R37" s="8">
        <v>101.91043690409616</v>
      </c>
      <c r="S37" s="8">
        <v>8.4008236101573956</v>
      </c>
      <c r="T37" s="8">
        <v>4.2872440692239016</v>
      </c>
    </row>
    <row r="38" spans="1:20" x14ac:dyDescent="0.25">
      <c r="A38" s="8" t="s">
        <v>88</v>
      </c>
      <c r="B38" s="8" t="s">
        <v>157</v>
      </c>
      <c r="C38" s="8">
        <v>13</v>
      </c>
      <c r="D38" s="8" t="s">
        <v>86</v>
      </c>
      <c r="E38" s="8" t="s">
        <v>87</v>
      </c>
      <c r="F38" s="8">
        <v>0.55000000000001137</v>
      </c>
      <c r="G38" s="8">
        <v>6.2599999999999909</v>
      </c>
      <c r="H38" s="9">
        <v>0.83600000000000019</v>
      </c>
      <c r="I38" s="9">
        <v>19.8</v>
      </c>
      <c r="J38" s="9">
        <v>0.35099999999999998</v>
      </c>
      <c r="K38" s="9">
        <v>4.71</v>
      </c>
      <c r="L38" s="10">
        <v>0.701834722349436</v>
      </c>
      <c r="M38" s="10">
        <v>16.622401318802432</v>
      </c>
      <c r="N38" s="10">
        <v>23.684210526315788</v>
      </c>
      <c r="O38" s="10">
        <v>3.3538785603077153</v>
      </c>
      <c r="P38" s="10">
        <v>45.005037091308665</v>
      </c>
      <c r="Q38" s="10">
        <v>13.418803418803421</v>
      </c>
      <c r="R38" s="8">
        <v>103.94724791647589</v>
      </c>
      <c r="S38" s="8">
        <v>4.7787298825575277</v>
      </c>
      <c r="T38" s="8">
        <v>2.7074931129475988</v>
      </c>
    </row>
    <row r="39" spans="1:20" x14ac:dyDescent="0.25">
      <c r="A39" s="8" t="s">
        <v>89</v>
      </c>
      <c r="B39" s="8" t="s">
        <v>158</v>
      </c>
      <c r="C39" s="8">
        <v>13</v>
      </c>
      <c r="D39" s="8" t="s">
        <v>86</v>
      </c>
      <c r="E39" s="8" t="s">
        <v>87</v>
      </c>
      <c r="F39" s="8">
        <v>0.37000000000000455</v>
      </c>
      <c r="G39" s="8">
        <v>6.4200000000000159</v>
      </c>
      <c r="H39" s="9">
        <v>0.83600000000000019</v>
      </c>
      <c r="I39" s="9">
        <v>20.58</v>
      </c>
      <c r="J39" s="9">
        <v>0.34599999999999997</v>
      </c>
      <c r="K39" s="9">
        <v>4.66</v>
      </c>
      <c r="L39" s="10">
        <v>0.45288963853164282</v>
      </c>
      <c r="M39" s="10">
        <v>11.148886077728717</v>
      </c>
      <c r="N39" s="10">
        <v>24.617224880382771</v>
      </c>
      <c r="O39" s="10">
        <v>3.2523367770047167</v>
      </c>
      <c r="P39" s="10">
        <v>43.80314849954329</v>
      </c>
      <c r="Q39" s="10">
        <v>13.468208092485549</v>
      </c>
      <c r="R39" s="8">
        <v>99.415512919624533</v>
      </c>
      <c r="S39" s="8">
        <v>7.181300918142953</v>
      </c>
      <c r="T39" s="8">
        <v>3.9289260105586257</v>
      </c>
    </row>
    <row r="40" spans="1:20" x14ac:dyDescent="0.25">
      <c r="A40" s="8" t="s">
        <v>90</v>
      </c>
      <c r="B40" s="8" t="s">
        <v>156</v>
      </c>
      <c r="C40" s="8">
        <v>14</v>
      </c>
      <c r="D40" s="8" t="s">
        <v>91</v>
      </c>
      <c r="E40" s="8" t="s">
        <v>87</v>
      </c>
      <c r="F40" s="8">
        <v>0.38999999999998636</v>
      </c>
      <c r="G40" s="8">
        <v>6.7699999999999818</v>
      </c>
      <c r="H40" s="9">
        <v>0.56100000000000017</v>
      </c>
      <c r="I40" s="9">
        <v>11.23</v>
      </c>
      <c r="J40" s="9">
        <v>0.25700000000000001</v>
      </c>
      <c r="K40" s="9">
        <v>2.86</v>
      </c>
      <c r="L40" s="10">
        <v>0.31090667257813154</v>
      </c>
      <c r="M40" s="10">
        <v>6.2236754599864827</v>
      </c>
      <c r="N40" s="10">
        <v>20.017825311942957</v>
      </c>
      <c r="O40" s="10">
        <v>2.4724320606608288</v>
      </c>
      <c r="P40" s="10">
        <v>27.514224488287816</v>
      </c>
      <c r="Q40" s="10">
        <v>11.128404669260698</v>
      </c>
      <c r="R40" s="8">
        <v>101.74559055073308</v>
      </c>
      <c r="S40" s="8">
        <v>7.952328717034856</v>
      </c>
      <c r="T40" s="8">
        <v>4.4208964084299431</v>
      </c>
    </row>
    <row r="41" spans="1:20" x14ac:dyDescent="0.25">
      <c r="A41" s="8" t="s">
        <v>92</v>
      </c>
      <c r="B41" s="8" t="s">
        <v>157</v>
      </c>
      <c r="C41" s="8">
        <v>14</v>
      </c>
      <c r="D41" s="8" t="s">
        <v>91</v>
      </c>
      <c r="E41" s="8" t="s">
        <v>87</v>
      </c>
      <c r="F41" s="8">
        <v>0.33999999999997499</v>
      </c>
      <c r="G41" s="8">
        <v>5.8400000000000318</v>
      </c>
      <c r="H41" s="8">
        <v>0.98782561976709304</v>
      </c>
      <c r="I41" s="8">
        <v>21.34</v>
      </c>
      <c r="J41" s="9">
        <v>0.40699999999999997</v>
      </c>
      <c r="K41" s="9">
        <v>5.72</v>
      </c>
      <c r="L41" s="10">
        <v>0.53570402633819958</v>
      </c>
      <c r="M41" s="10">
        <v>11.572815781749586</v>
      </c>
      <c r="N41" s="10">
        <v>21.603003174822994</v>
      </c>
      <c r="O41" s="10">
        <v>3.7911674258954635</v>
      </c>
      <c r="P41" s="10">
        <v>53.281271931503817</v>
      </c>
      <c r="Q41" s="10">
        <v>14.054054054054056</v>
      </c>
      <c r="R41" s="8">
        <v>98.572139493932653</v>
      </c>
      <c r="S41" s="8">
        <v>7.076981391777017</v>
      </c>
      <c r="T41" s="8">
        <v>4.6040024257129168</v>
      </c>
    </row>
    <row r="42" spans="1:20" x14ac:dyDescent="0.25">
      <c r="A42" s="8" t="s">
        <v>93</v>
      </c>
      <c r="B42" s="8" t="s">
        <v>158</v>
      </c>
      <c r="C42" s="8">
        <v>14</v>
      </c>
      <c r="D42" s="8" t="s">
        <v>91</v>
      </c>
      <c r="E42" s="8" t="s">
        <v>87</v>
      </c>
      <c r="F42" s="8">
        <v>0.47999999999996135</v>
      </c>
      <c r="G42" s="8">
        <v>8.3100000000000023</v>
      </c>
      <c r="H42" s="9">
        <v>0.63400000000000012</v>
      </c>
      <c r="I42" s="9">
        <v>15.34</v>
      </c>
      <c r="J42" s="9">
        <v>0.219</v>
      </c>
      <c r="K42" s="9">
        <v>2.3199999999999998</v>
      </c>
      <c r="L42" s="10">
        <v>0.35143150134416956</v>
      </c>
      <c r="M42" s="10">
        <v>8.5030902691160257</v>
      </c>
      <c r="N42" s="10">
        <v>24.195583596214508</v>
      </c>
      <c r="O42" s="10">
        <v>2.101625509270808</v>
      </c>
      <c r="P42" s="10">
        <v>22.263795349352851</v>
      </c>
      <c r="Q42" s="10">
        <v>10.593607305936072</v>
      </c>
      <c r="R42" s="8">
        <v>101.50771874393682</v>
      </c>
      <c r="S42" s="8">
        <v>5.980185331230766</v>
      </c>
      <c r="T42" s="8">
        <v>2.618318122555622</v>
      </c>
    </row>
    <row r="43" spans="1:20" x14ac:dyDescent="0.25">
      <c r="A43" s="8" t="s">
        <v>94</v>
      </c>
      <c r="B43" s="8" t="s">
        <v>156</v>
      </c>
      <c r="C43" s="8">
        <v>15</v>
      </c>
      <c r="D43" s="8" t="s">
        <v>95</v>
      </c>
      <c r="E43" s="8" t="s">
        <v>87</v>
      </c>
      <c r="F43" s="8">
        <v>0.44999999999998863</v>
      </c>
      <c r="G43" s="8">
        <v>6.9599999999999795</v>
      </c>
      <c r="H43" s="9">
        <v>0.56100000000000017</v>
      </c>
      <c r="I43" s="9">
        <v>11.57</v>
      </c>
      <c r="J43" s="9">
        <v>0.28000000000000003</v>
      </c>
      <c r="K43" s="9">
        <v>3.39</v>
      </c>
      <c r="L43" s="10">
        <v>0.34281454201768818</v>
      </c>
      <c r="M43" s="10">
        <v>7.0701680056054403</v>
      </c>
      <c r="N43" s="10">
        <v>20.623885918003563</v>
      </c>
      <c r="O43" s="10">
        <v>2.6463734580474774</v>
      </c>
      <c r="P43" s="10">
        <v>32.040021509931954</v>
      </c>
      <c r="Q43" s="10">
        <v>12.107142857142856</v>
      </c>
      <c r="R43" s="8">
        <v>100.62411393745781</v>
      </c>
      <c r="S43" s="8">
        <v>7.7195484254309505</v>
      </c>
      <c r="T43" s="8">
        <v>4.5317199654279312</v>
      </c>
    </row>
    <row r="44" spans="1:20" x14ac:dyDescent="0.25">
      <c r="A44" s="8" t="s">
        <v>96</v>
      </c>
      <c r="B44" s="8" t="s">
        <v>156</v>
      </c>
      <c r="C44" s="8">
        <v>16</v>
      </c>
      <c r="D44" s="8" t="s">
        <v>97</v>
      </c>
      <c r="E44" s="8" t="s">
        <v>87</v>
      </c>
      <c r="F44" s="8">
        <v>0.51999999999998181</v>
      </c>
      <c r="G44" s="8">
        <v>7.8899999999999864</v>
      </c>
      <c r="H44" s="9">
        <v>0.64000000000000012</v>
      </c>
      <c r="I44" s="9">
        <v>11.86</v>
      </c>
      <c r="J44" s="9">
        <v>0.315</v>
      </c>
      <c r="K44" s="9">
        <v>4.0599999999999996</v>
      </c>
      <c r="L44" s="10">
        <v>0.40372278995738142</v>
      </c>
      <c r="M44" s="10">
        <v>7.4814879513977228</v>
      </c>
      <c r="N44" s="10">
        <v>18.531249999999996</v>
      </c>
      <c r="O44" s="10">
        <v>3.0150013101580861</v>
      </c>
      <c r="P44" s="10">
        <v>38.860016886482001</v>
      </c>
      <c r="Q44" s="10">
        <v>12.888888888888889</v>
      </c>
      <c r="R44" s="8">
        <v>102.02249589968999</v>
      </c>
      <c r="S44" s="8">
        <v>7.4679987980771694</v>
      </c>
      <c r="T44" s="8">
        <v>5.1941561810872141</v>
      </c>
    </row>
    <row r="45" spans="1:20" x14ac:dyDescent="0.25">
      <c r="A45" s="8" t="s">
        <v>98</v>
      </c>
      <c r="B45" s="8" t="s">
        <v>157</v>
      </c>
      <c r="C45" s="8">
        <v>16</v>
      </c>
      <c r="D45" s="8" t="s">
        <v>97</v>
      </c>
      <c r="E45" s="8" t="s">
        <v>87</v>
      </c>
      <c r="F45" s="8">
        <v>0.27000000000003865</v>
      </c>
      <c r="G45" s="8">
        <v>6.5</v>
      </c>
      <c r="H45" s="8">
        <v>0.83853514058963086</v>
      </c>
      <c r="I45" s="8">
        <v>17.95</v>
      </c>
      <c r="J45" s="9">
        <v>0.33600000000000002</v>
      </c>
      <c r="K45" s="9">
        <v>4.21</v>
      </c>
      <c r="L45" s="10">
        <v>0.33691144041552495</v>
      </c>
      <c r="M45" s="10">
        <v>7.2120535714296041</v>
      </c>
      <c r="N45" s="10">
        <v>21.40637777848897</v>
      </c>
      <c r="O45" s="10">
        <v>3.2500000000000004</v>
      </c>
      <c r="P45" s="10">
        <v>40.72172619047619</v>
      </c>
      <c r="Q45" s="10">
        <v>12.529761904761903</v>
      </c>
      <c r="R45" s="8">
        <v>100.7440476190482</v>
      </c>
      <c r="S45" s="8">
        <v>9.6464518865600386</v>
      </c>
      <c r="T45" s="8">
        <v>5.6463427215508268</v>
      </c>
    </row>
    <row r="46" spans="1:20" x14ac:dyDescent="0.25">
      <c r="A46" s="8" t="s">
        <v>99</v>
      </c>
      <c r="B46" s="8" t="s">
        <v>158</v>
      </c>
      <c r="C46" s="8">
        <v>16</v>
      </c>
      <c r="D46" s="8" t="s">
        <v>97</v>
      </c>
      <c r="E46" s="8" t="s">
        <v>87</v>
      </c>
      <c r="F46" s="8">
        <v>0.30000000000001137</v>
      </c>
      <c r="G46" s="8">
        <v>7.2700000000000387</v>
      </c>
      <c r="H46" s="8">
        <v>0.55039146916846204</v>
      </c>
      <c r="I46" s="8">
        <v>10.029999999999999</v>
      </c>
      <c r="J46" s="9">
        <v>0.255</v>
      </c>
      <c r="K46" s="9">
        <v>2.74</v>
      </c>
      <c r="L46" s="10">
        <v>0.22079246998093832</v>
      </c>
      <c r="M46" s="10">
        <v>4.0235879332479065</v>
      </c>
      <c r="N46" s="10">
        <v>18.223392915506924</v>
      </c>
      <c r="O46" s="10">
        <v>2.4789393453145192</v>
      </c>
      <c r="P46" s="10">
        <v>26.636446298673661</v>
      </c>
      <c r="Q46" s="10">
        <v>10.745098039215687</v>
      </c>
      <c r="R46" s="8">
        <v>101.22486093282055</v>
      </c>
      <c r="S46" s="8">
        <v>11.227463262350087</v>
      </c>
      <c r="T46" s="8">
        <v>6.6200731139911442</v>
      </c>
    </row>
    <row r="47" spans="1:20" x14ac:dyDescent="0.25">
      <c r="A47" s="8" t="s">
        <v>100</v>
      </c>
      <c r="B47" s="2" t="s">
        <v>156</v>
      </c>
      <c r="C47" s="8">
        <v>17</v>
      </c>
      <c r="D47" s="8" t="s">
        <v>101</v>
      </c>
      <c r="E47" s="8" t="s">
        <v>87</v>
      </c>
      <c r="F47" s="8">
        <v>0.36000000000001364</v>
      </c>
      <c r="G47" s="8">
        <v>7.7700000000000387</v>
      </c>
      <c r="H47" s="9">
        <v>0.52700000000000014</v>
      </c>
      <c r="I47" s="9">
        <v>8.8800000000000008</v>
      </c>
      <c r="J47" s="9">
        <v>0.24299999999999999</v>
      </c>
      <c r="K47" s="9">
        <v>2.42</v>
      </c>
      <c r="L47" s="10">
        <v>0.23614285074159613</v>
      </c>
      <c r="M47" s="10">
        <v>3.9790294394409362</v>
      </c>
      <c r="N47" s="10">
        <v>16.850094876660339</v>
      </c>
      <c r="O47" s="10">
        <v>2.3501142626697251</v>
      </c>
      <c r="P47" s="10">
        <v>23.404430105599733</v>
      </c>
      <c r="Q47" s="10">
        <v>9.9588477366255148</v>
      </c>
      <c r="R47" s="8">
        <v>101.19341010589899</v>
      </c>
      <c r="S47" s="8">
        <v>9.952087286527183</v>
      </c>
      <c r="T47" s="8">
        <v>5.8819444444442501</v>
      </c>
    </row>
    <row r="48" spans="1:20" x14ac:dyDescent="0.25">
      <c r="A48" s="8" t="s">
        <v>102</v>
      </c>
      <c r="B48" s="2" t="s">
        <v>157</v>
      </c>
      <c r="C48" s="8">
        <v>17</v>
      </c>
      <c r="D48" s="8" t="s">
        <v>101</v>
      </c>
      <c r="E48" s="8" t="s">
        <v>87</v>
      </c>
      <c r="F48" s="8">
        <v>0.28000000000002956</v>
      </c>
      <c r="G48" s="8">
        <v>6.9799999999999613</v>
      </c>
      <c r="H48" s="8">
        <v>0.71519535276952018</v>
      </c>
      <c r="I48" s="8">
        <v>14.05</v>
      </c>
      <c r="J48" s="9">
        <v>0.29599999999999999</v>
      </c>
      <c r="K48" s="9">
        <v>3.59</v>
      </c>
      <c r="L48" s="10">
        <v>0.26729494357304129</v>
      </c>
      <c r="M48" s="10">
        <v>5.2510044181054409</v>
      </c>
      <c r="N48" s="10">
        <v>19.644982235402992</v>
      </c>
      <c r="O48" s="10">
        <v>2.7577517051749068</v>
      </c>
      <c r="P48" s="10">
        <v>33.447056153979446</v>
      </c>
      <c r="Q48" s="10">
        <v>12.128378378378379</v>
      </c>
      <c r="R48" s="8">
        <v>96.904657029591831</v>
      </c>
      <c r="S48" s="8">
        <v>10.317261031244763</v>
      </c>
      <c r="T48" s="8">
        <v>6.3696492119972588</v>
      </c>
    </row>
    <row r="49" spans="1:20" x14ac:dyDescent="0.25">
      <c r="A49" s="8" t="s">
        <v>103</v>
      </c>
      <c r="B49" s="2" t="s">
        <v>158</v>
      </c>
      <c r="C49" s="8">
        <v>17</v>
      </c>
      <c r="D49" s="8" t="s">
        <v>101</v>
      </c>
      <c r="E49" s="8" t="s">
        <v>87</v>
      </c>
      <c r="F49" s="8">
        <v>0.40000000000003411</v>
      </c>
      <c r="G49" s="8">
        <v>7.0699999999999932</v>
      </c>
      <c r="H49" s="8">
        <v>0.42705168134835136</v>
      </c>
      <c r="I49" s="8">
        <v>7.98</v>
      </c>
      <c r="J49" s="9">
        <v>0.30099999999999999</v>
      </c>
      <c r="K49" s="9">
        <v>3.71</v>
      </c>
      <c r="L49" s="10">
        <v>0.23309154495796561</v>
      </c>
      <c r="M49" s="10">
        <v>4.3556098945487651</v>
      </c>
      <c r="N49" s="10">
        <v>18.686262924441255</v>
      </c>
      <c r="O49" s="10">
        <v>2.9038354474597714</v>
      </c>
      <c r="P49" s="10">
        <v>35.791460166364629</v>
      </c>
      <c r="Q49" s="10">
        <v>12.32558139534884</v>
      </c>
      <c r="R49" s="8">
        <v>101.93109621640544</v>
      </c>
      <c r="S49" s="8">
        <v>12.457918402760736</v>
      </c>
      <c r="T49" s="8">
        <v>8.2173245614028012</v>
      </c>
    </row>
    <row r="50" spans="1:20" x14ac:dyDescent="0.25">
      <c r="A50" s="8" t="s">
        <v>104</v>
      </c>
      <c r="B50" s="2" t="s">
        <v>156</v>
      </c>
      <c r="C50" s="8">
        <v>18</v>
      </c>
      <c r="D50" s="8" t="s">
        <v>105</v>
      </c>
      <c r="E50" s="8" t="s">
        <v>106</v>
      </c>
      <c r="F50" s="8">
        <v>0.19999999999998863</v>
      </c>
      <c r="G50" s="8">
        <v>7.3700000000000045</v>
      </c>
      <c r="H50" s="8">
        <v>0.67067243025063406</v>
      </c>
      <c r="I50" s="8">
        <v>14.21</v>
      </c>
      <c r="J50" s="9">
        <v>0.214</v>
      </c>
      <c r="K50" s="9">
        <v>2.25</v>
      </c>
      <c r="L50" s="10">
        <v>0.1771355604286598</v>
      </c>
      <c r="M50" s="10">
        <v>3.7530934628557837</v>
      </c>
      <c r="N50" s="10">
        <v>21.187690680366337</v>
      </c>
      <c r="O50" s="10">
        <v>2.0827951962516624</v>
      </c>
      <c r="P50" s="10">
        <v>21.898547624141308</v>
      </c>
      <c r="Q50" s="10">
        <v>10.514018691588785</v>
      </c>
      <c r="R50" s="8">
        <v>99.968041920548444</v>
      </c>
      <c r="S50" s="8">
        <v>11.758199151042259</v>
      </c>
      <c r="T50" s="8">
        <v>5.8347994370165202</v>
      </c>
    </row>
    <row r="51" spans="1:20" x14ac:dyDescent="0.25">
      <c r="A51" s="8" t="s">
        <v>107</v>
      </c>
      <c r="B51" s="2" t="s">
        <v>157</v>
      </c>
      <c r="C51" s="8">
        <v>18</v>
      </c>
      <c r="D51" s="8" t="s">
        <v>105</v>
      </c>
      <c r="E51" s="8" t="s">
        <v>106</v>
      </c>
      <c r="F51" s="8">
        <v>0.31999999999999318</v>
      </c>
      <c r="G51" s="8">
        <v>5.7400000000000091</v>
      </c>
      <c r="H51" s="9">
        <v>0.76300000000000023</v>
      </c>
      <c r="I51" s="9">
        <v>13.81</v>
      </c>
      <c r="J51" s="9">
        <v>0.434</v>
      </c>
      <c r="K51" s="9">
        <v>6.46</v>
      </c>
      <c r="L51" s="10">
        <v>0.39855309035349207</v>
      </c>
      <c r="M51" s="10">
        <v>7.2136542303823372</v>
      </c>
      <c r="N51" s="10">
        <v>18.099606815203138</v>
      </c>
      <c r="O51" s="10">
        <v>4.0664298679760309</v>
      </c>
      <c r="P51" s="10">
        <v>60.527965315956578</v>
      </c>
      <c r="Q51" s="10">
        <v>14.884792626728109</v>
      </c>
      <c r="R51" s="8">
        <v>98.92004126565422</v>
      </c>
      <c r="S51" s="8">
        <v>10.202981651376376</v>
      </c>
      <c r="T51" s="8">
        <v>8.3907494569154704</v>
      </c>
    </row>
    <row r="52" spans="1:20" x14ac:dyDescent="0.25">
      <c r="A52" s="8" t="s">
        <v>108</v>
      </c>
      <c r="B52" s="2" t="s">
        <v>158</v>
      </c>
      <c r="C52" s="8">
        <v>18</v>
      </c>
      <c r="D52" s="8" t="s">
        <v>105</v>
      </c>
      <c r="E52" s="8" t="s">
        <v>106</v>
      </c>
      <c r="F52" s="8">
        <v>0.31000000000000227</v>
      </c>
      <c r="G52" s="8">
        <v>7.5600000000000023</v>
      </c>
      <c r="H52" s="9">
        <v>0.60300000000000009</v>
      </c>
      <c r="I52" s="9">
        <v>13.61</v>
      </c>
      <c r="J52" s="9">
        <v>0.21</v>
      </c>
      <c r="K52" s="9">
        <v>2.13</v>
      </c>
      <c r="L52" s="10">
        <v>0.24213981492036368</v>
      </c>
      <c r="M52" s="10">
        <v>5.4652120747365656</v>
      </c>
      <c r="N52" s="10">
        <v>22.570480928689879</v>
      </c>
      <c r="O52" s="10">
        <v>2.0564979947978745</v>
      </c>
      <c r="P52" s="10">
        <v>20.858765375807007</v>
      </c>
      <c r="Q52" s="10">
        <v>10.142857142857141</v>
      </c>
      <c r="R52" s="8">
        <v>101.9440615964933</v>
      </c>
      <c r="S52" s="8">
        <v>8.4930187770822716</v>
      </c>
      <c r="T52" s="8">
        <v>3.8166433599582579</v>
      </c>
    </row>
    <row r="53" spans="1:20" x14ac:dyDescent="0.25">
      <c r="A53" s="8" t="s">
        <v>109</v>
      </c>
      <c r="B53" s="2" t="s">
        <v>156</v>
      </c>
      <c r="C53" s="8">
        <v>19</v>
      </c>
      <c r="D53" s="8" t="s">
        <v>110</v>
      </c>
      <c r="E53" s="8" t="s">
        <v>106</v>
      </c>
      <c r="F53" s="8">
        <v>0.37000000000000455</v>
      </c>
      <c r="G53" s="8">
        <v>7.2800000000000296</v>
      </c>
      <c r="H53" s="9">
        <v>0.36400000000000005</v>
      </c>
      <c r="I53" s="9">
        <v>5.8900000000000006</v>
      </c>
      <c r="J53" s="9">
        <v>0.20399999999999999</v>
      </c>
      <c r="K53" s="9">
        <v>2.0499999999999998</v>
      </c>
      <c r="L53" s="10">
        <v>0.1738883437483883</v>
      </c>
      <c r="M53" s="10">
        <v>2.8137427051593598</v>
      </c>
      <c r="N53" s="10">
        <v>16.181318681318679</v>
      </c>
      <c r="O53" s="10">
        <v>1.9174714661984278</v>
      </c>
      <c r="P53" s="10">
        <v>19.268708361307731</v>
      </c>
      <c r="Q53" s="10">
        <v>10.049019607843137</v>
      </c>
      <c r="R53" s="8">
        <v>98.770851624232236</v>
      </c>
      <c r="S53" s="8">
        <v>11.027027027026934</v>
      </c>
      <c r="T53" s="8">
        <v>6.8480704813471647</v>
      </c>
    </row>
    <row r="54" spans="1:20" x14ac:dyDescent="0.25">
      <c r="A54" s="8" t="s">
        <v>111</v>
      </c>
      <c r="B54" s="2" t="s">
        <v>157</v>
      </c>
      <c r="C54" s="8">
        <v>19</v>
      </c>
      <c r="D54" s="8" t="s">
        <v>110</v>
      </c>
      <c r="E54" s="8" t="s">
        <v>106</v>
      </c>
      <c r="F54" s="8">
        <v>0.29000000000002046</v>
      </c>
      <c r="G54" s="8">
        <v>6.4499999999999886</v>
      </c>
      <c r="H54" s="9">
        <v>0.88200000000000023</v>
      </c>
      <c r="I54" s="9">
        <v>19.21</v>
      </c>
      <c r="J54" s="9">
        <v>0.34</v>
      </c>
      <c r="K54" s="9">
        <v>4.4400000000000004</v>
      </c>
      <c r="L54" s="10">
        <v>0.38106049771169748</v>
      </c>
      <c r="M54" s="10">
        <v>8.2995149218159945</v>
      </c>
      <c r="N54" s="10">
        <v>21.78004535147392</v>
      </c>
      <c r="O54" s="10">
        <v>3.2671267162471342</v>
      </c>
      <c r="P54" s="10">
        <v>42.664831235697868</v>
      </c>
      <c r="Q54" s="10">
        <v>13.058823529411764</v>
      </c>
      <c r="R54" s="8">
        <v>100.41237604881783</v>
      </c>
      <c r="S54" s="8">
        <v>8.5737743373205131</v>
      </c>
      <c r="T54" s="8">
        <v>5.1406415480439298</v>
      </c>
    </row>
    <row r="55" spans="1:20" x14ac:dyDescent="0.25">
      <c r="A55" s="8" t="s">
        <v>112</v>
      </c>
      <c r="B55" s="2" t="s">
        <v>158</v>
      </c>
      <c r="C55" s="8">
        <v>19</v>
      </c>
      <c r="D55" s="8" t="s">
        <v>110</v>
      </c>
      <c r="E55" s="8" t="s">
        <v>106</v>
      </c>
      <c r="F55" s="8">
        <v>0.39999999999997726</v>
      </c>
      <c r="G55" s="8">
        <v>8.3500000000000227</v>
      </c>
      <c r="H55" s="9">
        <v>0.6070000000000001</v>
      </c>
      <c r="I55" s="9">
        <v>12.91</v>
      </c>
      <c r="J55" s="9">
        <v>0.23899999999999999</v>
      </c>
      <c r="K55" s="9">
        <v>2.5449999999999999</v>
      </c>
      <c r="L55" s="10">
        <v>0.27670903156396015</v>
      </c>
      <c r="M55" s="10">
        <v>5.8851953830160211</v>
      </c>
      <c r="N55" s="10">
        <v>21.268533772652383</v>
      </c>
      <c r="O55" s="10">
        <v>2.2743590561806006</v>
      </c>
      <c r="P55" s="10">
        <v>24.218593296985894</v>
      </c>
      <c r="Q55" s="10">
        <v>10.648535564853557</v>
      </c>
      <c r="R55" s="8">
        <v>99.720099925238401</v>
      </c>
      <c r="S55" s="8">
        <v>8.2193163097204209</v>
      </c>
      <c r="T55" s="8">
        <v>4.1151723470180608</v>
      </c>
    </row>
    <row r="56" spans="1:20" x14ac:dyDescent="0.25">
      <c r="A56" s="8" t="s">
        <v>113</v>
      </c>
      <c r="B56" s="2" t="s">
        <v>156</v>
      </c>
      <c r="C56" s="8">
        <v>20</v>
      </c>
      <c r="D56" s="8" t="s">
        <v>114</v>
      </c>
      <c r="E56" s="8" t="s">
        <v>106</v>
      </c>
      <c r="F56" s="8">
        <v>0.65000000000003411</v>
      </c>
      <c r="G56" s="8">
        <v>5.6800000000000068</v>
      </c>
      <c r="H56" s="9">
        <v>0.38400000000000012</v>
      </c>
      <c r="I56" s="9">
        <v>7.02</v>
      </c>
      <c r="J56" s="9">
        <v>0.39700000000000002</v>
      </c>
      <c r="K56" s="9">
        <v>5.58</v>
      </c>
      <c r="L56" s="10">
        <v>0.3951968384253135</v>
      </c>
      <c r="M56" s="10">
        <v>7.2246922024627587</v>
      </c>
      <c r="N56" s="10">
        <v>18.281249999999989</v>
      </c>
      <c r="O56" s="10">
        <v>3.570324770735172</v>
      </c>
      <c r="P56" s="10">
        <v>50.182398540811732</v>
      </c>
      <c r="Q56" s="10">
        <v>14.055415617128462</v>
      </c>
      <c r="R56" s="8">
        <v>100.224198206415</v>
      </c>
      <c r="S56" s="8">
        <v>9.0342948717944047</v>
      </c>
      <c r="T56" s="8">
        <v>6.945956607494713</v>
      </c>
    </row>
    <row r="57" spans="1:20" x14ac:dyDescent="0.25">
      <c r="A57" s="8" t="s">
        <v>115</v>
      </c>
      <c r="B57" s="2" t="s">
        <v>157</v>
      </c>
      <c r="C57" s="8">
        <v>20</v>
      </c>
      <c r="D57" s="8" t="s">
        <v>114</v>
      </c>
      <c r="E57" s="8" t="s">
        <v>106</v>
      </c>
      <c r="F57" s="8">
        <v>0.33999999999997499</v>
      </c>
      <c r="G57" s="8">
        <v>6.5399999999999636</v>
      </c>
      <c r="H57" s="9">
        <v>0.92200000000000026</v>
      </c>
      <c r="I57" s="9">
        <v>19.77</v>
      </c>
      <c r="J57" s="9">
        <v>0.38300000000000001</v>
      </c>
      <c r="K57" s="9">
        <v>5.48</v>
      </c>
      <c r="L57" s="10">
        <v>0.45925079476695685</v>
      </c>
      <c r="M57" s="10">
        <v>9.8474926383326835</v>
      </c>
      <c r="N57" s="10">
        <v>21.442516268980469</v>
      </c>
      <c r="O57" s="10">
        <v>3.6695820331384676</v>
      </c>
      <c r="P57" s="10">
        <v>52.504724651694005</v>
      </c>
      <c r="Q57" s="10">
        <v>14.308093994778069</v>
      </c>
      <c r="R57" s="8">
        <v>100.79256947801667</v>
      </c>
      <c r="S57" s="8">
        <v>7.9903662115610876</v>
      </c>
      <c r="T57" s="8">
        <v>5.3317861287158861</v>
      </c>
    </row>
    <row r="58" spans="1:20" x14ac:dyDescent="0.25">
      <c r="A58" s="8" t="s">
        <v>116</v>
      </c>
      <c r="B58" s="2" t="s">
        <v>158</v>
      </c>
      <c r="C58" s="8">
        <v>20</v>
      </c>
      <c r="D58" s="8" t="s">
        <v>114</v>
      </c>
      <c r="E58" s="8" t="s">
        <v>106</v>
      </c>
      <c r="F58" s="8">
        <v>0.52999999999997272</v>
      </c>
      <c r="G58" s="8">
        <v>7.3799999999999955</v>
      </c>
      <c r="H58" s="9">
        <v>0.94100000000000017</v>
      </c>
      <c r="I58" s="9">
        <v>22.26</v>
      </c>
      <c r="J58" s="9">
        <v>0.39500000000000013</v>
      </c>
      <c r="K58" s="9">
        <v>5.68</v>
      </c>
      <c r="L58" s="10">
        <v>0.62828801499633957</v>
      </c>
      <c r="M58" s="10">
        <v>14.862583649116385</v>
      </c>
      <c r="N58" s="10">
        <v>23.655685441020189</v>
      </c>
      <c r="O58" s="10">
        <v>3.6723726114649669</v>
      </c>
      <c r="P58" s="10">
        <v>52.80778843828103</v>
      </c>
      <c r="Q58" s="10">
        <v>14.379746835443035</v>
      </c>
      <c r="R58" s="8">
        <v>99.648270579698064</v>
      </c>
      <c r="S58" s="8">
        <v>5.8450464179017683</v>
      </c>
      <c r="T58" s="8">
        <v>3.5530692162947441</v>
      </c>
    </row>
    <row r="59" spans="1:20" x14ac:dyDescent="0.25">
      <c r="A59" s="8" t="s">
        <v>117</v>
      </c>
      <c r="B59" s="2" t="s">
        <v>156</v>
      </c>
      <c r="C59" s="8">
        <v>21</v>
      </c>
      <c r="D59" s="8" t="s">
        <v>118</v>
      </c>
      <c r="E59" s="8" t="s">
        <v>106</v>
      </c>
      <c r="F59" s="8">
        <v>0.46000000000003638</v>
      </c>
      <c r="G59" s="8">
        <v>7.3600000000000136</v>
      </c>
      <c r="H59" s="9">
        <v>0.64900000000000013</v>
      </c>
      <c r="I59" s="9">
        <v>12.98</v>
      </c>
      <c r="J59" s="9">
        <v>0.36600000000000005</v>
      </c>
      <c r="K59" s="9">
        <v>4.99</v>
      </c>
      <c r="L59" s="10">
        <v>0.3926628576239039</v>
      </c>
      <c r="M59" s="10">
        <v>7.8532571524780774</v>
      </c>
      <c r="N59" s="10">
        <v>20</v>
      </c>
      <c r="O59" s="10">
        <v>3.5430411313488501</v>
      </c>
      <c r="P59" s="10">
        <v>48.305396845439233</v>
      </c>
      <c r="Q59" s="10">
        <v>13.633879781420763</v>
      </c>
      <c r="R59" s="8">
        <v>102.85467765186256</v>
      </c>
      <c r="S59" s="8">
        <v>9.0231124807389023</v>
      </c>
      <c r="T59" s="8">
        <v>6.1510015408315741</v>
      </c>
    </row>
    <row r="60" spans="1:20" x14ac:dyDescent="0.25">
      <c r="A60" s="8" t="s">
        <v>119</v>
      </c>
      <c r="B60" s="2" t="s">
        <v>157</v>
      </c>
      <c r="C60" s="8">
        <v>21</v>
      </c>
      <c r="D60" s="8" t="s">
        <v>118</v>
      </c>
      <c r="E60" s="8" t="s">
        <v>106</v>
      </c>
      <c r="F60" s="8">
        <v>0.37000000000000455</v>
      </c>
      <c r="G60" s="8">
        <v>7.0500000000000114</v>
      </c>
      <c r="H60" s="9">
        <v>0.81600000000000017</v>
      </c>
      <c r="I60" s="9">
        <v>18.11</v>
      </c>
      <c r="J60" s="9">
        <v>0.39800000000000013</v>
      </c>
      <c r="K60" s="9">
        <v>5.71</v>
      </c>
      <c r="L60" s="10">
        <v>0.41212121212121727</v>
      </c>
      <c r="M60" s="10">
        <v>9.1464646464647572</v>
      </c>
      <c r="N60" s="10">
        <v>22.193627450980383</v>
      </c>
      <c r="O60" s="10">
        <v>3.8300573300573371</v>
      </c>
      <c r="P60" s="10">
        <v>54.948812448812532</v>
      </c>
      <c r="Q60" s="10">
        <v>14.346733668341704</v>
      </c>
      <c r="R60" s="8">
        <v>101.2831012831015</v>
      </c>
      <c r="S60" s="8">
        <v>9.2935214626390099</v>
      </c>
      <c r="T60" s="8">
        <v>6.0076559165459686</v>
      </c>
    </row>
    <row r="61" spans="1:20" x14ac:dyDescent="0.25">
      <c r="A61" s="8" t="s">
        <v>120</v>
      </c>
      <c r="B61" s="2" t="s">
        <v>158</v>
      </c>
      <c r="C61" s="8">
        <v>21</v>
      </c>
      <c r="D61" s="8" t="s">
        <v>118</v>
      </c>
      <c r="E61" s="8" t="s">
        <v>106</v>
      </c>
      <c r="F61" s="8">
        <v>0.55000000000001137</v>
      </c>
      <c r="G61" s="8">
        <v>7.0200000000000387</v>
      </c>
      <c r="H61" s="8">
        <v>0.39439130553358598</v>
      </c>
      <c r="I61" s="8">
        <v>7.18</v>
      </c>
      <c r="J61" s="9">
        <v>0.38100000000000012</v>
      </c>
      <c r="K61" s="9">
        <v>5.2</v>
      </c>
      <c r="L61" s="10">
        <v>0.29354836786036898</v>
      </c>
      <c r="M61" s="10">
        <v>5.3441271439437488</v>
      </c>
      <c r="N61" s="10">
        <v>18.205269485558063</v>
      </c>
      <c r="O61" s="10">
        <v>3.6195262957038792</v>
      </c>
      <c r="P61" s="10">
        <v>49.400358891496495</v>
      </c>
      <c r="Q61" s="10">
        <v>13.648293963254588</v>
      </c>
      <c r="R61" s="8">
        <v>102.44376419258954</v>
      </c>
      <c r="S61" s="8">
        <v>12.330255221945453</v>
      </c>
      <c r="T61" s="8">
        <v>9.2438592048618506</v>
      </c>
    </row>
    <row r="62" spans="1:20" x14ac:dyDescent="0.25">
      <c r="A62" s="8" t="s">
        <v>121</v>
      </c>
      <c r="B62" s="2" t="s">
        <v>156</v>
      </c>
      <c r="C62" s="8">
        <v>22</v>
      </c>
      <c r="D62" s="8" t="s">
        <v>122</v>
      </c>
      <c r="E62" s="8" t="s">
        <v>106</v>
      </c>
      <c r="F62" s="8">
        <v>0.41000000000002501</v>
      </c>
      <c r="G62" s="8">
        <v>7.5300000000000296</v>
      </c>
      <c r="H62" s="9">
        <v>0.7350000000000001</v>
      </c>
      <c r="I62" s="9">
        <v>14.91</v>
      </c>
      <c r="J62" s="9">
        <v>0.31400000000000006</v>
      </c>
      <c r="K62" s="9">
        <v>4.17</v>
      </c>
      <c r="L62" s="10">
        <v>0.38161993769472735</v>
      </c>
      <c r="M62" s="10">
        <v>7.7414330218073246</v>
      </c>
      <c r="N62" s="10">
        <v>20.285714285714281</v>
      </c>
      <c r="O62" s="10">
        <v>2.994225362814388</v>
      </c>
      <c r="P62" s="10">
        <v>39.764075678140117</v>
      </c>
      <c r="Q62" s="10">
        <v>13.280254777070063</v>
      </c>
      <c r="R62" s="8">
        <v>100.54960362687805</v>
      </c>
      <c r="S62" s="8">
        <v>7.8460925833743662</v>
      </c>
      <c r="T62" s="8">
        <v>5.1365264759284512</v>
      </c>
    </row>
    <row r="63" spans="1:20" x14ac:dyDescent="0.25">
      <c r="A63" s="8" t="s">
        <v>123</v>
      </c>
      <c r="B63" s="2" t="s">
        <v>157</v>
      </c>
      <c r="C63" s="8">
        <v>22</v>
      </c>
      <c r="D63" s="8" t="s">
        <v>122</v>
      </c>
      <c r="E63" s="8" t="s">
        <v>106</v>
      </c>
      <c r="F63" s="8">
        <v>0.63999999999998636</v>
      </c>
      <c r="G63" s="8">
        <v>7.1500000000000341</v>
      </c>
      <c r="H63" s="9">
        <v>0.30900000000000005</v>
      </c>
      <c r="I63" s="9">
        <v>5.68</v>
      </c>
      <c r="J63" s="9">
        <v>0.31000000000000005</v>
      </c>
      <c r="K63" s="9">
        <v>3.88</v>
      </c>
      <c r="L63" s="10">
        <v>0.25511165004707981</v>
      </c>
      <c r="M63" s="10">
        <v>4.6894309782116919</v>
      </c>
      <c r="N63" s="10">
        <v>18.381877022653715</v>
      </c>
      <c r="O63" s="10">
        <v>2.8592990105651652</v>
      </c>
      <c r="P63" s="10">
        <v>35.787355358041417</v>
      </c>
      <c r="Q63" s="10">
        <v>12.516129032258062</v>
      </c>
      <c r="R63" s="8">
        <v>100.49149240831305</v>
      </c>
      <c r="S63" s="8">
        <v>11.208029935275372</v>
      </c>
      <c r="T63" s="8">
        <v>7.6314920774649879</v>
      </c>
    </row>
    <row r="64" spans="1:20" x14ac:dyDescent="0.25">
      <c r="A64" s="8" t="s">
        <v>124</v>
      </c>
      <c r="B64" s="2" t="s">
        <v>158</v>
      </c>
      <c r="C64" s="8">
        <v>22</v>
      </c>
      <c r="D64" s="8" t="s">
        <v>122</v>
      </c>
      <c r="E64" s="8" t="s">
        <v>106</v>
      </c>
      <c r="F64" s="8">
        <v>0.34999999999996589</v>
      </c>
      <c r="G64" s="8">
        <v>7.4199999999999591</v>
      </c>
      <c r="H64" s="9">
        <v>0.63150000000000017</v>
      </c>
      <c r="I64" s="9">
        <v>14.245000000000001</v>
      </c>
      <c r="J64" s="9">
        <v>0.25500000000000006</v>
      </c>
      <c r="K64" s="9">
        <v>2.75</v>
      </c>
      <c r="L64" s="10">
        <v>0.2827476896625557</v>
      </c>
      <c r="M64" s="10">
        <v>6.3780535854997717</v>
      </c>
      <c r="N64" s="10">
        <v>22.557403008709421</v>
      </c>
      <c r="O64" s="10">
        <v>2.4204814098430987</v>
      </c>
      <c r="P64" s="10">
        <v>26.103230890464779</v>
      </c>
      <c r="Q64" s="10">
        <v>10.784313725490192</v>
      </c>
      <c r="R64" s="8">
        <v>99.398237696109049</v>
      </c>
      <c r="S64" s="8">
        <v>8.5605700712596953</v>
      </c>
      <c r="T64" s="8">
        <v>4.0926640926644682</v>
      </c>
    </row>
    <row r="65" spans="1:20" x14ac:dyDescent="0.25">
      <c r="A65" s="8" t="s">
        <v>125</v>
      </c>
      <c r="B65" s="2" t="s">
        <v>156</v>
      </c>
      <c r="C65" s="8">
        <v>23</v>
      </c>
      <c r="D65" s="8" t="s">
        <v>126</v>
      </c>
      <c r="E65" s="8" t="s">
        <v>38</v>
      </c>
      <c r="F65" s="8">
        <v>0.31000000000000227</v>
      </c>
      <c r="G65" s="8">
        <v>7.3700000000000045</v>
      </c>
      <c r="H65" s="9">
        <v>0.58100000000000007</v>
      </c>
      <c r="I65" s="9">
        <v>11.75</v>
      </c>
      <c r="J65" s="9">
        <v>0.24300000000000005</v>
      </c>
      <c r="K65" s="9">
        <v>2.63</v>
      </c>
      <c r="L65" s="10">
        <v>0.23788831360946922</v>
      </c>
      <c r="M65" s="10">
        <v>4.8109942941674069</v>
      </c>
      <c r="N65" s="10">
        <v>20.223752151462996</v>
      </c>
      <c r="O65" s="10">
        <v>2.3654242392223184</v>
      </c>
      <c r="P65" s="10">
        <v>25.601093617920554</v>
      </c>
      <c r="Q65" s="10">
        <v>10.823045267489707</v>
      </c>
      <c r="R65" s="8">
        <v>101.43702451394769</v>
      </c>
      <c r="S65" s="8">
        <v>9.9434234634389451</v>
      </c>
      <c r="T65" s="8">
        <v>5.3213726835963939</v>
      </c>
    </row>
    <row r="66" spans="1:20" x14ac:dyDescent="0.25">
      <c r="A66" s="8" t="s">
        <v>127</v>
      </c>
      <c r="B66" s="2" t="s">
        <v>157</v>
      </c>
      <c r="C66" s="8">
        <v>23</v>
      </c>
      <c r="D66" s="8" t="s">
        <v>126</v>
      </c>
      <c r="E66" s="8" t="s">
        <v>38</v>
      </c>
      <c r="F66" s="8">
        <v>0.53999999999996362</v>
      </c>
      <c r="G66" s="8">
        <v>7.6200000000000045</v>
      </c>
      <c r="H66" s="8">
        <v>0.44039430550631353</v>
      </c>
      <c r="I66" s="8">
        <v>8.6999999999999993</v>
      </c>
      <c r="J66" s="9">
        <v>0.32700000000000007</v>
      </c>
      <c r="K66" s="9">
        <v>4.3099999999999996</v>
      </c>
      <c r="L66" s="10">
        <v>0.28808349481937406</v>
      </c>
      <c r="M66" s="10">
        <v>5.6910963052691494</v>
      </c>
      <c r="N66" s="10">
        <v>19.755023830287186</v>
      </c>
      <c r="O66" s="10">
        <v>3.0184615384615405</v>
      </c>
      <c r="P66" s="10">
        <v>39.7846153846154</v>
      </c>
      <c r="Q66" s="10">
        <v>13.180428134556571</v>
      </c>
      <c r="R66" s="8">
        <v>98.849182313748855</v>
      </c>
      <c r="S66" s="8">
        <v>10.477731604700542</v>
      </c>
      <c r="T66" s="8">
        <v>6.9906768837808064</v>
      </c>
    </row>
    <row r="67" spans="1:20" x14ac:dyDescent="0.25">
      <c r="A67" s="8" t="s">
        <v>128</v>
      </c>
      <c r="B67" s="2" t="s">
        <v>158</v>
      </c>
      <c r="C67" s="8">
        <v>23</v>
      </c>
      <c r="D67" s="8" t="s">
        <v>126</v>
      </c>
      <c r="E67" s="8" t="s">
        <v>38</v>
      </c>
      <c r="F67" s="8">
        <v>0.30000000000001137</v>
      </c>
      <c r="G67" s="8">
        <v>7.0199999999999818</v>
      </c>
      <c r="H67" s="9">
        <v>0.94700000000000017</v>
      </c>
      <c r="I67" s="9">
        <v>20.62</v>
      </c>
      <c r="J67" s="9">
        <v>0.33800000000000008</v>
      </c>
      <c r="K67" s="9">
        <v>4.5599999999999996</v>
      </c>
      <c r="L67" s="10">
        <v>0.38942347232504154</v>
      </c>
      <c r="M67" s="10">
        <v>8.4793157332020659</v>
      </c>
      <c r="N67" s="10">
        <v>21.774023231256599</v>
      </c>
      <c r="O67" s="10">
        <v>3.2524056254626124</v>
      </c>
      <c r="P67" s="10">
        <v>43.878608438193808</v>
      </c>
      <c r="Q67" s="10">
        <v>13.491124260355026</v>
      </c>
      <c r="R67" s="8">
        <v>100.33719878279453</v>
      </c>
      <c r="S67" s="8">
        <v>8.3518479408655537</v>
      </c>
      <c r="T67" s="8">
        <v>5.1747817652762196</v>
      </c>
    </row>
    <row r="69" spans="1:20" x14ac:dyDescent="0.25">
      <c r="R69" s="8">
        <v>100.35424256612781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8CD8-7AF4-FC4A-AC7C-62893BAF3045}">
  <dimension ref="A1:AH72"/>
  <sheetViews>
    <sheetView tabSelected="1" workbookViewId="0">
      <pane xSplit="4" topLeftCell="O1" activePane="topRight" state="frozen"/>
      <selection pane="topRight" activeCell="Y74" sqref="Y74"/>
    </sheetView>
  </sheetViews>
  <sheetFormatPr defaultColWidth="10.875" defaultRowHeight="15.75" x14ac:dyDescent="0.25"/>
  <cols>
    <col min="1" max="1" width="23.875" style="3" bestFit="1" customWidth="1"/>
    <col min="2" max="13" width="9.5" style="5" customWidth="1"/>
    <col min="14" max="14" width="10.875" style="3"/>
    <col min="15" max="15" width="13.375" style="3" customWidth="1"/>
    <col min="16" max="16384" width="10.875" style="3"/>
  </cols>
  <sheetData>
    <row r="1" spans="1:34" x14ac:dyDescent="0.25">
      <c r="F1" s="13" t="s">
        <v>12</v>
      </c>
      <c r="G1" s="13"/>
      <c r="H1" s="13"/>
      <c r="I1" s="13"/>
      <c r="J1" s="13"/>
      <c r="K1" s="13"/>
      <c r="L1" s="13"/>
      <c r="M1" s="13"/>
    </row>
    <row r="2" spans="1:34" s="12" customFormat="1" ht="63" x14ac:dyDescent="0.25">
      <c r="A2" s="12" t="s">
        <v>34</v>
      </c>
      <c r="B2" s="12" t="s">
        <v>20</v>
      </c>
      <c r="C2" s="12" t="s">
        <v>35</v>
      </c>
      <c r="D2" s="12" t="s">
        <v>36</v>
      </c>
      <c r="E2" s="6"/>
      <c r="F2" s="6" t="s">
        <v>18</v>
      </c>
      <c r="G2" s="6" t="s">
        <v>22</v>
      </c>
      <c r="H2" s="6" t="s">
        <v>19</v>
      </c>
      <c r="I2" s="6" t="s">
        <v>21</v>
      </c>
      <c r="J2" s="6" t="s">
        <v>0</v>
      </c>
      <c r="K2" s="6" t="s">
        <v>1</v>
      </c>
      <c r="L2" s="6" t="s">
        <v>2</v>
      </c>
      <c r="M2" s="6" t="s">
        <v>3</v>
      </c>
      <c r="N2" s="12" t="s">
        <v>4</v>
      </c>
      <c r="O2" s="12" t="s">
        <v>5</v>
      </c>
      <c r="P2" s="1" t="s">
        <v>14</v>
      </c>
      <c r="Q2" s="1" t="s">
        <v>13</v>
      </c>
      <c r="R2" s="12" t="s">
        <v>6</v>
      </c>
      <c r="S2" s="12" t="s">
        <v>7</v>
      </c>
      <c r="T2" s="12" t="s">
        <v>28</v>
      </c>
      <c r="U2" s="12" t="s">
        <v>29</v>
      </c>
      <c r="V2" s="12" t="s">
        <v>27</v>
      </c>
      <c r="W2" s="12" t="s">
        <v>26</v>
      </c>
      <c r="X2" s="12" t="s">
        <v>9</v>
      </c>
      <c r="Y2" s="12" t="s">
        <v>8</v>
      </c>
      <c r="Z2" s="12" t="s">
        <v>30</v>
      </c>
      <c r="AA2" s="12" t="s">
        <v>11</v>
      </c>
      <c r="AB2" s="12" t="s">
        <v>10</v>
      </c>
      <c r="AC2" s="12" t="s">
        <v>31</v>
      </c>
      <c r="AD2" s="12" t="s">
        <v>15</v>
      </c>
      <c r="AE2" s="12" t="s">
        <v>16</v>
      </c>
      <c r="AF2" s="12" t="s">
        <v>17</v>
      </c>
      <c r="AG2" s="12" t="s">
        <v>32</v>
      </c>
      <c r="AH2" s="12" t="s">
        <v>33</v>
      </c>
    </row>
    <row r="3" spans="1:34" ht="20.100000000000001" customHeight="1" x14ac:dyDescent="0.25">
      <c r="A3" s="3" t="s">
        <v>23</v>
      </c>
      <c r="B3" s="3">
        <v>1</v>
      </c>
      <c r="C3" s="3" t="s">
        <v>37</v>
      </c>
      <c r="D3" s="3" t="s">
        <v>38</v>
      </c>
      <c r="F3" s="3">
        <v>1.93</v>
      </c>
      <c r="G3" s="3">
        <v>5</v>
      </c>
      <c r="H3" s="3">
        <v>4.83</v>
      </c>
      <c r="I3" s="3">
        <v>12.58</v>
      </c>
      <c r="J3" s="3">
        <v>284.95</v>
      </c>
      <c r="K3" s="3">
        <v>285.38</v>
      </c>
      <c r="L3" s="3">
        <v>257.48</v>
      </c>
      <c r="M3" s="3">
        <v>266.10000000000002</v>
      </c>
      <c r="N3" s="3">
        <v>30</v>
      </c>
      <c r="O3" s="3">
        <v>1.5</v>
      </c>
      <c r="P3" s="3">
        <f>(G3-(H3-F3))/G3*100</f>
        <v>41.999999999999993</v>
      </c>
      <c r="Q3" s="3">
        <f>I3*(100-P3)/100</f>
        <v>7.2964000000000011</v>
      </c>
      <c r="R3" s="3">
        <f>K3-J3</f>
        <v>0.43000000000000682</v>
      </c>
      <c r="S3" s="3">
        <f>M3-L3-O3</f>
        <v>7.1200000000000045</v>
      </c>
      <c r="T3" s="3">
        <v>0.89300000000000024</v>
      </c>
      <c r="U3" s="3">
        <v>19.61</v>
      </c>
      <c r="V3">
        <v>0.313</v>
      </c>
      <c r="W3">
        <v>4.05</v>
      </c>
      <c r="X3" s="4">
        <f>(T3*10)*($R3/$Q3)</f>
        <v>0.52627323063429388</v>
      </c>
      <c r="Y3" s="4">
        <f>(U3*10)*($R3/$Q3)</f>
        <v>11.556795131846023</v>
      </c>
      <c r="Z3" s="4">
        <f>Y3/X3</f>
        <v>21.959686450167965</v>
      </c>
      <c r="AA3" s="4">
        <f>(V3*10)*($S3/$Q3)</f>
        <v>3.0543281618332339</v>
      </c>
      <c r="AB3" s="4">
        <f>(W3*10)*($S3/$Q3)</f>
        <v>39.520859601995525</v>
      </c>
      <c r="AC3" s="4">
        <f>AB3/AA3</f>
        <v>12.939297124600641</v>
      </c>
      <c r="AD3" s="3">
        <f>(S3+R3)/Q3*100</f>
        <v>103.47568663998699</v>
      </c>
      <c r="AG3" s="3">
        <f>AA3/X3</f>
        <v>5.8036928045000256</v>
      </c>
      <c r="AH3" s="3">
        <f>AB3/Y3</f>
        <v>3.4197075530993399</v>
      </c>
    </row>
    <row r="4" spans="1:34" ht="20.100000000000001" customHeight="1" x14ac:dyDescent="0.25">
      <c r="A4" s="3" t="s">
        <v>39</v>
      </c>
      <c r="B4" s="3">
        <v>1</v>
      </c>
      <c r="C4" s="3" t="s">
        <v>37</v>
      </c>
      <c r="D4" s="3" t="s">
        <v>38</v>
      </c>
      <c r="F4" s="3">
        <v>1.94</v>
      </c>
      <c r="G4" s="3">
        <v>5</v>
      </c>
      <c r="H4" s="3">
        <v>4.7699999999999996</v>
      </c>
      <c r="I4" s="3">
        <v>11.16</v>
      </c>
      <c r="J4" s="3">
        <v>286.55</v>
      </c>
      <c r="K4" s="3">
        <v>286.86</v>
      </c>
      <c r="L4" s="3">
        <v>254.38</v>
      </c>
      <c r="M4" s="3">
        <v>261.88</v>
      </c>
      <c r="N4" s="3">
        <v>30</v>
      </c>
      <c r="O4" s="3">
        <v>1.5</v>
      </c>
      <c r="P4" s="3">
        <f t="shared" ref="P4:P5" si="0">(G4-(H4-F4))/G4*100</f>
        <v>43.400000000000006</v>
      </c>
      <c r="Q4" s="3">
        <f t="shared" ref="Q4:Q5" si="1">I4*(100-P4)/100</f>
        <v>6.3165599999999991</v>
      </c>
      <c r="R4" s="3">
        <f t="shared" ref="R4:R5" si="2">K4-J4</f>
        <v>0.31000000000000227</v>
      </c>
      <c r="S4" s="3">
        <f t="shared" ref="S4:S5" si="3">M4-L4-O4</f>
        <v>6</v>
      </c>
      <c r="T4" s="11">
        <v>0.80506346305942666</v>
      </c>
      <c r="U4" s="11">
        <v>16.53</v>
      </c>
      <c r="V4">
        <v>0.29799999999999999</v>
      </c>
      <c r="W4">
        <v>3.4</v>
      </c>
      <c r="X4" s="4">
        <f t="shared" ref="X4:X6" si="4">(T4*10)*($R4/$Q4)</f>
        <v>0.39510378045712247</v>
      </c>
      <c r="Y4" s="4">
        <f t="shared" ref="Y4:Y6" si="5">(U4*10)*($R4/$Q4)</f>
        <v>8.1124852767962921</v>
      </c>
      <c r="Z4" s="4">
        <f t="shared" ref="Z4:Z6" si="6">Y4/X4</f>
        <v>20.532542785114344</v>
      </c>
      <c r="AA4" s="4">
        <f t="shared" ref="AA4:AA5" si="7">(V4*10)*($S4/$Q4)</f>
        <v>2.8306546601314642</v>
      </c>
      <c r="AB4" s="4">
        <f t="shared" ref="AB4:AB5" si="8">(W4*10)*($S4/$Q4)</f>
        <v>32.296059880694557</v>
      </c>
      <c r="AC4" s="4">
        <f t="shared" ref="AC4:AC5" si="9">AB4/AA4</f>
        <v>11.409395973154362</v>
      </c>
      <c r="AD4" s="3">
        <f>(S4+R4)/Q4*100</f>
        <v>99.896146003520954</v>
      </c>
      <c r="AG4" s="3">
        <f t="shared" ref="AG4:AG67" si="10">AA4/X4</f>
        <v>7.1643320062806968</v>
      </c>
      <c r="AH4" s="3">
        <f t="shared" ref="AH4:AH67" si="11">AB4/Y4</f>
        <v>3.9810315555295057</v>
      </c>
    </row>
    <row r="5" spans="1:34" ht="20.100000000000001" customHeight="1" x14ac:dyDescent="0.25">
      <c r="A5" s="3" t="s">
        <v>40</v>
      </c>
      <c r="B5" s="3">
        <v>1</v>
      </c>
      <c r="C5" s="3" t="s">
        <v>37</v>
      </c>
      <c r="D5" s="3" t="s">
        <v>38</v>
      </c>
      <c r="F5" s="3">
        <v>1.92</v>
      </c>
      <c r="G5" s="3">
        <v>5</v>
      </c>
      <c r="H5" s="3">
        <v>5.16</v>
      </c>
      <c r="I5" s="3">
        <v>12.17</v>
      </c>
      <c r="J5" s="3">
        <v>286.62</v>
      </c>
      <c r="K5" s="3">
        <v>287.07</v>
      </c>
      <c r="L5" s="3">
        <v>286.72000000000003</v>
      </c>
      <c r="M5" s="3">
        <v>295.49</v>
      </c>
      <c r="N5" s="3">
        <v>30</v>
      </c>
      <c r="O5" s="3">
        <v>1.5</v>
      </c>
      <c r="P5" s="3">
        <f t="shared" si="0"/>
        <v>35.199999999999996</v>
      </c>
      <c r="Q5" s="3">
        <f t="shared" si="1"/>
        <v>7.8861600000000012</v>
      </c>
      <c r="R5" s="3">
        <f t="shared" si="2"/>
        <v>0.44999999999998863</v>
      </c>
      <c r="S5" s="3">
        <f t="shared" si="3"/>
        <v>7.2699999999999818</v>
      </c>
      <c r="T5" s="11">
        <v>0.64193700057272196</v>
      </c>
      <c r="U5" s="11">
        <v>13.3</v>
      </c>
      <c r="V5">
        <v>0.39900000000000002</v>
      </c>
      <c r="W5">
        <v>5.64</v>
      </c>
      <c r="X5" s="4">
        <f t="shared" si="4"/>
        <v>0.36630204086363649</v>
      </c>
      <c r="Y5" s="4">
        <f t="shared" si="5"/>
        <v>7.5892449557197015</v>
      </c>
      <c r="Z5" s="4">
        <f t="shared" si="6"/>
        <v>20.718544013094796</v>
      </c>
      <c r="AA5" s="4">
        <f t="shared" si="7"/>
        <v>3.6782540552055658</v>
      </c>
      <c r="AB5" s="4">
        <f t="shared" si="8"/>
        <v>51.993365592379426</v>
      </c>
      <c r="AC5" s="4">
        <f t="shared" si="9"/>
        <v>14.135338345864662</v>
      </c>
      <c r="AD5" s="3">
        <f t="shared" ref="AD5" si="12">(S5+R5)/Q5*100</f>
        <v>97.893017641031506</v>
      </c>
      <c r="AG5" s="3">
        <f t="shared" si="10"/>
        <v>10.041587665013507</v>
      </c>
      <c r="AH5" s="3">
        <f t="shared" si="11"/>
        <v>6.8509273182958959</v>
      </c>
    </row>
    <row r="6" spans="1:34" ht="20.100000000000001" customHeight="1" x14ac:dyDescent="0.25">
      <c r="A6" s="3" t="s">
        <v>24</v>
      </c>
      <c r="B6" s="3">
        <v>2</v>
      </c>
      <c r="C6" s="3" t="s">
        <v>41</v>
      </c>
      <c r="D6" s="3" t="s">
        <v>38</v>
      </c>
      <c r="F6" s="3">
        <v>1.92</v>
      </c>
      <c r="G6" s="3">
        <v>5</v>
      </c>
      <c r="H6" s="3">
        <v>5.27</v>
      </c>
      <c r="I6" s="3">
        <v>12.39</v>
      </c>
      <c r="J6" s="3">
        <v>257.95999999999998</v>
      </c>
      <c r="K6" s="3">
        <v>258.48</v>
      </c>
      <c r="L6" s="3">
        <v>286.68</v>
      </c>
      <c r="M6" s="3">
        <v>295.89999999999998</v>
      </c>
      <c r="N6" s="3">
        <v>31</v>
      </c>
      <c r="O6" s="3">
        <v>1.5</v>
      </c>
      <c r="P6" s="3">
        <f>(G6-(H6-F6))/G6*100</f>
        <v>33.000000000000007</v>
      </c>
      <c r="Q6" s="3">
        <f t="shared" ref="Q6:Q68" si="13">I6*(100-P6)/100</f>
        <v>8.3012999999999995</v>
      </c>
      <c r="R6" s="3">
        <f t="shared" ref="R6:R68" si="14">K6-J6</f>
        <v>0.52000000000003865</v>
      </c>
      <c r="S6" s="3">
        <f t="shared" ref="S6:S68" si="15">M6-L6-O6</f>
        <v>7.7199999999999704</v>
      </c>
      <c r="T6">
        <v>0.61900000000000011</v>
      </c>
      <c r="U6">
        <v>12.32</v>
      </c>
      <c r="V6">
        <v>0.28000000000000003</v>
      </c>
      <c r="W6">
        <v>3.24</v>
      </c>
      <c r="X6" s="4">
        <f t="shared" si="4"/>
        <v>0.38774649753655938</v>
      </c>
      <c r="Y6" s="4">
        <f t="shared" si="5"/>
        <v>7.7173454760103564</v>
      </c>
      <c r="Z6" s="4">
        <f t="shared" si="6"/>
        <v>19.903069466882062</v>
      </c>
      <c r="AA6" s="4">
        <f t="shared" ref="AA6:AA68" si="16">(V6*10)*($S6/$Q6)</f>
        <v>2.6039295050172768</v>
      </c>
      <c r="AB6" s="4">
        <f t="shared" ref="AB6:AB68" si="17">(W6*10)*($S6/$Q6)</f>
        <v>30.131184272342779</v>
      </c>
      <c r="AC6" s="4">
        <f t="shared" ref="AC6:AC68" si="18">AB6/AA6</f>
        <v>11.571428571428573</v>
      </c>
      <c r="AD6" s="3">
        <f t="shared" ref="AD6:AD68" si="19">(S6+R6)/Q6*100</f>
        <v>99.261561442183861</v>
      </c>
      <c r="AG6" s="3">
        <f t="shared" si="10"/>
        <v>6.7155461662726186</v>
      </c>
      <c r="AH6" s="3">
        <f t="shared" si="11"/>
        <v>3.9043456543453496</v>
      </c>
    </row>
    <row r="7" spans="1:34" ht="20.100000000000001" customHeight="1" x14ac:dyDescent="0.25">
      <c r="A7" s="3" t="s">
        <v>42</v>
      </c>
      <c r="B7" s="3">
        <v>2</v>
      </c>
      <c r="C7" s="3" t="s">
        <v>41</v>
      </c>
      <c r="D7" s="3" t="s">
        <v>38</v>
      </c>
      <c r="F7" s="3">
        <v>1.91</v>
      </c>
      <c r="G7" s="3">
        <v>5</v>
      </c>
      <c r="H7" s="3">
        <v>5.43</v>
      </c>
      <c r="I7" s="3">
        <v>11.63</v>
      </c>
      <c r="J7" s="3">
        <v>284.66000000000003</v>
      </c>
      <c r="K7" s="3">
        <v>284.97000000000003</v>
      </c>
      <c r="L7" s="3">
        <v>286.68</v>
      </c>
      <c r="M7" s="3">
        <v>295.31</v>
      </c>
      <c r="N7" s="3">
        <v>32</v>
      </c>
      <c r="O7" s="3">
        <v>1.5</v>
      </c>
      <c r="P7" s="3">
        <f t="shared" ref="P7:P68" si="20">(G7-(H7-F7))/G7*100</f>
        <v>29.600000000000009</v>
      </c>
      <c r="Q7" s="3">
        <f t="shared" si="13"/>
        <v>8.1875199999999992</v>
      </c>
      <c r="R7" s="3">
        <f t="shared" si="14"/>
        <v>0.31000000000000227</v>
      </c>
      <c r="S7" s="3">
        <f t="shared" si="15"/>
        <v>7.1299999999999955</v>
      </c>
      <c r="T7">
        <v>0.76800000000000024</v>
      </c>
      <c r="U7">
        <v>15.88</v>
      </c>
      <c r="V7">
        <v>0.35499999999999998</v>
      </c>
      <c r="W7">
        <v>4.45</v>
      </c>
      <c r="X7" s="4">
        <f t="shared" ref="X7:X68" si="21">(T7*10)*($R7/$Q7)</f>
        <v>0.29078402251231367</v>
      </c>
      <c r="Y7" s="4">
        <f t="shared" ref="Y7:Y68" si="22">(U7*10)*($R7/$Q7)</f>
        <v>6.0125654654889837</v>
      </c>
      <c r="Z7" s="4">
        <f t="shared" ref="Z7:Z68" si="23">Y7/X7</f>
        <v>20.677083333333325</v>
      </c>
      <c r="AA7" s="4">
        <f t="shared" si="16"/>
        <v>3.0914733643398717</v>
      </c>
      <c r="AB7" s="4">
        <f t="shared" si="17"/>
        <v>38.752271750175858</v>
      </c>
      <c r="AC7" s="4">
        <f t="shared" si="18"/>
        <v>12.535211267605634</v>
      </c>
      <c r="AD7" s="3">
        <f t="shared" si="19"/>
        <v>90.870007035097302</v>
      </c>
      <c r="AG7" s="3">
        <f t="shared" si="10"/>
        <v>10.631510416666579</v>
      </c>
      <c r="AH7" s="3">
        <f t="shared" si="11"/>
        <v>6.4452141057933998</v>
      </c>
    </row>
    <row r="8" spans="1:34" ht="20.100000000000001" customHeight="1" x14ac:dyDescent="0.25">
      <c r="A8" s="3" t="s">
        <v>43</v>
      </c>
      <c r="B8" s="3">
        <v>3</v>
      </c>
      <c r="C8" s="3" t="s">
        <v>44</v>
      </c>
      <c r="D8" s="3" t="s">
        <v>38</v>
      </c>
      <c r="F8" s="3">
        <v>1.92</v>
      </c>
      <c r="G8" s="3">
        <v>5</v>
      </c>
      <c r="H8" s="3">
        <v>5.6</v>
      </c>
      <c r="I8" s="3">
        <v>11.54</v>
      </c>
      <c r="J8" s="3">
        <v>287.08999999999997</v>
      </c>
      <c r="K8" s="3">
        <v>287.5</v>
      </c>
      <c r="L8" s="3">
        <v>286.58</v>
      </c>
      <c r="M8" s="3">
        <v>296.29000000000002</v>
      </c>
      <c r="N8" s="3">
        <v>33</v>
      </c>
      <c r="O8" s="3">
        <v>1.5</v>
      </c>
      <c r="P8" s="3">
        <f t="shared" si="20"/>
        <v>26.400000000000006</v>
      </c>
      <c r="Q8" s="3">
        <f t="shared" si="13"/>
        <v>8.4934399999999979</v>
      </c>
      <c r="R8" s="3">
        <f t="shared" si="14"/>
        <v>0.41000000000002501</v>
      </c>
      <c r="S8" s="3">
        <f t="shared" si="15"/>
        <v>8.2100000000000364</v>
      </c>
      <c r="T8">
        <v>0.26100000000000007</v>
      </c>
      <c r="U8">
        <v>4.6500000000000004</v>
      </c>
      <c r="V8">
        <v>0.182</v>
      </c>
      <c r="W8">
        <v>1.82</v>
      </c>
      <c r="X8" s="4">
        <f t="shared" si="21"/>
        <v>0.12599135332681055</v>
      </c>
      <c r="Y8" s="4">
        <f t="shared" si="22"/>
        <v>2.2446735362822565</v>
      </c>
      <c r="Z8" s="4">
        <f t="shared" si="23"/>
        <v>17.816091954022983</v>
      </c>
      <c r="AA8" s="4">
        <f t="shared" si="16"/>
        <v>1.7592636199231486</v>
      </c>
      <c r="AB8" s="4">
        <f t="shared" si="17"/>
        <v>17.592636199231489</v>
      </c>
      <c r="AC8" s="4">
        <f t="shared" si="18"/>
        <v>10.000000000000002</v>
      </c>
      <c r="AD8" s="3">
        <f t="shared" si="19"/>
        <v>101.49009117624972</v>
      </c>
      <c r="AG8" s="3">
        <f t="shared" si="10"/>
        <v>13.963367909540368</v>
      </c>
      <c r="AH8" s="3">
        <f t="shared" si="11"/>
        <v>7.8375032782581453</v>
      </c>
    </row>
    <row r="9" spans="1:34" ht="20.100000000000001" customHeight="1" x14ac:dyDescent="0.25">
      <c r="A9" s="3" t="s">
        <v>45</v>
      </c>
      <c r="B9" s="3">
        <v>3</v>
      </c>
      <c r="C9" s="3" t="s">
        <v>44</v>
      </c>
      <c r="D9" s="3" t="s">
        <v>38</v>
      </c>
      <c r="F9" s="3">
        <v>1.92</v>
      </c>
      <c r="G9" s="3">
        <v>5</v>
      </c>
      <c r="H9" s="3">
        <v>5</v>
      </c>
      <c r="I9" s="3">
        <v>11.49</v>
      </c>
      <c r="J9" s="3">
        <v>285.04000000000002</v>
      </c>
      <c r="K9" s="3">
        <v>285.72000000000003</v>
      </c>
      <c r="L9" s="3">
        <v>287.23</v>
      </c>
      <c r="M9" s="3">
        <v>294.95999999999998</v>
      </c>
      <c r="N9" s="3">
        <v>34</v>
      </c>
      <c r="O9" s="3">
        <v>1.5</v>
      </c>
      <c r="P9" s="3">
        <f t="shared" si="20"/>
        <v>38.4</v>
      </c>
      <c r="Q9" s="3">
        <f t="shared" si="13"/>
        <v>7.0778400000000001</v>
      </c>
      <c r="R9" s="3">
        <f t="shared" si="14"/>
        <v>0.68000000000000682</v>
      </c>
      <c r="S9" s="3">
        <f t="shared" si="15"/>
        <v>6.2299999999999613</v>
      </c>
      <c r="T9">
        <v>0.53000000000000014</v>
      </c>
      <c r="U9">
        <v>10.96</v>
      </c>
      <c r="V9">
        <v>0.44600000000000001</v>
      </c>
      <c r="W9">
        <v>6.54</v>
      </c>
      <c r="X9" s="4">
        <f t="shared" si="21"/>
        <v>0.50919489561787734</v>
      </c>
      <c r="Y9" s="4">
        <f t="shared" si="22"/>
        <v>10.529766143343272</v>
      </c>
      <c r="Z9" s="4">
        <f t="shared" si="23"/>
        <v>20.679245283018862</v>
      </c>
      <c r="AA9" s="4">
        <f t="shared" si="16"/>
        <v>3.9257457077300173</v>
      </c>
      <c r="AB9" s="4">
        <f t="shared" si="17"/>
        <v>57.565867552812371</v>
      </c>
      <c r="AC9" s="4">
        <f t="shared" si="18"/>
        <v>14.663677130044846</v>
      </c>
      <c r="AD9" s="3">
        <f t="shared" si="19"/>
        <v>97.628655069907879</v>
      </c>
      <c r="AG9" s="3">
        <f t="shared" si="10"/>
        <v>7.7097114317423809</v>
      </c>
      <c r="AH9" s="3">
        <f t="shared" si="11"/>
        <v>5.4669654358092723</v>
      </c>
    </row>
    <row r="10" spans="1:34" ht="20.100000000000001" customHeight="1" x14ac:dyDescent="0.25">
      <c r="A10" s="3" t="s">
        <v>46</v>
      </c>
      <c r="B10" s="3">
        <v>3</v>
      </c>
      <c r="C10" s="3" t="s">
        <v>44</v>
      </c>
      <c r="D10" s="3" t="s">
        <v>38</v>
      </c>
      <c r="F10" s="3">
        <v>1.93</v>
      </c>
      <c r="G10" s="3">
        <v>5</v>
      </c>
      <c r="H10" s="3">
        <v>5.31</v>
      </c>
      <c r="I10" s="3">
        <v>11.68</v>
      </c>
      <c r="J10" s="3">
        <v>284.29000000000002</v>
      </c>
      <c r="K10" s="3">
        <v>284.64999999999998</v>
      </c>
      <c r="L10" s="3">
        <v>284.72000000000003</v>
      </c>
      <c r="M10" s="3">
        <v>293.54000000000002</v>
      </c>
      <c r="N10" s="3">
        <v>35</v>
      </c>
      <c r="O10" s="3">
        <v>1.5</v>
      </c>
      <c r="P10" s="3">
        <f t="shared" si="20"/>
        <v>32.4</v>
      </c>
      <c r="Q10" s="3">
        <f t="shared" si="13"/>
        <v>7.8956799999999987</v>
      </c>
      <c r="R10" s="3">
        <f t="shared" si="14"/>
        <v>0.3599999999999568</v>
      </c>
      <c r="S10" s="3">
        <f t="shared" si="15"/>
        <v>7.3199999999999932</v>
      </c>
      <c r="T10" s="11">
        <v>0.51249052281342888</v>
      </c>
      <c r="U10" s="11">
        <v>9.8000000000000007</v>
      </c>
      <c r="V10">
        <v>0.26200000000000001</v>
      </c>
      <c r="W10">
        <v>3.15</v>
      </c>
      <c r="X10" s="4">
        <f t="shared" si="21"/>
        <v>0.23366776289415511</v>
      </c>
      <c r="Y10" s="4">
        <f t="shared" si="22"/>
        <v>4.4682661911318302</v>
      </c>
      <c r="Z10" s="4">
        <f t="shared" si="23"/>
        <v>19.122304830537658</v>
      </c>
      <c r="AA10" s="4">
        <f t="shared" si="16"/>
        <v>2.42897381859447</v>
      </c>
      <c r="AB10" s="4">
        <f t="shared" si="17"/>
        <v>29.203311177757939</v>
      </c>
      <c r="AC10" s="4">
        <f t="shared" si="18"/>
        <v>12.022900763358777</v>
      </c>
      <c r="AD10" s="3">
        <f t="shared" si="19"/>
        <v>97.268379670908033</v>
      </c>
      <c r="AG10" s="3">
        <f t="shared" si="10"/>
        <v>10.394988972846573</v>
      </c>
      <c r="AH10" s="3">
        <f t="shared" si="11"/>
        <v>6.5357142857150636</v>
      </c>
    </row>
    <row r="11" spans="1:34" ht="20.100000000000001" customHeight="1" x14ac:dyDescent="0.25">
      <c r="A11" s="3" t="s">
        <v>47</v>
      </c>
      <c r="B11" s="3">
        <v>4</v>
      </c>
      <c r="C11" s="3" t="s">
        <v>48</v>
      </c>
      <c r="D11" s="3" t="s">
        <v>49</v>
      </c>
      <c r="F11" s="3">
        <v>1.92</v>
      </c>
      <c r="G11" s="3">
        <v>5</v>
      </c>
      <c r="H11" s="3">
        <v>5.1100000000000003</v>
      </c>
      <c r="I11" s="3">
        <v>12.17</v>
      </c>
      <c r="J11" s="3">
        <v>256.82</v>
      </c>
      <c r="K11" s="3">
        <v>257.16000000000003</v>
      </c>
      <c r="L11" s="3">
        <v>256.35000000000002</v>
      </c>
      <c r="M11" s="3">
        <v>265.66000000000003</v>
      </c>
      <c r="N11" s="3">
        <v>36</v>
      </c>
      <c r="O11" s="3">
        <v>1.5</v>
      </c>
      <c r="P11" s="3">
        <f t="shared" si="20"/>
        <v>36.199999999999996</v>
      </c>
      <c r="Q11" s="3">
        <f t="shared" si="13"/>
        <v>7.7644600000000006</v>
      </c>
      <c r="R11" s="3">
        <f t="shared" si="14"/>
        <v>0.34000000000003183</v>
      </c>
      <c r="S11" s="3">
        <f t="shared" si="15"/>
        <v>7.8100000000000023</v>
      </c>
      <c r="T11">
        <v>0.89900000000000024</v>
      </c>
      <c r="U11">
        <v>18.73</v>
      </c>
      <c r="V11">
        <v>0.33800000000000002</v>
      </c>
      <c r="W11">
        <v>4.4000000000000004</v>
      </c>
      <c r="X11" s="4">
        <f t="shared" si="21"/>
        <v>0.39366549637711917</v>
      </c>
      <c r="Y11" s="4">
        <f t="shared" si="22"/>
        <v>8.2017294184020475</v>
      </c>
      <c r="Z11" s="4">
        <f t="shared" si="23"/>
        <v>20.834260289210231</v>
      </c>
      <c r="AA11" s="4">
        <f t="shared" si="16"/>
        <v>3.3998243277703808</v>
      </c>
      <c r="AB11" s="4">
        <f t="shared" si="17"/>
        <v>44.258068172158801</v>
      </c>
      <c r="AC11" s="4">
        <f t="shared" si="18"/>
        <v>13.01775147928994</v>
      </c>
      <c r="AD11" s="3">
        <f t="shared" si="19"/>
        <v>104.9654451178837</v>
      </c>
      <c r="AG11" s="3">
        <f t="shared" si="10"/>
        <v>8.6363279460830782</v>
      </c>
      <c r="AH11" s="3">
        <f t="shared" si="11"/>
        <v>5.3961873056745695</v>
      </c>
    </row>
    <row r="12" spans="1:34" ht="20.100000000000001" customHeight="1" x14ac:dyDescent="0.25">
      <c r="A12" s="3" t="s">
        <v>50</v>
      </c>
      <c r="B12" s="3">
        <v>4</v>
      </c>
      <c r="C12" s="3" t="s">
        <v>48</v>
      </c>
      <c r="D12" s="3" t="s">
        <v>49</v>
      </c>
      <c r="F12" s="3">
        <v>1.93</v>
      </c>
      <c r="G12" s="3">
        <v>5</v>
      </c>
      <c r="H12" s="3">
        <v>5.25</v>
      </c>
      <c r="I12" s="3">
        <v>12.87</v>
      </c>
      <c r="J12" s="3">
        <v>286.69</v>
      </c>
      <c r="K12" s="3">
        <v>287</v>
      </c>
      <c r="L12" s="3">
        <v>285.07</v>
      </c>
      <c r="M12" s="3">
        <v>294.73</v>
      </c>
      <c r="N12" s="3">
        <v>37</v>
      </c>
      <c r="O12" s="3">
        <v>1.5</v>
      </c>
      <c r="P12" s="3">
        <f t="shared" si="20"/>
        <v>33.599999999999994</v>
      </c>
      <c r="Q12" s="3">
        <f t="shared" si="13"/>
        <v>8.5456799999999991</v>
      </c>
      <c r="R12" s="3">
        <f t="shared" si="14"/>
        <v>0.31000000000000227</v>
      </c>
      <c r="S12" s="3">
        <f t="shared" si="15"/>
        <v>8.160000000000025</v>
      </c>
      <c r="T12" s="11">
        <v>0.78703940873264777</v>
      </c>
      <c r="U12" s="11">
        <v>15.76</v>
      </c>
      <c r="V12">
        <v>0.32</v>
      </c>
      <c r="W12">
        <v>3.9</v>
      </c>
      <c r="X12" s="4">
        <f t="shared" si="21"/>
        <v>0.28550357222259976</v>
      </c>
      <c r="Y12" s="4">
        <f t="shared" si="22"/>
        <v>5.7170406567997345</v>
      </c>
      <c r="Z12" s="4">
        <f t="shared" si="23"/>
        <v>20.024410245705457</v>
      </c>
      <c r="AA12" s="4">
        <f t="shared" si="16"/>
        <v>3.055578959193427</v>
      </c>
      <c r="AB12" s="4">
        <f t="shared" si="17"/>
        <v>37.239868565169886</v>
      </c>
      <c r="AC12" s="4">
        <f t="shared" si="18"/>
        <v>12.187499999999998</v>
      </c>
      <c r="AD12" s="3">
        <f t="shared" si="19"/>
        <v>99.114406343322344</v>
      </c>
      <c r="AG12" s="3">
        <f t="shared" si="10"/>
        <v>10.702419361713174</v>
      </c>
      <c r="AH12" s="3">
        <f t="shared" si="11"/>
        <v>6.5138365809726269</v>
      </c>
    </row>
    <row r="13" spans="1:34" ht="20.100000000000001" customHeight="1" x14ac:dyDescent="0.25">
      <c r="A13" s="3" t="s">
        <v>51</v>
      </c>
      <c r="B13" s="3">
        <v>4</v>
      </c>
      <c r="C13" s="3" t="s">
        <v>48</v>
      </c>
      <c r="D13" s="3" t="s">
        <v>49</v>
      </c>
      <c r="F13" s="3">
        <v>1.92</v>
      </c>
      <c r="G13" s="3">
        <v>5</v>
      </c>
      <c r="H13" s="3">
        <v>5.32</v>
      </c>
      <c r="I13" s="3">
        <v>12.68</v>
      </c>
      <c r="J13" s="3">
        <v>284.97000000000003</v>
      </c>
      <c r="K13" s="3">
        <v>285.33</v>
      </c>
      <c r="L13" s="3">
        <v>286.44</v>
      </c>
      <c r="M13" s="3">
        <v>296.27999999999997</v>
      </c>
      <c r="N13" s="3">
        <v>38</v>
      </c>
      <c r="O13" s="3">
        <v>1.5</v>
      </c>
      <c r="P13" s="3">
        <f t="shared" si="20"/>
        <v>31.999999999999996</v>
      </c>
      <c r="Q13" s="3">
        <f t="shared" si="13"/>
        <v>8.6224000000000007</v>
      </c>
      <c r="R13" s="3">
        <f t="shared" si="14"/>
        <v>0.3599999999999568</v>
      </c>
      <c r="S13" s="3">
        <f t="shared" si="15"/>
        <v>8.339999999999975</v>
      </c>
      <c r="T13">
        <v>0.57800000000000007</v>
      </c>
      <c r="U13">
        <v>11.79</v>
      </c>
      <c r="V13">
        <v>0.215</v>
      </c>
      <c r="W13">
        <v>2.2599999999999998</v>
      </c>
      <c r="X13" s="4">
        <f t="shared" si="21"/>
        <v>0.24132492113561776</v>
      </c>
      <c r="Y13" s="4">
        <f t="shared" si="22"/>
        <v>4.922527370569088</v>
      </c>
      <c r="Z13" s="4">
        <f t="shared" si="23"/>
        <v>20.397923875432522</v>
      </c>
      <c r="AA13" s="4">
        <f t="shared" si="16"/>
        <v>2.0795834106513205</v>
      </c>
      <c r="AB13" s="4">
        <f t="shared" si="17"/>
        <v>21.859807014288297</v>
      </c>
      <c r="AC13" s="4">
        <f t="shared" si="18"/>
        <v>10.511627906976743</v>
      </c>
      <c r="AD13" s="3">
        <f t="shared" si="19"/>
        <v>100.89998144368077</v>
      </c>
      <c r="AG13" s="3">
        <f t="shared" si="10"/>
        <v>8.6173587081901655</v>
      </c>
      <c r="AH13" s="3">
        <f t="shared" si="11"/>
        <v>4.4407690132886168</v>
      </c>
    </row>
    <row r="14" spans="1:34" ht="20.100000000000001" customHeight="1" x14ac:dyDescent="0.25">
      <c r="A14" s="3" t="s">
        <v>52</v>
      </c>
      <c r="B14" s="3">
        <v>5</v>
      </c>
      <c r="C14" s="3" t="s">
        <v>53</v>
      </c>
      <c r="D14" s="3" t="s">
        <v>49</v>
      </c>
      <c r="F14" s="3">
        <v>1.93</v>
      </c>
      <c r="G14" s="3">
        <v>5</v>
      </c>
      <c r="H14" s="3">
        <v>5.23</v>
      </c>
      <c r="I14" s="3">
        <v>12.08</v>
      </c>
      <c r="J14" s="3">
        <v>284.68</v>
      </c>
      <c r="K14" s="3">
        <v>285.16000000000003</v>
      </c>
      <c r="L14" s="3">
        <v>285.33999999999997</v>
      </c>
      <c r="M14" s="3">
        <v>294.52999999999997</v>
      </c>
      <c r="N14" s="3">
        <v>39</v>
      </c>
      <c r="O14" s="3">
        <v>1.5</v>
      </c>
      <c r="P14" s="3">
        <f t="shared" si="20"/>
        <v>33.999999999999986</v>
      </c>
      <c r="Q14" s="3">
        <f t="shared" si="13"/>
        <v>7.9728000000000021</v>
      </c>
      <c r="R14" s="3">
        <f t="shared" si="14"/>
        <v>0.48000000000001819</v>
      </c>
      <c r="S14" s="3">
        <f t="shared" si="15"/>
        <v>7.6899999999999977</v>
      </c>
      <c r="T14">
        <v>0.39300000000000013</v>
      </c>
      <c r="U14">
        <v>7.62</v>
      </c>
      <c r="V14">
        <v>0.22600000000000001</v>
      </c>
      <c r="W14">
        <v>2.44</v>
      </c>
      <c r="X14" s="4">
        <f t="shared" si="21"/>
        <v>0.2366044551475105</v>
      </c>
      <c r="Y14" s="4">
        <f t="shared" si="22"/>
        <v>4.5875978326311184</v>
      </c>
      <c r="Z14" s="4">
        <f t="shared" si="23"/>
        <v>19.38931297709923</v>
      </c>
      <c r="AA14" s="4">
        <f t="shared" si="16"/>
        <v>2.1798364439092905</v>
      </c>
      <c r="AB14" s="4">
        <f t="shared" si="17"/>
        <v>23.534517359020654</v>
      </c>
      <c r="AC14" s="4">
        <f t="shared" si="18"/>
        <v>10.796460176991149</v>
      </c>
      <c r="AD14" s="3">
        <f t="shared" si="19"/>
        <v>102.47340959261506</v>
      </c>
      <c r="AG14" s="3">
        <f t="shared" si="10"/>
        <v>9.2129983036468044</v>
      </c>
      <c r="AH14" s="3">
        <f t="shared" si="11"/>
        <v>5.130030621172156</v>
      </c>
    </row>
    <row r="15" spans="1:34" ht="20.100000000000001" customHeight="1" x14ac:dyDescent="0.25">
      <c r="A15" s="3" t="s">
        <v>54</v>
      </c>
      <c r="B15" s="3">
        <v>5</v>
      </c>
      <c r="C15" s="3" t="s">
        <v>53</v>
      </c>
      <c r="D15" s="3" t="s">
        <v>49</v>
      </c>
      <c r="F15" s="3">
        <v>1.92</v>
      </c>
      <c r="G15" s="3">
        <v>5</v>
      </c>
      <c r="H15" s="3">
        <v>4.88</v>
      </c>
      <c r="I15" s="3">
        <v>12</v>
      </c>
      <c r="J15" s="3">
        <v>254.73</v>
      </c>
      <c r="K15" s="3">
        <v>255.3</v>
      </c>
      <c r="L15" s="3">
        <v>284.79000000000002</v>
      </c>
      <c r="M15" s="3">
        <v>292.79000000000002</v>
      </c>
      <c r="N15" s="3">
        <v>40</v>
      </c>
      <c r="O15" s="3">
        <v>1.5</v>
      </c>
      <c r="P15" s="3">
        <f t="shared" si="20"/>
        <v>40.800000000000004</v>
      </c>
      <c r="Q15" s="3">
        <f t="shared" si="13"/>
        <v>7.1040000000000001</v>
      </c>
      <c r="R15" s="3">
        <f t="shared" si="14"/>
        <v>0.5700000000000216</v>
      </c>
      <c r="S15" s="3">
        <f t="shared" si="15"/>
        <v>6.5</v>
      </c>
      <c r="T15" s="2">
        <v>0.26100000000000001</v>
      </c>
      <c r="U15" s="2">
        <v>4.76</v>
      </c>
      <c r="V15">
        <v>0.36499999999999999</v>
      </c>
      <c r="W15">
        <v>5.03</v>
      </c>
      <c r="X15" s="4">
        <f t="shared" si="21"/>
        <v>0.2094172297297377</v>
      </c>
      <c r="Y15" s="4">
        <f t="shared" si="22"/>
        <v>3.8192567567569009</v>
      </c>
      <c r="Z15" s="4">
        <f t="shared" si="23"/>
        <v>18.237547892720301</v>
      </c>
      <c r="AA15" s="4">
        <f t="shared" si="16"/>
        <v>3.3396677927927927</v>
      </c>
      <c r="AB15" s="4">
        <f t="shared" si="17"/>
        <v>46.023367117117118</v>
      </c>
      <c r="AC15" s="4">
        <f t="shared" si="18"/>
        <v>13.78082191780822</v>
      </c>
      <c r="AD15" s="3">
        <f t="shared" si="19"/>
        <v>99.521396396396696</v>
      </c>
      <c r="AG15" s="3">
        <f t="shared" si="10"/>
        <v>15.947435638905086</v>
      </c>
      <c r="AH15" s="3">
        <f t="shared" si="11"/>
        <v>12.050346454370768</v>
      </c>
    </row>
    <row r="16" spans="1:34" ht="20.100000000000001" customHeight="1" x14ac:dyDescent="0.25">
      <c r="A16" s="3" t="s">
        <v>55</v>
      </c>
      <c r="B16" s="3">
        <v>5</v>
      </c>
      <c r="C16" s="3" t="s">
        <v>53</v>
      </c>
      <c r="D16" s="3" t="s">
        <v>49</v>
      </c>
      <c r="F16" s="3">
        <v>1.99</v>
      </c>
      <c r="G16" s="3">
        <v>5</v>
      </c>
      <c r="H16" s="3">
        <v>5.0599999999999996</v>
      </c>
      <c r="I16" s="3">
        <v>11.96</v>
      </c>
      <c r="J16" s="3">
        <v>284.73</v>
      </c>
      <c r="K16" s="3">
        <v>285.02999999999997</v>
      </c>
      <c r="L16" s="3">
        <v>285.27999999999997</v>
      </c>
      <c r="M16" s="3">
        <v>294.16000000000003</v>
      </c>
      <c r="N16" s="3">
        <v>41</v>
      </c>
      <c r="O16" s="3">
        <v>1.5</v>
      </c>
      <c r="P16" s="3">
        <f t="shared" si="20"/>
        <v>38.600000000000009</v>
      </c>
      <c r="Q16" s="3">
        <f t="shared" si="13"/>
        <v>7.3434399999999993</v>
      </c>
      <c r="R16" s="3">
        <f t="shared" si="14"/>
        <v>0.29999999999995453</v>
      </c>
      <c r="S16" s="3">
        <f t="shared" si="15"/>
        <v>7.3800000000000523</v>
      </c>
      <c r="T16">
        <v>0.76600000000000024</v>
      </c>
      <c r="U16">
        <v>16.559999999999999</v>
      </c>
      <c r="V16">
        <v>0.30349999999999999</v>
      </c>
      <c r="W16">
        <v>3.8</v>
      </c>
      <c r="X16" s="4">
        <f t="shared" si="21"/>
        <v>0.31293235867654018</v>
      </c>
      <c r="Y16" s="4">
        <f t="shared" si="22"/>
        <v>6.7652217489340787</v>
      </c>
      <c r="Z16" s="4">
        <f t="shared" si="23"/>
        <v>21.618798955613574</v>
      </c>
      <c r="AA16" s="4">
        <f t="shared" si="16"/>
        <v>3.0501100301766155</v>
      </c>
      <c r="AB16" s="4">
        <f t="shared" si="17"/>
        <v>38.189186539278872</v>
      </c>
      <c r="AC16" s="4">
        <f t="shared" si="18"/>
        <v>12.520593080724876</v>
      </c>
      <c r="AD16" s="3">
        <f t="shared" si="19"/>
        <v>104.58313814778914</v>
      </c>
      <c r="AG16" s="3">
        <f t="shared" si="10"/>
        <v>9.7468668407326184</v>
      </c>
      <c r="AH16" s="3">
        <f t="shared" si="11"/>
        <v>5.6449275362327809</v>
      </c>
    </row>
    <row r="17" spans="1:34" ht="20.100000000000001" customHeight="1" x14ac:dyDescent="0.25">
      <c r="A17" s="3" t="s">
        <v>56</v>
      </c>
      <c r="B17" s="3">
        <v>6</v>
      </c>
      <c r="C17" s="3" t="s">
        <v>57</v>
      </c>
      <c r="D17" s="3" t="s">
        <v>49</v>
      </c>
      <c r="F17" s="3">
        <v>1.94</v>
      </c>
      <c r="G17" s="3">
        <v>5</v>
      </c>
      <c r="H17" s="3">
        <v>5.22</v>
      </c>
      <c r="I17" s="3">
        <v>11.81</v>
      </c>
      <c r="J17" s="3">
        <v>256.45999999999998</v>
      </c>
      <c r="K17" s="3">
        <v>257.64</v>
      </c>
      <c r="L17" s="3">
        <v>286.73</v>
      </c>
      <c r="M17" s="3">
        <v>294.77</v>
      </c>
      <c r="N17" s="3">
        <v>42</v>
      </c>
      <c r="O17" s="3">
        <v>1.5</v>
      </c>
      <c r="P17" s="3">
        <f t="shared" si="20"/>
        <v>34.400000000000006</v>
      </c>
      <c r="Q17" s="3">
        <f t="shared" si="13"/>
        <v>7.7473599999999996</v>
      </c>
      <c r="R17" s="3">
        <f t="shared" si="14"/>
        <v>1.1800000000000068</v>
      </c>
      <c r="S17" s="3">
        <f t="shared" si="15"/>
        <v>6.5399999999999636</v>
      </c>
      <c r="T17" s="11">
        <v>0.1537526386123762</v>
      </c>
      <c r="U17" s="11">
        <v>2.12</v>
      </c>
      <c r="V17">
        <v>0.35199999999999998</v>
      </c>
      <c r="W17">
        <v>4.5999999999999996</v>
      </c>
      <c r="X17" s="4">
        <f t="shared" si="21"/>
        <v>0.23418056416973648</v>
      </c>
      <c r="Y17" s="4">
        <f t="shared" si="22"/>
        <v>3.2289709010553462</v>
      </c>
      <c r="Z17" s="4">
        <f t="shared" si="23"/>
        <v>13.788381254026508</v>
      </c>
      <c r="AA17" s="4">
        <f t="shared" si="16"/>
        <v>2.9714380124326056</v>
      </c>
      <c r="AB17" s="4">
        <f t="shared" si="17"/>
        <v>38.831292207926097</v>
      </c>
      <c r="AC17" s="4">
        <f t="shared" si="18"/>
        <v>13.068181818181818</v>
      </c>
      <c r="AD17" s="3">
        <f t="shared" si="19"/>
        <v>99.646847442225109</v>
      </c>
      <c r="AG17" s="3">
        <f t="shared" si="10"/>
        <v>12.688661943263902</v>
      </c>
      <c r="AH17" s="3">
        <f t="shared" si="11"/>
        <v>12.025903421809904</v>
      </c>
    </row>
    <row r="18" spans="1:34" ht="20.100000000000001" customHeight="1" x14ac:dyDescent="0.25">
      <c r="A18" s="3" t="s">
        <v>25</v>
      </c>
      <c r="B18" s="3">
        <v>6</v>
      </c>
      <c r="C18" s="3" t="s">
        <v>57</v>
      </c>
      <c r="D18" s="3" t="s">
        <v>49</v>
      </c>
      <c r="F18" s="3">
        <v>1.99</v>
      </c>
      <c r="G18" s="3">
        <v>5</v>
      </c>
      <c r="H18" s="3">
        <v>5.47</v>
      </c>
      <c r="I18" s="3">
        <v>11.02</v>
      </c>
      <c r="J18" s="3">
        <v>286.73</v>
      </c>
      <c r="K18" s="3">
        <v>287.02</v>
      </c>
      <c r="L18" s="3">
        <v>286.64</v>
      </c>
      <c r="M18" s="3">
        <v>295.33999999999997</v>
      </c>
      <c r="N18" s="3">
        <v>43</v>
      </c>
      <c r="O18" s="3">
        <v>1.5</v>
      </c>
      <c r="P18" s="3">
        <f t="shared" si="20"/>
        <v>30.400000000000009</v>
      </c>
      <c r="Q18" s="3">
        <f t="shared" si="13"/>
        <v>7.6699199999999994</v>
      </c>
      <c r="R18" s="3">
        <f t="shared" si="14"/>
        <v>0.28999999999996362</v>
      </c>
      <c r="S18" s="3">
        <f t="shared" si="15"/>
        <v>7.1999999999999886</v>
      </c>
      <c r="T18">
        <v>0.36900000000000005</v>
      </c>
      <c r="U18">
        <v>7.04</v>
      </c>
      <c r="V18">
        <v>0.20200000000000001</v>
      </c>
      <c r="W18">
        <v>2</v>
      </c>
      <c r="X18" s="4">
        <f t="shared" si="21"/>
        <v>0.13951905626132555</v>
      </c>
      <c r="Y18" s="4">
        <f t="shared" si="22"/>
        <v>2.6618269812458855</v>
      </c>
      <c r="Z18" s="4">
        <f t="shared" si="23"/>
        <v>19.078590785907856</v>
      </c>
      <c r="AA18" s="4">
        <f t="shared" si="16"/>
        <v>1.8962388134426407</v>
      </c>
      <c r="AB18" s="4">
        <f t="shared" si="17"/>
        <v>18.774641717253868</v>
      </c>
      <c r="AC18" s="4">
        <f t="shared" si="18"/>
        <v>9.9009900990099009</v>
      </c>
      <c r="AD18" s="3">
        <f t="shared" si="19"/>
        <v>97.654212820993607</v>
      </c>
      <c r="AG18" s="3">
        <f t="shared" si="10"/>
        <v>13.591253153912531</v>
      </c>
      <c r="AH18" s="3">
        <f t="shared" si="11"/>
        <v>7.05329153605103</v>
      </c>
    </row>
    <row r="19" spans="1:34" ht="20.100000000000001" customHeight="1" x14ac:dyDescent="0.25">
      <c r="A19" s="3" t="s">
        <v>58</v>
      </c>
      <c r="B19" s="3">
        <v>6</v>
      </c>
      <c r="C19" s="3" t="s">
        <v>57</v>
      </c>
      <c r="D19" s="3" t="s">
        <v>49</v>
      </c>
      <c r="F19" s="3">
        <v>2.0099999999999998</v>
      </c>
      <c r="G19" s="3">
        <v>5</v>
      </c>
      <c r="H19" s="3">
        <v>5.3</v>
      </c>
      <c r="I19" s="3">
        <v>11.62</v>
      </c>
      <c r="J19" s="3">
        <v>286.87</v>
      </c>
      <c r="K19" s="7">
        <v>287.16000000000003</v>
      </c>
      <c r="L19" s="3">
        <v>284</v>
      </c>
      <c r="M19" s="3">
        <v>292.83</v>
      </c>
      <c r="N19" s="3">
        <v>44</v>
      </c>
      <c r="O19" s="3">
        <v>1.5</v>
      </c>
      <c r="P19" s="3">
        <f t="shared" si="20"/>
        <v>34.199999999999996</v>
      </c>
      <c r="Q19" s="3">
        <f t="shared" si="13"/>
        <v>7.6459600000000014</v>
      </c>
      <c r="R19" s="3">
        <f t="shared" si="14"/>
        <v>0.29000000000002046</v>
      </c>
      <c r="S19" s="3">
        <f t="shared" si="15"/>
        <v>7.3299999999999841</v>
      </c>
      <c r="T19" s="11">
        <v>0.84633021517986184</v>
      </c>
      <c r="U19" s="11">
        <v>22.43</v>
      </c>
      <c r="V19">
        <v>0.223</v>
      </c>
      <c r="W19">
        <v>2.36</v>
      </c>
      <c r="X19" s="4">
        <f t="shared" si="21"/>
        <v>0.32100058384058666</v>
      </c>
      <c r="Y19" s="4">
        <f t="shared" si="22"/>
        <v>8.5073685972728832</v>
      </c>
      <c r="Z19" s="4">
        <f t="shared" si="23"/>
        <v>26.502657706995823</v>
      </c>
      <c r="AA19" s="4">
        <f t="shared" si="16"/>
        <v>2.1378479615378527</v>
      </c>
      <c r="AB19" s="4">
        <f t="shared" si="17"/>
        <v>22.624758696095661</v>
      </c>
      <c r="AC19" s="4">
        <f t="shared" si="18"/>
        <v>10.582959641255606</v>
      </c>
      <c r="AD19" s="3">
        <f t="shared" si="19"/>
        <v>99.660474289690285</v>
      </c>
      <c r="AG19" s="3">
        <f t="shared" si="10"/>
        <v>6.6599503837648397</v>
      </c>
      <c r="AH19" s="3">
        <f t="shared" si="11"/>
        <v>2.659430873060824</v>
      </c>
    </row>
    <row r="20" spans="1:34" ht="20.100000000000001" customHeight="1" x14ac:dyDescent="0.25">
      <c r="A20" s="3" t="s">
        <v>59</v>
      </c>
      <c r="B20" s="3">
        <v>7</v>
      </c>
      <c r="C20" s="3" t="s">
        <v>60</v>
      </c>
      <c r="D20" s="3" t="s">
        <v>61</v>
      </c>
      <c r="F20" s="3">
        <v>1.98</v>
      </c>
      <c r="G20" s="3">
        <v>5</v>
      </c>
      <c r="H20" s="3">
        <v>5.34</v>
      </c>
      <c r="I20" s="3">
        <v>12.72</v>
      </c>
      <c r="J20" s="3">
        <v>271.63</v>
      </c>
      <c r="K20" s="7">
        <v>271.95</v>
      </c>
      <c r="L20" s="3">
        <v>283.63</v>
      </c>
      <c r="M20" s="3">
        <v>293.67</v>
      </c>
      <c r="N20" s="3">
        <v>45</v>
      </c>
      <c r="O20" s="3">
        <v>1.5</v>
      </c>
      <c r="P20" s="3">
        <f t="shared" si="20"/>
        <v>32.800000000000004</v>
      </c>
      <c r="Q20" s="3">
        <f t="shared" si="13"/>
        <v>8.547839999999999</v>
      </c>
      <c r="R20" s="3">
        <f t="shared" si="14"/>
        <v>0.31999999999999318</v>
      </c>
      <c r="S20" s="3">
        <f t="shared" si="15"/>
        <v>8.5400000000000205</v>
      </c>
      <c r="T20" s="11">
        <v>0.51800000000000013</v>
      </c>
      <c r="U20" s="11">
        <v>11.85</v>
      </c>
      <c r="V20">
        <v>0.19400000000000001</v>
      </c>
      <c r="W20">
        <v>2</v>
      </c>
      <c r="X20" s="4">
        <f t="shared" si="21"/>
        <v>0.19392033542976536</v>
      </c>
      <c r="Y20" s="4">
        <f t="shared" si="22"/>
        <v>4.4362084456423139</v>
      </c>
      <c r="Z20" s="4">
        <f t="shared" si="23"/>
        <v>22.876447876447866</v>
      </c>
      <c r="AA20" s="4">
        <f t="shared" si="16"/>
        <v>1.9382206498951831</v>
      </c>
      <c r="AB20" s="4">
        <f t="shared" si="17"/>
        <v>19.981656184486422</v>
      </c>
      <c r="AC20" s="4">
        <f t="shared" si="18"/>
        <v>10.309278350515463</v>
      </c>
      <c r="AD20" s="3">
        <f t="shared" si="19"/>
        <v>103.65191674153955</v>
      </c>
      <c r="AG20" s="3">
        <f t="shared" si="10"/>
        <v>9.994932432432666</v>
      </c>
      <c r="AH20" s="3">
        <f t="shared" si="11"/>
        <v>4.5042194092828067</v>
      </c>
    </row>
    <row r="21" spans="1:34" ht="20.100000000000001" customHeight="1" x14ac:dyDescent="0.25">
      <c r="A21" s="3" t="s">
        <v>62</v>
      </c>
      <c r="B21" s="3">
        <v>7</v>
      </c>
      <c r="C21" s="3" t="s">
        <v>60</v>
      </c>
      <c r="D21" s="3" t="s">
        <v>61</v>
      </c>
      <c r="F21" s="3">
        <v>1.99</v>
      </c>
      <c r="G21" s="3">
        <v>5</v>
      </c>
      <c r="H21" s="3">
        <v>4.97</v>
      </c>
      <c r="I21" s="3">
        <v>11.22</v>
      </c>
      <c r="J21" s="3">
        <v>285.02999999999997</v>
      </c>
      <c r="K21" s="7">
        <v>285.33999999999997</v>
      </c>
      <c r="L21" s="3">
        <v>286.76</v>
      </c>
      <c r="M21" s="3">
        <v>294.68</v>
      </c>
      <c r="N21" s="3">
        <v>46</v>
      </c>
      <c r="O21" s="3">
        <v>1.5</v>
      </c>
      <c r="P21" s="3">
        <f t="shared" si="20"/>
        <v>40.400000000000006</v>
      </c>
      <c r="Q21" s="3">
        <f t="shared" si="13"/>
        <v>6.6871200000000002</v>
      </c>
      <c r="R21" s="3">
        <f t="shared" si="14"/>
        <v>0.31000000000000227</v>
      </c>
      <c r="S21" s="3">
        <f t="shared" si="15"/>
        <v>6.4200000000000159</v>
      </c>
      <c r="T21">
        <v>0.87400000000000022</v>
      </c>
      <c r="U21">
        <v>19.16</v>
      </c>
      <c r="V21">
        <v>0.20100000000000001</v>
      </c>
      <c r="W21">
        <v>2.11</v>
      </c>
      <c r="X21" s="4">
        <f t="shared" si="21"/>
        <v>0.40516694780413992</v>
      </c>
      <c r="Y21" s="4">
        <f t="shared" si="22"/>
        <v>8.8821495651342328</v>
      </c>
      <c r="Z21" s="4">
        <f t="shared" si="23"/>
        <v>21.922196796338667</v>
      </c>
      <c r="AA21" s="4">
        <f t="shared" si="16"/>
        <v>1.9297096507913771</v>
      </c>
      <c r="AB21" s="4">
        <f t="shared" si="17"/>
        <v>20.257151060546292</v>
      </c>
      <c r="AC21" s="4">
        <f t="shared" si="18"/>
        <v>10.497512437810942</v>
      </c>
      <c r="AD21" s="3">
        <f t="shared" si="19"/>
        <v>100.64123269808256</v>
      </c>
      <c r="AG21" s="3">
        <f t="shared" si="10"/>
        <v>4.7627519007898202</v>
      </c>
      <c r="AH21" s="3">
        <f t="shared" si="11"/>
        <v>2.2806586302107776</v>
      </c>
    </row>
    <row r="22" spans="1:34" ht="20.100000000000001" customHeight="1" x14ac:dyDescent="0.25">
      <c r="A22" s="3" t="s">
        <v>63</v>
      </c>
      <c r="B22" s="3">
        <v>7</v>
      </c>
      <c r="C22" s="3" t="s">
        <v>60</v>
      </c>
      <c r="D22" s="3" t="s">
        <v>61</v>
      </c>
      <c r="F22" s="3">
        <v>2.02</v>
      </c>
      <c r="G22" s="3">
        <v>5</v>
      </c>
      <c r="H22" s="3">
        <v>5.53</v>
      </c>
      <c r="I22" s="3">
        <v>11.54</v>
      </c>
      <c r="J22" s="3">
        <v>285.05</v>
      </c>
      <c r="K22" s="7">
        <v>285.44</v>
      </c>
      <c r="L22" s="3">
        <v>254.76</v>
      </c>
      <c r="M22" s="3">
        <v>263.99</v>
      </c>
      <c r="N22" s="3">
        <v>47</v>
      </c>
      <c r="O22" s="3">
        <v>1.5</v>
      </c>
      <c r="P22" s="3">
        <f t="shared" si="20"/>
        <v>29.799999999999994</v>
      </c>
      <c r="Q22" s="3">
        <f t="shared" si="13"/>
        <v>8.1010799999999996</v>
      </c>
      <c r="R22" s="3">
        <f t="shared" si="14"/>
        <v>0.38999999999998636</v>
      </c>
      <c r="S22" s="3">
        <f t="shared" si="15"/>
        <v>7.7300000000000182</v>
      </c>
      <c r="T22">
        <v>0.51800000000000013</v>
      </c>
      <c r="U22">
        <v>11.85</v>
      </c>
      <c r="V22">
        <v>0.20100000000000001</v>
      </c>
      <c r="W22">
        <v>2.06</v>
      </c>
      <c r="X22" s="4">
        <f t="shared" si="21"/>
        <v>0.24937415751972949</v>
      </c>
      <c r="Y22" s="4">
        <f t="shared" si="22"/>
        <v>5.7047949162331921</v>
      </c>
      <c r="Z22" s="4">
        <f t="shared" si="23"/>
        <v>22.87644787644787</v>
      </c>
      <c r="AA22" s="4">
        <f t="shared" si="16"/>
        <v>1.9179294612570226</v>
      </c>
      <c r="AB22" s="4">
        <f t="shared" si="17"/>
        <v>19.65639149347993</v>
      </c>
      <c r="AC22" s="4">
        <f t="shared" si="18"/>
        <v>10.248756218905472</v>
      </c>
      <c r="AD22" s="3">
        <f t="shared" si="19"/>
        <v>100.2335491070327</v>
      </c>
      <c r="AG22" s="3">
        <f t="shared" si="10"/>
        <v>7.6909711909714771</v>
      </c>
      <c r="AH22" s="3">
        <f t="shared" si="11"/>
        <v>3.4455912582496149</v>
      </c>
    </row>
    <row r="23" spans="1:34" ht="20.100000000000001" customHeight="1" x14ac:dyDescent="0.25">
      <c r="A23" s="3" t="s">
        <v>64</v>
      </c>
      <c r="B23" s="3">
        <v>8</v>
      </c>
      <c r="C23" s="3" t="s">
        <v>65</v>
      </c>
      <c r="D23" s="3" t="s">
        <v>61</v>
      </c>
      <c r="F23" s="3">
        <v>1.99</v>
      </c>
      <c r="G23" s="3">
        <v>5</v>
      </c>
      <c r="H23" s="3">
        <v>5.08</v>
      </c>
      <c r="I23" s="3">
        <v>11.8</v>
      </c>
      <c r="J23" s="3">
        <v>254.36</v>
      </c>
      <c r="K23" s="7">
        <v>254.77</v>
      </c>
      <c r="L23" s="3">
        <v>286.55</v>
      </c>
      <c r="M23" s="3">
        <v>294.86</v>
      </c>
      <c r="N23" s="3">
        <v>48</v>
      </c>
      <c r="O23" s="3">
        <v>1.5</v>
      </c>
      <c r="P23" s="3">
        <f t="shared" si="20"/>
        <v>38.200000000000003</v>
      </c>
      <c r="Q23" s="3">
        <f t="shared" si="13"/>
        <v>7.2923999999999998</v>
      </c>
      <c r="R23" s="3">
        <f t="shared" si="14"/>
        <v>0.40999999999999659</v>
      </c>
      <c r="S23" s="3">
        <f t="shared" si="15"/>
        <v>6.8100000000000023</v>
      </c>
      <c r="T23">
        <v>0.82900000000000018</v>
      </c>
      <c r="U23">
        <v>15.36</v>
      </c>
      <c r="V23">
        <v>0.38400000000000001</v>
      </c>
      <c r="W23">
        <v>5.15</v>
      </c>
      <c r="X23" s="4">
        <f t="shared" si="21"/>
        <v>0.46608798200866286</v>
      </c>
      <c r="Y23" s="4">
        <f t="shared" si="22"/>
        <v>8.635840052657489</v>
      </c>
      <c r="Z23" s="4">
        <f t="shared" si="23"/>
        <v>18.528347406513863</v>
      </c>
      <c r="AA23" s="4">
        <f t="shared" si="16"/>
        <v>3.5859799243047568</v>
      </c>
      <c r="AB23" s="4">
        <f t="shared" si="17"/>
        <v>48.093220338983066</v>
      </c>
      <c r="AC23" s="4">
        <f t="shared" si="18"/>
        <v>13.411458333333334</v>
      </c>
      <c r="AD23" s="3">
        <f t="shared" si="19"/>
        <v>99.007185563051934</v>
      </c>
      <c r="AG23" s="3">
        <f t="shared" si="10"/>
        <v>7.6937832828268604</v>
      </c>
      <c r="AH23" s="3">
        <f t="shared" si="11"/>
        <v>5.5690262957317556</v>
      </c>
    </row>
    <row r="24" spans="1:34" ht="20.100000000000001" customHeight="1" x14ac:dyDescent="0.25">
      <c r="A24" s="3" t="s">
        <v>66</v>
      </c>
      <c r="B24" s="3">
        <v>8</v>
      </c>
      <c r="C24" s="3" t="s">
        <v>65</v>
      </c>
      <c r="D24" s="3" t="s">
        <v>61</v>
      </c>
      <c r="F24" s="3">
        <v>1.98</v>
      </c>
      <c r="G24" s="3">
        <v>5</v>
      </c>
      <c r="H24" s="3">
        <v>5.27</v>
      </c>
      <c r="I24" s="3">
        <v>11.88</v>
      </c>
      <c r="J24" s="3">
        <v>283.76</v>
      </c>
      <c r="K24" s="7">
        <v>284.06</v>
      </c>
      <c r="L24" s="3">
        <v>256.38</v>
      </c>
      <c r="M24" s="3">
        <v>265.31</v>
      </c>
      <c r="N24" s="3">
        <v>49</v>
      </c>
      <c r="O24" s="3">
        <v>1.5</v>
      </c>
      <c r="P24" s="3">
        <f t="shared" si="20"/>
        <v>34.20000000000001</v>
      </c>
      <c r="Q24" s="3">
        <f t="shared" si="13"/>
        <v>7.8170399999999987</v>
      </c>
      <c r="R24" s="3">
        <f t="shared" si="14"/>
        <v>0.30000000000001137</v>
      </c>
      <c r="S24" s="3">
        <f t="shared" si="15"/>
        <v>7.4300000000000068</v>
      </c>
      <c r="T24">
        <v>0.66900000000000015</v>
      </c>
      <c r="U24">
        <v>13.49</v>
      </c>
      <c r="V24">
        <v>0.30399999999999999</v>
      </c>
      <c r="W24">
        <v>3.71</v>
      </c>
      <c r="X24" s="4">
        <f t="shared" si="21"/>
        <v>0.25674679930000061</v>
      </c>
      <c r="Y24" s="4">
        <f t="shared" si="22"/>
        <v>5.1771514537473964</v>
      </c>
      <c r="Z24" s="4">
        <f t="shared" si="23"/>
        <v>20.164424514200299</v>
      </c>
      <c r="AA24" s="4">
        <f t="shared" si="16"/>
        <v>2.8894824639505523</v>
      </c>
      <c r="AB24" s="4">
        <f t="shared" si="17"/>
        <v>35.263091912028123</v>
      </c>
      <c r="AC24" s="4">
        <f t="shared" si="18"/>
        <v>12.203947368421053</v>
      </c>
      <c r="AD24" s="3">
        <f t="shared" si="19"/>
        <v>98.886535056748073</v>
      </c>
      <c r="AG24" s="3">
        <f t="shared" si="10"/>
        <v>11.254210264075317</v>
      </c>
      <c r="AH24" s="3">
        <f t="shared" si="11"/>
        <v>6.8112923152950282</v>
      </c>
    </row>
    <row r="25" spans="1:34" ht="20.100000000000001" customHeight="1" x14ac:dyDescent="0.25">
      <c r="A25" s="3" t="s">
        <v>67</v>
      </c>
      <c r="B25" s="3">
        <v>8</v>
      </c>
      <c r="C25" s="3" t="s">
        <v>65</v>
      </c>
      <c r="D25" s="3" t="s">
        <v>61</v>
      </c>
      <c r="F25" s="3">
        <v>1.96</v>
      </c>
      <c r="G25" s="3">
        <v>5</v>
      </c>
      <c r="H25" s="3">
        <v>5.4</v>
      </c>
      <c r="I25" s="3">
        <v>11.03</v>
      </c>
      <c r="J25" s="3">
        <v>284.23</v>
      </c>
      <c r="K25" s="7">
        <v>284.74</v>
      </c>
      <c r="L25" s="3">
        <v>283.60000000000002</v>
      </c>
      <c r="M25" s="3">
        <v>292.11</v>
      </c>
      <c r="N25" s="3">
        <v>50</v>
      </c>
      <c r="O25" s="3">
        <v>1.5</v>
      </c>
      <c r="P25" s="3">
        <f t="shared" si="20"/>
        <v>31.199999999999996</v>
      </c>
      <c r="Q25" s="3">
        <f t="shared" si="13"/>
        <v>7.5886400000000007</v>
      </c>
      <c r="R25" s="3">
        <f t="shared" si="14"/>
        <v>0.50999999999999091</v>
      </c>
      <c r="S25" s="3">
        <f t="shared" si="15"/>
        <v>7.0099999999999909</v>
      </c>
      <c r="T25">
        <v>0.58900000000000008</v>
      </c>
      <c r="U25">
        <v>14.27</v>
      </c>
      <c r="V25">
        <v>0.28799999999999998</v>
      </c>
      <c r="W25">
        <v>3.62</v>
      </c>
      <c r="X25" s="4">
        <f t="shared" si="21"/>
        <v>0.39584167914144647</v>
      </c>
      <c r="Y25" s="4">
        <f t="shared" si="22"/>
        <v>9.5902559615423435</v>
      </c>
      <c r="Z25" s="4">
        <f t="shared" si="23"/>
        <v>24.227504244482169</v>
      </c>
      <c r="AA25" s="4">
        <f t="shared" si="16"/>
        <v>2.6603976470092099</v>
      </c>
      <c r="AB25" s="4">
        <f t="shared" si="17"/>
        <v>33.439720424212993</v>
      </c>
      <c r="AC25" s="4">
        <f t="shared" si="18"/>
        <v>12.569444444444448</v>
      </c>
      <c r="AD25" s="3">
        <f t="shared" si="19"/>
        <v>99.095490100992805</v>
      </c>
      <c r="AG25" s="3">
        <f t="shared" si="10"/>
        <v>6.7208628782583748</v>
      </c>
      <c r="AH25" s="3">
        <f t="shared" si="11"/>
        <v>3.4868433708452433</v>
      </c>
    </row>
    <row r="26" spans="1:34" ht="20.100000000000001" customHeight="1" x14ac:dyDescent="0.25">
      <c r="A26" s="3" t="s">
        <v>68</v>
      </c>
      <c r="B26" s="3">
        <v>9</v>
      </c>
      <c r="C26" s="3" t="s">
        <v>69</v>
      </c>
      <c r="D26" s="3" t="s">
        <v>61</v>
      </c>
      <c r="F26" s="3">
        <v>1.96</v>
      </c>
      <c r="G26" s="3">
        <v>5</v>
      </c>
      <c r="H26" s="3">
        <v>5.3</v>
      </c>
      <c r="I26" s="3">
        <v>11.85</v>
      </c>
      <c r="J26" s="3">
        <v>286.47000000000003</v>
      </c>
      <c r="K26" s="7">
        <v>286.91000000000003</v>
      </c>
      <c r="L26" s="3">
        <v>286.83</v>
      </c>
      <c r="M26" s="3">
        <v>295.88</v>
      </c>
      <c r="N26" s="3">
        <v>51</v>
      </c>
      <c r="O26" s="3">
        <v>1.5</v>
      </c>
      <c r="P26" s="3">
        <f t="shared" si="20"/>
        <v>33.200000000000003</v>
      </c>
      <c r="Q26" s="3">
        <f t="shared" si="13"/>
        <v>7.9157999999999991</v>
      </c>
      <c r="R26" s="3">
        <f t="shared" si="14"/>
        <v>0.43999999999999773</v>
      </c>
      <c r="S26" s="3">
        <f t="shared" si="15"/>
        <v>7.5500000000000114</v>
      </c>
      <c r="T26">
        <v>0.43600000000000011</v>
      </c>
      <c r="U26">
        <v>9.44</v>
      </c>
      <c r="V26">
        <v>0.40649999999999997</v>
      </c>
      <c r="W26">
        <v>5.83</v>
      </c>
      <c r="X26" s="4">
        <f t="shared" si="21"/>
        <v>0.2423507415548638</v>
      </c>
      <c r="Y26" s="4">
        <f t="shared" si="22"/>
        <v>5.2472270648575998</v>
      </c>
      <c r="Z26" s="4">
        <f t="shared" si="23"/>
        <v>21.651376146788984</v>
      </c>
      <c r="AA26" s="4">
        <f t="shared" si="16"/>
        <v>3.8771507617676102</v>
      </c>
      <c r="AB26" s="4">
        <f t="shared" si="17"/>
        <v>55.605876853887253</v>
      </c>
      <c r="AC26" s="4">
        <f t="shared" si="18"/>
        <v>14.341943419434195</v>
      </c>
      <c r="AD26" s="3">
        <f t="shared" si="19"/>
        <v>100.93736577477968</v>
      </c>
      <c r="AG26" s="3">
        <f t="shared" si="10"/>
        <v>15.998097372810777</v>
      </c>
      <c r="AH26" s="3">
        <f t="shared" si="11"/>
        <v>10.597192796610241</v>
      </c>
    </row>
    <row r="27" spans="1:34" ht="20.100000000000001" customHeight="1" x14ac:dyDescent="0.25">
      <c r="A27" s="3" t="s">
        <v>70</v>
      </c>
      <c r="B27" s="3">
        <v>9</v>
      </c>
      <c r="C27" s="3" t="s">
        <v>69</v>
      </c>
      <c r="D27" s="3" t="s">
        <v>61</v>
      </c>
      <c r="F27" s="3">
        <v>1.94</v>
      </c>
      <c r="G27" s="3">
        <v>5</v>
      </c>
      <c r="H27" s="3">
        <v>5.05</v>
      </c>
      <c r="I27" s="3">
        <v>11.23</v>
      </c>
      <c r="J27" s="3">
        <v>285</v>
      </c>
      <c r="K27" s="7">
        <v>285.39</v>
      </c>
      <c r="L27" s="3">
        <v>286.56</v>
      </c>
      <c r="M27" s="3">
        <v>294.64</v>
      </c>
      <c r="N27" s="3">
        <v>52</v>
      </c>
      <c r="O27" s="3">
        <v>1.5</v>
      </c>
      <c r="P27" s="3">
        <f t="shared" si="20"/>
        <v>37.799999999999997</v>
      </c>
      <c r="Q27" s="3">
        <f t="shared" si="13"/>
        <v>6.9850600000000007</v>
      </c>
      <c r="R27" s="3">
        <f t="shared" si="14"/>
        <v>0.38999999999998636</v>
      </c>
      <c r="S27" s="3">
        <f t="shared" si="15"/>
        <v>6.5799999999999841</v>
      </c>
      <c r="T27">
        <v>0.87900000000000023</v>
      </c>
      <c r="U27">
        <v>19.27</v>
      </c>
      <c r="V27">
        <v>0.40200000000000002</v>
      </c>
      <c r="W27">
        <v>5.7</v>
      </c>
      <c r="X27" s="4">
        <f t="shared" si="21"/>
        <v>0.49077602769337431</v>
      </c>
      <c r="Y27" s="4">
        <f t="shared" si="22"/>
        <v>10.75910586308455</v>
      </c>
      <c r="Z27" s="4">
        <f t="shared" si="23"/>
        <v>21.922639362912392</v>
      </c>
      <c r="AA27" s="4">
        <f t="shared" si="16"/>
        <v>3.7868822887705957</v>
      </c>
      <c r="AB27" s="4">
        <f t="shared" si="17"/>
        <v>53.694599616896497</v>
      </c>
      <c r="AC27" s="4">
        <f t="shared" si="18"/>
        <v>14.179104477611938</v>
      </c>
      <c r="AD27" s="3">
        <f t="shared" si="19"/>
        <v>99.784396984420596</v>
      </c>
      <c r="AG27" s="3">
        <f t="shared" si="10"/>
        <v>7.7161109652579727</v>
      </c>
      <c r="AH27" s="3">
        <f t="shared" si="11"/>
        <v>4.9906191369607624</v>
      </c>
    </row>
    <row r="28" spans="1:34" ht="20.100000000000001" customHeight="1" x14ac:dyDescent="0.25">
      <c r="A28" s="3" t="s">
        <v>71</v>
      </c>
      <c r="B28" s="3">
        <v>9</v>
      </c>
      <c r="C28" s="3" t="s">
        <v>69</v>
      </c>
      <c r="D28" s="3" t="s">
        <v>61</v>
      </c>
      <c r="F28" s="3">
        <v>1.94</v>
      </c>
      <c r="G28" s="3">
        <v>5</v>
      </c>
      <c r="H28" s="3">
        <v>5.41</v>
      </c>
      <c r="I28" s="3">
        <v>12.3</v>
      </c>
      <c r="J28" s="3">
        <v>267.91000000000003</v>
      </c>
      <c r="K28" s="7">
        <v>268.3</v>
      </c>
      <c r="L28" s="3">
        <v>286.82</v>
      </c>
      <c r="M28" s="3">
        <v>296.43</v>
      </c>
      <c r="N28" s="3">
        <v>53</v>
      </c>
      <c r="O28" s="3">
        <v>1.5</v>
      </c>
      <c r="P28" s="3">
        <f t="shared" si="20"/>
        <v>30.599999999999994</v>
      </c>
      <c r="Q28" s="3">
        <f t="shared" si="13"/>
        <v>8.5362000000000009</v>
      </c>
      <c r="R28" s="3">
        <f t="shared" si="14"/>
        <v>0.38999999999998636</v>
      </c>
      <c r="S28" s="3">
        <f t="shared" si="15"/>
        <v>8.1100000000000136</v>
      </c>
      <c r="T28">
        <v>0.64500000000000013</v>
      </c>
      <c r="U28">
        <v>15.05</v>
      </c>
      <c r="V28">
        <v>0.20899999999999999</v>
      </c>
      <c r="W28">
        <v>2.15</v>
      </c>
      <c r="X28" s="4">
        <f t="shared" si="21"/>
        <v>0.29468616011807508</v>
      </c>
      <c r="Y28" s="4">
        <f t="shared" si="22"/>
        <v>6.8760104027550835</v>
      </c>
      <c r="Z28" s="4">
        <f t="shared" si="23"/>
        <v>23.333333333333329</v>
      </c>
      <c r="AA28" s="4">
        <f t="shared" si="16"/>
        <v>1.9856493521707581</v>
      </c>
      <c r="AB28" s="4">
        <f t="shared" si="17"/>
        <v>20.426536397928853</v>
      </c>
      <c r="AC28" s="4">
        <f t="shared" si="18"/>
        <v>10.28708133971292</v>
      </c>
      <c r="AD28" s="3">
        <f t="shared" si="19"/>
        <v>99.575923713127608</v>
      </c>
      <c r="AG28" s="3">
        <f t="shared" si="10"/>
        <v>6.7381832637649035</v>
      </c>
      <c r="AH28" s="3">
        <f t="shared" si="11"/>
        <v>2.9706959706960796</v>
      </c>
    </row>
    <row r="29" spans="1:34" ht="20.100000000000001" customHeight="1" x14ac:dyDescent="0.25">
      <c r="A29" s="3" t="s">
        <v>72</v>
      </c>
      <c r="B29" s="3">
        <v>10</v>
      </c>
      <c r="C29" s="3" t="s">
        <v>73</v>
      </c>
      <c r="D29" s="3" t="s">
        <v>74</v>
      </c>
      <c r="F29" s="3">
        <v>1.98</v>
      </c>
      <c r="G29" s="3">
        <v>5</v>
      </c>
      <c r="H29" s="3">
        <v>5.54</v>
      </c>
      <c r="I29" s="3">
        <v>12.3</v>
      </c>
      <c r="J29" s="3">
        <v>269.67</v>
      </c>
      <c r="K29" s="7">
        <v>270.01</v>
      </c>
      <c r="L29" s="3">
        <v>286.77</v>
      </c>
      <c r="M29" s="3">
        <v>296.42</v>
      </c>
      <c r="N29" s="3">
        <v>54</v>
      </c>
      <c r="O29" s="3">
        <v>1.5</v>
      </c>
      <c r="P29" s="3">
        <f t="shared" si="20"/>
        <v>28.799999999999997</v>
      </c>
      <c r="Q29" s="3">
        <f t="shared" si="13"/>
        <v>8.7576000000000018</v>
      </c>
      <c r="R29" s="3">
        <f t="shared" si="14"/>
        <v>0.33999999999997499</v>
      </c>
      <c r="S29" s="3">
        <f t="shared" si="15"/>
        <v>8.1500000000000341</v>
      </c>
      <c r="T29" s="11">
        <v>0.49683459241279621</v>
      </c>
      <c r="U29" s="11">
        <v>8.9600000000000009</v>
      </c>
      <c r="V29">
        <v>0.23</v>
      </c>
      <c r="W29">
        <v>2.54</v>
      </c>
      <c r="X29" s="4">
        <f t="shared" si="21"/>
        <v>0.1928881901666418</v>
      </c>
      <c r="Y29" s="4">
        <f t="shared" si="22"/>
        <v>3.4785786060105228</v>
      </c>
      <c r="Z29" s="4">
        <f t="shared" si="23"/>
        <v>18.034171003446485</v>
      </c>
      <c r="AA29" s="4">
        <f t="shared" si="16"/>
        <v>2.1404266008952311</v>
      </c>
      <c r="AB29" s="4">
        <f t="shared" si="17"/>
        <v>23.637754635973419</v>
      </c>
      <c r="AC29" s="4">
        <f t="shared" si="18"/>
        <v>11.043478260869565</v>
      </c>
      <c r="AD29" s="3">
        <f t="shared" si="19"/>
        <v>96.944368320087776</v>
      </c>
      <c r="AG29" s="3">
        <f t="shared" si="10"/>
        <v>11.096721883522539</v>
      </c>
      <c r="AH29" s="3">
        <f t="shared" si="11"/>
        <v>6.7952337184879221</v>
      </c>
    </row>
    <row r="30" spans="1:34" ht="20.100000000000001" customHeight="1" x14ac:dyDescent="0.25">
      <c r="A30" s="3" t="s">
        <v>75</v>
      </c>
      <c r="B30" s="3">
        <v>10</v>
      </c>
      <c r="C30" s="3" t="s">
        <v>73</v>
      </c>
      <c r="D30" s="3" t="s">
        <v>74</v>
      </c>
      <c r="F30" s="3">
        <v>1.99</v>
      </c>
      <c r="G30" s="3">
        <v>5</v>
      </c>
      <c r="H30" s="3">
        <v>5</v>
      </c>
      <c r="I30" s="3">
        <v>11.22</v>
      </c>
      <c r="J30" s="3">
        <v>268</v>
      </c>
      <c r="K30" s="7">
        <v>268.75</v>
      </c>
      <c r="L30" s="3">
        <v>284</v>
      </c>
      <c r="M30" s="3">
        <v>291.52999999999997</v>
      </c>
      <c r="N30" s="3">
        <v>55</v>
      </c>
      <c r="O30" s="3">
        <v>1.5</v>
      </c>
      <c r="P30" s="3">
        <f t="shared" si="20"/>
        <v>39.800000000000004</v>
      </c>
      <c r="Q30" s="3">
        <f t="shared" si="13"/>
        <v>6.7544399999999998</v>
      </c>
      <c r="R30" s="3">
        <f t="shared" si="14"/>
        <v>0.75</v>
      </c>
      <c r="S30" s="3">
        <f t="shared" si="15"/>
        <v>6.0299999999999727</v>
      </c>
      <c r="T30" s="11">
        <v>0.33358753102244521</v>
      </c>
      <c r="U30" s="11">
        <v>6.4</v>
      </c>
      <c r="V30">
        <v>0.41399999999999998</v>
      </c>
      <c r="W30">
        <v>5.95</v>
      </c>
      <c r="X30" s="4">
        <f t="shared" si="21"/>
        <v>0.37040916532952239</v>
      </c>
      <c r="Y30" s="4">
        <f t="shared" si="22"/>
        <v>7.1064366550002669</v>
      </c>
      <c r="Z30" s="4">
        <f t="shared" si="23"/>
        <v>19.185369370323919</v>
      </c>
      <c r="AA30" s="4">
        <f t="shared" si="16"/>
        <v>3.6959688738074341</v>
      </c>
      <c r="AB30" s="4">
        <f t="shared" si="17"/>
        <v>53.118393234672062</v>
      </c>
      <c r="AC30" s="4">
        <f t="shared" si="18"/>
        <v>14.371980676328503</v>
      </c>
      <c r="AD30" s="3">
        <f t="shared" si="19"/>
        <v>100.37841775187837</v>
      </c>
      <c r="AG30" s="3">
        <f t="shared" si="10"/>
        <v>9.9780707923882943</v>
      </c>
      <c r="AH30" s="3">
        <f t="shared" si="11"/>
        <v>7.4746874999999653</v>
      </c>
    </row>
    <row r="31" spans="1:34" ht="20.100000000000001" customHeight="1" x14ac:dyDescent="0.25">
      <c r="A31" s="3" t="s">
        <v>76</v>
      </c>
      <c r="B31" s="3">
        <v>10</v>
      </c>
      <c r="C31" s="3" t="s">
        <v>73</v>
      </c>
      <c r="D31" s="3" t="s">
        <v>74</v>
      </c>
      <c r="F31" s="3">
        <v>1.98</v>
      </c>
      <c r="G31" s="3">
        <v>5</v>
      </c>
      <c r="H31" s="3">
        <v>5.39</v>
      </c>
      <c r="I31" s="3">
        <v>10.9</v>
      </c>
      <c r="J31" s="3">
        <v>285.02</v>
      </c>
      <c r="K31" s="7">
        <v>285.31</v>
      </c>
      <c r="L31" s="3">
        <v>257.57</v>
      </c>
      <c r="M31" s="3">
        <v>265.70999999999998</v>
      </c>
      <c r="N31" s="3">
        <v>56</v>
      </c>
      <c r="O31" s="3">
        <v>1.5</v>
      </c>
      <c r="P31" s="3">
        <f t="shared" si="20"/>
        <v>31.800000000000004</v>
      </c>
      <c r="Q31" s="3">
        <f t="shared" si="13"/>
        <v>7.4337999999999989</v>
      </c>
      <c r="R31" s="3">
        <f t="shared" si="14"/>
        <v>0.29000000000002046</v>
      </c>
      <c r="S31" s="3">
        <f t="shared" si="15"/>
        <v>6.6399999999999864</v>
      </c>
      <c r="T31">
        <v>0.70400000000000007</v>
      </c>
      <c r="U31">
        <v>14.27</v>
      </c>
      <c r="V31">
        <v>0.32100000000000001</v>
      </c>
      <c r="W31">
        <v>3.88</v>
      </c>
      <c r="X31" s="4">
        <f t="shared" si="21"/>
        <v>0.27463746670614553</v>
      </c>
      <c r="Y31" s="4">
        <f t="shared" si="22"/>
        <v>5.566870241330534</v>
      </c>
      <c r="Z31" s="4">
        <f t="shared" si="23"/>
        <v>20.26988636363636</v>
      </c>
      <c r="AA31" s="4">
        <f t="shared" si="16"/>
        <v>2.8672280663994134</v>
      </c>
      <c r="AB31" s="4">
        <f t="shared" si="17"/>
        <v>34.656837687320007</v>
      </c>
      <c r="AC31" s="4">
        <f t="shared" si="18"/>
        <v>12.087227414330217</v>
      </c>
      <c r="AD31" s="3">
        <f t="shared" si="19"/>
        <v>93.222846996152825</v>
      </c>
      <c r="AG31" s="3">
        <f t="shared" si="10"/>
        <v>10.440047021942814</v>
      </c>
      <c r="AH31" s="3">
        <f t="shared" si="11"/>
        <v>6.225551554985894</v>
      </c>
    </row>
    <row r="32" spans="1:34" ht="20.100000000000001" customHeight="1" x14ac:dyDescent="0.25">
      <c r="A32" s="3" t="s">
        <v>77</v>
      </c>
      <c r="B32" s="3">
        <v>11</v>
      </c>
      <c r="C32" s="3" t="s">
        <v>78</v>
      </c>
      <c r="D32" s="3" t="s">
        <v>74</v>
      </c>
      <c r="F32" s="3">
        <v>2</v>
      </c>
      <c r="G32" s="3">
        <v>5</v>
      </c>
      <c r="H32" s="3">
        <v>5.55</v>
      </c>
      <c r="I32" s="3">
        <v>11.47</v>
      </c>
      <c r="J32" s="3">
        <v>286.81</v>
      </c>
      <c r="K32" s="7">
        <v>287.23</v>
      </c>
      <c r="L32" s="3">
        <v>284.04000000000002</v>
      </c>
      <c r="M32" s="3">
        <v>294.04000000000002</v>
      </c>
      <c r="N32" s="3">
        <v>57</v>
      </c>
      <c r="O32" s="3">
        <v>1.5</v>
      </c>
      <c r="P32" s="3">
        <f t="shared" si="20"/>
        <v>29.000000000000004</v>
      </c>
      <c r="Q32" s="3">
        <f t="shared" si="13"/>
        <v>8.1437000000000008</v>
      </c>
      <c r="R32" s="3">
        <f t="shared" si="14"/>
        <v>0.42000000000001592</v>
      </c>
      <c r="S32" s="3">
        <f t="shared" si="15"/>
        <v>8.5</v>
      </c>
      <c r="T32">
        <v>0.47500000000000009</v>
      </c>
      <c r="U32">
        <v>10.47</v>
      </c>
      <c r="V32">
        <v>0.218</v>
      </c>
      <c r="W32">
        <v>2.31</v>
      </c>
      <c r="X32" s="4">
        <f t="shared" si="21"/>
        <v>0.24497464297556096</v>
      </c>
      <c r="Y32" s="4">
        <f t="shared" si="22"/>
        <v>5.3997568672718375</v>
      </c>
      <c r="Z32" s="4">
        <f t="shared" si="23"/>
        <v>22.04210526315789</v>
      </c>
      <c r="AA32" s="4">
        <f t="shared" si="16"/>
        <v>2.2753785134521163</v>
      </c>
      <c r="AB32" s="4">
        <f t="shared" si="17"/>
        <v>24.110662229699027</v>
      </c>
      <c r="AC32" s="4">
        <f t="shared" si="18"/>
        <v>10.596330275229356</v>
      </c>
      <c r="AD32" s="3">
        <f t="shared" si="19"/>
        <v>109.5325220722769</v>
      </c>
      <c r="AG32" s="3">
        <f t="shared" si="10"/>
        <v>9.2882205513780924</v>
      </c>
      <c r="AH32" s="3">
        <f t="shared" si="11"/>
        <v>4.4651384909262868</v>
      </c>
    </row>
    <row r="33" spans="1:34" ht="20.100000000000001" customHeight="1" x14ac:dyDescent="0.25">
      <c r="A33" s="3" t="s">
        <v>79</v>
      </c>
      <c r="B33" s="3">
        <v>11</v>
      </c>
      <c r="C33" s="3" t="s">
        <v>78</v>
      </c>
      <c r="D33" s="3" t="s">
        <v>74</v>
      </c>
      <c r="F33" s="3">
        <v>1.89</v>
      </c>
      <c r="G33" s="3">
        <v>5</v>
      </c>
      <c r="H33" s="3">
        <v>4.8099999999999996</v>
      </c>
      <c r="I33" s="3">
        <v>12.35</v>
      </c>
      <c r="J33" s="3">
        <v>272.38</v>
      </c>
      <c r="K33" s="7">
        <v>273.3</v>
      </c>
      <c r="L33" s="3">
        <v>286.77999999999997</v>
      </c>
      <c r="M33" s="3">
        <v>294.73</v>
      </c>
      <c r="N33" s="3">
        <v>58</v>
      </c>
      <c r="O33" s="3">
        <v>1.5</v>
      </c>
      <c r="P33" s="3">
        <f t="shared" si="20"/>
        <v>41.6</v>
      </c>
      <c r="Q33" s="3">
        <f t="shared" si="13"/>
        <v>7.2123999999999997</v>
      </c>
      <c r="R33" s="3">
        <f t="shared" si="14"/>
        <v>0.92000000000001592</v>
      </c>
      <c r="S33" s="3">
        <f t="shared" si="15"/>
        <v>6.4500000000000455</v>
      </c>
      <c r="T33" s="11">
        <v>0.31307475386587391</v>
      </c>
      <c r="U33" s="11">
        <v>5.69</v>
      </c>
      <c r="V33">
        <v>0.438</v>
      </c>
      <c r="W33">
        <v>6.61</v>
      </c>
      <c r="X33" s="4">
        <f t="shared" si="21"/>
        <v>0.39935219005685907</v>
      </c>
      <c r="Y33" s="4">
        <f t="shared" si="22"/>
        <v>7.2580555709612495</v>
      </c>
      <c r="Z33" s="4">
        <f t="shared" si="23"/>
        <v>18.174573100319947</v>
      </c>
      <c r="AA33" s="4">
        <f t="shared" si="16"/>
        <v>3.9170040485830238</v>
      </c>
      <c r="AB33" s="4">
        <f t="shared" si="17"/>
        <v>59.112777993456142</v>
      </c>
      <c r="AC33" s="4">
        <f t="shared" si="18"/>
        <v>15.091324200913244</v>
      </c>
      <c r="AD33" s="3">
        <f t="shared" si="19"/>
        <v>102.18512561699382</v>
      </c>
      <c r="AG33" s="3">
        <f t="shared" si="10"/>
        <v>9.8083950610746058</v>
      </c>
      <c r="AH33" s="3">
        <f t="shared" si="11"/>
        <v>8.1444372277832127</v>
      </c>
    </row>
    <row r="34" spans="1:34" ht="20.100000000000001" customHeight="1" x14ac:dyDescent="0.25">
      <c r="A34" s="3" t="s">
        <v>80</v>
      </c>
      <c r="B34" s="3">
        <v>11</v>
      </c>
      <c r="C34" s="3" t="s">
        <v>78</v>
      </c>
      <c r="D34" s="3" t="s">
        <v>74</v>
      </c>
      <c r="F34" s="3">
        <v>1.88</v>
      </c>
      <c r="G34" s="3">
        <v>5</v>
      </c>
      <c r="H34" s="3">
        <v>5.21</v>
      </c>
      <c r="I34" s="3">
        <v>10.97</v>
      </c>
      <c r="J34" s="3">
        <v>286.89999999999998</v>
      </c>
      <c r="K34" s="7">
        <v>287.14</v>
      </c>
      <c r="L34" s="3">
        <v>258.01</v>
      </c>
      <c r="M34" s="3">
        <v>266.69</v>
      </c>
      <c r="N34" s="3">
        <v>59</v>
      </c>
      <c r="O34" s="3">
        <v>1.5</v>
      </c>
      <c r="P34" s="3">
        <f t="shared" si="20"/>
        <v>33.4</v>
      </c>
      <c r="Q34" s="3">
        <f t="shared" si="13"/>
        <v>7.3060200000000002</v>
      </c>
      <c r="R34" s="3">
        <f t="shared" si="14"/>
        <v>0.24000000000000909</v>
      </c>
      <c r="S34" s="3">
        <f t="shared" si="15"/>
        <v>7.1800000000000068</v>
      </c>
      <c r="T34" s="11">
        <v>0.55962276706575387</v>
      </c>
      <c r="U34" s="11">
        <v>10.43</v>
      </c>
      <c r="V34">
        <v>0.22800000000000001</v>
      </c>
      <c r="W34">
        <v>2.46</v>
      </c>
      <c r="X34" s="4">
        <f t="shared" si="21"/>
        <v>0.18383396718840905</v>
      </c>
      <c r="Y34" s="4">
        <f t="shared" si="22"/>
        <v>3.4262156413479499</v>
      </c>
      <c r="Z34" s="4">
        <f t="shared" si="23"/>
        <v>18.63755482052164</v>
      </c>
      <c r="AA34" s="4">
        <f t="shared" si="16"/>
        <v>2.2406727602716687</v>
      </c>
      <c r="AB34" s="4">
        <f t="shared" si="17"/>
        <v>24.175679781878532</v>
      </c>
      <c r="AC34" s="4">
        <f t="shared" si="18"/>
        <v>10.789473684210527</v>
      </c>
      <c r="AD34" s="3">
        <f t="shared" si="19"/>
        <v>101.56008332854299</v>
      </c>
      <c r="AG34" s="3">
        <f t="shared" si="10"/>
        <v>12.188567730659004</v>
      </c>
      <c r="AH34" s="3">
        <f t="shared" si="11"/>
        <v>7.0560882070946587</v>
      </c>
    </row>
    <row r="35" spans="1:34" ht="20.100000000000001" customHeight="1" x14ac:dyDescent="0.25">
      <c r="A35" s="3" t="s">
        <v>81</v>
      </c>
      <c r="B35" s="3">
        <v>12</v>
      </c>
      <c r="C35" s="3" t="s">
        <v>82</v>
      </c>
      <c r="D35" s="3" t="s">
        <v>74</v>
      </c>
      <c r="F35" s="3">
        <v>1.87</v>
      </c>
      <c r="G35" s="3">
        <v>5</v>
      </c>
      <c r="H35" s="3">
        <v>5.13</v>
      </c>
      <c r="I35" s="3">
        <v>10.59</v>
      </c>
      <c r="J35" s="3">
        <v>286.73</v>
      </c>
      <c r="K35" s="7">
        <v>286.97000000000003</v>
      </c>
      <c r="L35" s="3">
        <v>285.08</v>
      </c>
      <c r="M35" s="3">
        <v>293.29000000000002</v>
      </c>
      <c r="N35" s="3">
        <v>60</v>
      </c>
      <c r="O35" s="3">
        <v>1.5</v>
      </c>
      <c r="P35" s="3">
        <f t="shared" si="20"/>
        <v>34.800000000000004</v>
      </c>
      <c r="Q35" s="3">
        <f t="shared" si="13"/>
        <v>6.9046799999999982</v>
      </c>
      <c r="R35" s="3">
        <f t="shared" si="14"/>
        <v>0.24000000000000909</v>
      </c>
      <c r="S35" s="3">
        <f t="shared" si="15"/>
        <v>6.7100000000000364</v>
      </c>
      <c r="T35" s="11">
        <v>0.54977751111353534</v>
      </c>
      <c r="U35" s="11">
        <v>10.199999999999999</v>
      </c>
      <c r="V35">
        <v>0.32800000000000001</v>
      </c>
      <c r="W35">
        <v>4.28</v>
      </c>
      <c r="X35" s="4">
        <f t="shared" si="21"/>
        <v>0.19109734653489158</v>
      </c>
      <c r="Y35" s="4">
        <f t="shared" si="22"/>
        <v>3.545421366377723</v>
      </c>
      <c r="Z35" s="4">
        <f t="shared" si="23"/>
        <v>18.552959686074871</v>
      </c>
      <c r="AA35" s="4">
        <f t="shared" si="16"/>
        <v>3.1875191898828223</v>
      </c>
      <c r="AB35" s="4">
        <f t="shared" si="17"/>
        <v>41.593238209446582</v>
      </c>
      <c r="AC35" s="4">
        <f t="shared" si="18"/>
        <v>13.048780487804878</v>
      </c>
      <c r="AD35" s="3">
        <f t="shared" si="19"/>
        <v>100.65636640655393</v>
      </c>
      <c r="AG35" s="3">
        <f t="shared" si="10"/>
        <v>16.680080847176118</v>
      </c>
      <c r="AH35" s="3">
        <f t="shared" si="11"/>
        <v>11.731535947712036</v>
      </c>
    </row>
    <row r="36" spans="1:34" x14ac:dyDescent="0.25">
      <c r="A36" s="3" t="s">
        <v>83</v>
      </c>
      <c r="B36" s="3">
        <v>12</v>
      </c>
      <c r="C36" s="3" t="s">
        <v>82</v>
      </c>
      <c r="D36" s="3" t="s">
        <v>74</v>
      </c>
      <c r="F36" s="3">
        <v>1.88</v>
      </c>
      <c r="G36" s="3">
        <v>5</v>
      </c>
      <c r="H36" s="3">
        <v>4.74</v>
      </c>
      <c r="I36" s="3">
        <v>11.81</v>
      </c>
      <c r="J36" s="3">
        <v>269.02999999999997</v>
      </c>
      <c r="K36" s="7">
        <v>269.44</v>
      </c>
      <c r="L36" s="3">
        <v>286.70999999999998</v>
      </c>
      <c r="M36" s="3">
        <v>294.58</v>
      </c>
      <c r="N36" s="3">
        <v>61</v>
      </c>
      <c r="O36" s="3">
        <v>1.5</v>
      </c>
      <c r="P36" s="3">
        <f t="shared" si="20"/>
        <v>42.8</v>
      </c>
      <c r="Q36" s="3">
        <f t="shared" si="13"/>
        <v>6.7553200000000002</v>
      </c>
      <c r="R36" s="3">
        <f t="shared" si="14"/>
        <v>0.41000000000002501</v>
      </c>
      <c r="S36" s="3">
        <f t="shared" si="15"/>
        <v>6.3700000000000045</v>
      </c>
      <c r="T36" s="11">
        <v>0.64312106253579504</v>
      </c>
      <c r="U36" s="11">
        <v>12.95</v>
      </c>
      <c r="V36">
        <v>0.43</v>
      </c>
      <c r="W36">
        <v>6.2549999999999999</v>
      </c>
      <c r="X36" s="4">
        <f t="shared" si="21"/>
        <v>0.39032886027559321</v>
      </c>
      <c r="Y36" s="4">
        <f t="shared" si="22"/>
        <v>7.8597312932626782</v>
      </c>
      <c r="Z36" s="4">
        <f t="shared" si="23"/>
        <v>20.136177703368602</v>
      </c>
      <c r="AA36" s="4">
        <f t="shared" si="16"/>
        <v>4.0547301978292687</v>
      </c>
      <c r="AB36" s="4">
        <f t="shared" si="17"/>
        <v>58.982179970749016</v>
      </c>
      <c r="AC36" s="4">
        <f t="shared" si="18"/>
        <v>14.546511627906977</v>
      </c>
      <c r="AD36" s="3">
        <f t="shared" si="19"/>
        <v>100.3653416862566</v>
      </c>
      <c r="AG36" s="3">
        <f t="shared" si="10"/>
        <v>10.387984621394407</v>
      </c>
      <c r="AH36" s="3">
        <f t="shared" si="11"/>
        <v>7.5043506921551177</v>
      </c>
    </row>
    <row r="37" spans="1:34" x14ac:dyDescent="0.25">
      <c r="A37" s="3" t="s">
        <v>84</v>
      </c>
      <c r="B37" s="3">
        <v>12</v>
      </c>
      <c r="C37" s="3" t="s">
        <v>82</v>
      </c>
      <c r="D37" s="3" t="s">
        <v>74</v>
      </c>
      <c r="F37" s="3">
        <v>1.88</v>
      </c>
      <c r="G37" s="3">
        <v>5</v>
      </c>
      <c r="H37" s="3">
        <v>5.3</v>
      </c>
      <c r="I37" s="3">
        <v>11.55</v>
      </c>
      <c r="J37" s="3">
        <v>256.45999999999998</v>
      </c>
      <c r="K37" s="7">
        <v>256.77999999999997</v>
      </c>
      <c r="L37" s="3">
        <v>257.58999999999997</v>
      </c>
      <c r="M37" s="3">
        <v>266.72000000000003</v>
      </c>
      <c r="N37" s="3">
        <v>62</v>
      </c>
      <c r="O37" s="3">
        <v>1.5</v>
      </c>
      <c r="P37" s="3">
        <f t="shared" si="20"/>
        <v>31.6</v>
      </c>
      <c r="Q37" s="3">
        <f t="shared" si="13"/>
        <v>7.9002000000000008</v>
      </c>
      <c r="R37" s="3">
        <f t="shared" si="14"/>
        <v>0.31999999999999318</v>
      </c>
      <c r="S37" s="3">
        <f t="shared" si="15"/>
        <v>7.6300000000000523</v>
      </c>
      <c r="T37" s="11">
        <v>0.4631655712220798</v>
      </c>
      <c r="U37" s="11">
        <v>9.56</v>
      </c>
      <c r="V37">
        <v>0.183</v>
      </c>
      <c r="W37">
        <v>1.87</v>
      </c>
      <c r="X37" s="4">
        <f t="shared" si="21"/>
        <v>0.18760662108688686</v>
      </c>
      <c r="Y37" s="4">
        <f t="shared" si="22"/>
        <v>3.8723070302016844</v>
      </c>
      <c r="Z37" s="4">
        <f t="shared" si="23"/>
        <v>20.640566989414996</v>
      </c>
      <c r="AA37" s="4">
        <f t="shared" si="16"/>
        <v>1.76741095162149</v>
      </c>
      <c r="AB37" s="4">
        <f t="shared" si="17"/>
        <v>18.06042884990266</v>
      </c>
      <c r="AC37" s="4">
        <f t="shared" si="18"/>
        <v>10.21857923497268</v>
      </c>
      <c r="AD37" s="3">
        <f t="shared" si="19"/>
        <v>100.63036378825909</v>
      </c>
      <c r="AG37" s="3">
        <f t="shared" si="10"/>
        <v>9.4208346239706717</v>
      </c>
      <c r="AH37" s="3">
        <f t="shared" si="11"/>
        <v>4.663997123431094</v>
      </c>
    </row>
    <row r="38" spans="1:34" x14ac:dyDescent="0.25">
      <c r="A38" s="3" t="s">
        <v>85</v>
      </c>
      <c r="B38" s="3">
        <v>13</v>
      </c>
      <c r="C38" s="3" t="s">
        <v>86</v>
      </c>
      <c r="D38" s="3" t="s">
        <v>87</v>
      </c>
      <c r="F38" s="3">
        <v>1.9</v>
      </c>
      <c r="G38" s="3">
        <v>5</v>
      </c>
      <c r="H38" s="3">
        <v>5.29</v>
      </c>
      <c r="I38" s="3">
        <v>12.49</v>
      </c>
      <c r="J38" s="3">
        <v>270.33</v>
      </c>
      <c r="K38" s="7">
        <v>270.8</v>
      </c>
      <c r="L38" s="3">
        <v>286.52</v>
      </c>
      <c r="M38" s="3">
        <v>296.18</v>
      </c>
      <c r="N38" s="3">
        <v>63</v>
      </c>
      <c r="O38" s="3">
        <v>1.5</v>
      </c>
      <c r="P38" s="3">
        <f t="shared" si="20"/>
        <v>32.199999999999996</v>
      </c>
      <c r="Q38" s="3">
        <f t="shared" si="13"/>
        <v>8.4682200000000005</v>
      </c>
      <c r="R38" s="3">
        <f t="shared" si="14"/>
        <v>0.47000000000002728</v>
      </c>
      <c r="S38" s="3">
        <f t="shared" si="15"/>
        <v>8.160000000000025</v>
      </c>
      <c r="T38">
        <v>0.43400000000000011</v>
      </c>
      <c r="U38">
        <v>10.61</v>
      </c>
      <c r="V38">
        <v>0.21</v>
      </c>
      <c r="W38">
        <v>2.62</v>
      </c>
      <c r="X38" s="4">
        <f t="shared" si="21"/>
        <v>0.24087706743567344</v>
      </c>
      <c r="Y38" s="4">
        <f t="shared" si="22"/>
        <v>5.8887227776324762</v>
      </c>
      <c r="Z38" s="4">
        <f t="shared" si="23"/>
        <v>24.447004608294925</v>
      </c>
      <c r="AA38" s="4">
        <f t="shared" si="16"/>
        <v>2.0235657552590807</v>
      </c>
      <c r="AB38" s="4">
        <f t="shared" si="17"/>
        <v>25.246391803708534</v>
      </c>
      <c r="AC38" s="4">
        <f t="shared" si="18"/>
        <v>12.476190476190478</v>
      </c>
      <c r="AD38" s="3">
        <f t="shared" si="19"/>
        <v>101.91043690409616</v>
      </c>
      <c r="AG38" s="3">
        <f t="shared" si="10"/>
        <v>8.4008236101573956</v>
      </c>
      <c r="AH38" s="3">
        <f t="shared" si="11"/>
        <v>4.2872440692239016</v>
      </c>
    </row>
    <row r="39" spans="1:34" x14ac:dyDescent="0.25">
      <c r="A39" s="3" t="s">
        <v>88</v>
      </c>
      <c r="B39" s="3">
        <v>13</v>
      </c>
      <c r="C39" s="3" t="s">
        <v>86</v>
      </c>
      <c r="D39" s="3" t="s">
        <v>87</v>
      </c>
      <c r="F39" s="3">
        <v>1.87</v>
      </c>
      <c r="G39" s="3">
        <v>5</v>
      </c>
      <c r="H39" s="3">
        <v>4.92</v>
      </c>
      <c r="I39" s="3">
        <v>10.74</v>
      </c>
      <c r="J39" s="3">
        <v>285.01</v>
      </c>
      <c r="K39" s="7">
        <v>285.56</v>
      </c>
      <c r="L39" s="3">
        <v>287.19</v>
      </c>
      <c r="M39" s="3">
        <v>294.95</v>
      </c>
      <c r="N39" s="3">
        <v>64</v>
      </c>
      <c r="O39" s="3">
        <v>1.5</v>
      </c>
      <c r="P39" s="3">
        <f t="shared" si="20"/>
        <v>39</v>
      </c>
      <c r="Q39" s="3">
        <f t="shared" si="13"/>
        <v>6.5514000000000001</v>
      </c>
      <c r="R39" s="3">
        <f t="shared" si="14"/>
        <v>0.55000000000001137</v>
      </c>
      <c r="S39" s="3">
        <f t="shared" si="15"/>
        <v>6.2599999999999909</v>
      </c>
      <c r="T39">
        <v>0.83600000000000019</v>
      </c>
      <c r="U39">
        <v>19.8</v>
      </c>
      <c r="V39">
        <v>0.35099999999999998</v>
      </c>
      <c r="W39">
        <v>4.71</v>
      </c>
      <c r="X39" s="4">
        <f t="shared" si="21"/>
        <v>0.701834722349436</v>
      </c>
      <c r="Y39" s="4">
        <f t="shared" si="22"/>
        <v>16.622401318802432</v>
      </c>
      <c r="Z39" s="4">
        <f t="shared" si="23"/>
        <v>23.684210526315788</v>
      </c>
      <c r="AA39" s="4">
        <f t="shared" si="16"/>
        <v>3.3538785603077153</v>
      </c>
      <c r="AB39" s="4">
        <f t="shared" si="17"/>
        <v>45.005037091308665</v>
      </c>
      <c r="AC39" s="4">
        <f t="shared" si="18"/>
        <v>13.418803418803421</v>
      </c>
      <c r="AD39" s="3">
        <f t="shared" si="19"/>
        <v>103.94724791647589</v>
      </c>
      <c r="AG39" s="3">
        <f t="shared" si="10"/>
        <v>4.7787298825575277</v>
      </c>
      <c r="AH39" s="3">
        <f t="shared" si="11"/>
        <v>2.7074931129475988</v>
      </c>
    </row>
    <row r="40" spans="1:34" x14ac:dyDescent="0.25">
      <c r="A40" s="3" t="s">
        <v>89</v>
      </c>
      <c r="B40" s="3">
        <v>13</v>
      </c>
      <c r="C40" s="3" t="s">
        <v>86</v>
      </c>
      <c r="D40" s="3" t="s">
        <v>87</v>
      </c>
      <c r="F40" s="3">
        <v>1.87</v>
      </c>
      <c r="G40" s="3">
        <v>5</v>
      </c>
      <c r="H40" s="3">
        <v>5.1100000000000003</v>
      </c>
      <c r="I40" s="3">
        <v>10.54</v>
      </c>
      <c r="J40" s="3">
        <v>256.35000000000002</v>
      </c>
      <c r="K40" s="7">
        <v>256.72000000000003</v>
      </c>
      <c r="L40" s="3">
        <v>286.81</v>
      </c>
      <c r="M40" s="3">
        <v>294.73</v>
      </c>
      <c r="N40" s="3">
        <v>65</v>
      </c>
      <c r="O40" s="3">
        <v>1.5</v>
      </c>
      <c r="P40" s="3">
        <f t="shared" si="20"/>
        <v>35.199999999999996</v>
      </c>
      <c r="Q40" s="3">
        <f t="shared" si="13"/>
        <v>6.8299200000000004</v>
      </c>
      <c r="R40" s="3">
        <f t="shared" si="14"/>
        <v>0.37000000000000455</v>
      </c>
      <c r="S40" s="3">
        <f t="shared" si="15"/>
        <v>6.4200000000000159</v>
      </c>
      <c r="T40">
        <v>0.83600000000000019</v>
      </c>
      <c r="U40">
        <v>20.58</v>
      </c>
      <c r="V40">
        <v>0.34599999999999997</v>
      </c>
      <c r="W40">
        <v>4.66</v>
      </c>
      <c r="X40" s="4">
        <f t="shared" si="21"/>
        <v>0.45288963853164282</v>
      </c>
      <c r="Y40" s="4">
        <f t="shared" si="22"/>
        <v>11.148886077728717</v>
      </c>
      <c r="Z40" s="4">
        <f t="shared" si="23"/>
        <v>24.617224880382771</v>
      </c>
      <c r="AA40" s="4">
        <f t="shared" si="16"/>
        <v>3.2523367770047167</v>
      </c>
      <c r="AB40" s="4">
        <f t="shared" si="17"/>
        <v>43.80314849954329</v>
      </c>
      <c r="AC40" s="4">
        <f t="shared" si="18"/>
        <v>13.468208092485549</v>
      </c>
      <c r="AD40" s="3">
        <f t="shared" si="19"/>
        <v>99.415512919624533</v>
      </c>
      <c r="AG40" s="3">
        <f t="shared" si="10"/>
        <v>7.181300918142953</v>
      </c>
      <c r="AH40" s="3">
        <f t="shared" si="11"/>
        <v>3.9289260105586257</v>
      </c>
    </row>
    <row r="41" spans="1:34" x14ac:dyDescent="0.25">
      <c r="A41" s="3" t="s">
        <v>90</v>
      </c>
      <c r="B41" s="3">
        <v>14</v>
      </c>
      <c r="C41" s="3" t="s">
        <v>91</v>
      </c>
      <c r="D41" s="3" t="s">
        <v>87</v>
      </c>
      <c r="F41" s="3">
        <v>1.87</v>
      </c>
      <c r="G41" s="3">
        <v>5</v>
      </c>
      <c r="H41" s="3">
        <v>5.25</v>
      </c>
      <c r="I41" s="3">
        <v>10.41</v>
      </c>
      <c r="J41" s="3">
        <v>286.81</v>
      </c>
      <c r="K41" s="7">
        <v>287.2</v>
      </c>
      <c r="L41" s="3">
        <v>286.5</v>
      </c>
      <c r="M41" s="3">
        <v>294.77</v>
      </c>
      <c r="N41" s="3">
        <v>66</v>
      </c>
      <c r="O41" s="3">
        <v>1.5</v>
      </c>
      <c r="P41" s="3">
        <f t="shared" si="20"/>
        <v>32.4</v>
      </c>
      <c r="Q41" s="3">
        <f t="shared" si="13"/>
        <v>7.0371599999999992</v>
      </c>
      <c r="R41" s="3">
        <f t="shared" si="14"/>
        <v>0.38999999999998636</v>
      </c>
      <c r="S41" s="3">
        <f t="shared" si="15"/>
        <v>6.7699999999999818</v>
      </c>
      <c r="T41">
        <v>0.56100000000000017</v>
      </c>
      <c r="U41">
        <v>11.23</v>
      </c>
      <c r="V41">
        <v>0.25700000000000001</v>
      </c>
      <c r="W41">
        <v>2.86</v>
      </c>
      <c r="X41" s="4">
        <f t="shared" si="21"/>
        <v>0.31090667257813154</v>
      </c>
      <c r="Y41" s="4">
        <f t="shared" si="22"/>
        <v>6.2236754599864827</v>
      </c>
      <c r="Z41" s="4">
        <f t="shared" si="23"/>
        <v>20.017825311942957</v>
      </c>
      <c r="AA41" s="4">
        <f t="shared" si="16"/>
        <v>2.4724320606608288</v>
      </c>
      <c r="AB41" s="4">
        <f t="shared" si="17"/>
        <v>27.514224488287816</v>
      </c>
      <c r="AC41" s="4">
        <f t="shared" si="18"/>
        <v>11.128404669260698</v>
      </c>
      <c r="AD41" s="3">
        <f t="shared" si="19"/>
        <v>101.74559055073308</v>
      </c>
      <c r="AG41" s="3">
        <f t="shared" si="10"/>
        <v>7.952328717034856</v>
      </c>
      <c r="AH41" s="3">
        <f t="shared" si="11"/>
        <v>4.4208964084299431</v>
      </c>
    </row>
    <row r="42" spans="1:34" x14ac:dyDescent="0.25">
      <c r="A42" s="3" t="s">
        <v>92</v>
      </c>
      <c r="B42" s="3">
        <v>14</v>
      </c>
      <c r="C42" s="3" t="s">
        <v>91</v>
      </c>
      <c r="D42" s="3" t="s">
        <v>87</v>
      </c>
      <c r="F42" s="3">
        <v>1.87</v>
      </c>
      <c r="G42" s="3">
        <v>5</v>
      </c>
      <c r="H42" s="3">
        <v>4.8899999999999997</v>
      </c>
      <c r="I42" s="3">
        <v>10.38</v>
      </c>
      <c r="J42" s="3">
        <v>287.22000000000003</v>
      </c>
      <c r="K42" s="7">
        <v>287.56</v>
      </c>
      <c r="L42" s="3">
        <v>286.7</v>
      </c>
      <c r="M42" s="3">
        <v>294.04000000000002</v>
      </c>
      <c r="N42" s="3">
        <v>67</v>
      </c>
      <c r="O42" s="3">
        <v>1.5</v>
      </c>
      <c r="P42" s="3">
        <f t="shared" si="20"/>
        <v>39.600000000000009</v>
      </c>
      <c r="Q42" s="3">
        <f t="shared" si="13"/>
        <v>6.26952</v>
      </c>
      <c r="R42" s="3">
        <f t="shared" si="14"/>
        <v>0.33999999999997499</v>
      </c>
      <c r="S42" s="3">
        <f t="shared" si="15"/>
        <v>5.8400000000000318</v>
      </c>
      <c r="T42" s="11">
        <v>0.98782561976709304</v>
      </c>
      <c r="U42" s="11">
        <v>21.34</v>
      </c>
      <c r="V42">
        <v>0.40699999999999997</v>
      </c>
      <c r="W42">
        <v>5.72</v>
      </c>
      <c r="X42" s="4">
        <f t="shared" si="21"/>
        <v>0.53570402633819958</v>
      </c>
      <c r="Y42" s="4">
        <f t="shared" si="22"/>
        <v>11.572815781749586</v>
      </c>
      <c r="Z42" s="4">
        <f t="shared" si="23"/>
        <v>21.603003174822994</v>
      </c>
      <c r="AA42" s="4">
        <f t="shared" si="16"/>
        <v>3.7911674258954635</v>
      </c>
      <c r="AB42" s="4">
        <f t="shared" si="17"/>
        <v>53.281271931503817</v>
      </c>
      <c r="AC42" s="4">
        <f t="shared" si="18"/>
        <v>14.054054054054056</v>
      </c>
      <c r="AD42" s="3">
        <f t="shared" si="19"/>
        <v>98.572139493932653</v>
      </c>
      <c r="AG42" s="3">
        <f t="shared" si="10"/>
        <v>7.076981391777017</v>
      </c>
      <c r="AH42" s="3">
        <f t="shared" si="11"/>
        <v>4.6040024257129168</v>
      </c>
    </row>
    <row r="43" spans="1:34" x14ac:dyDescent="0.25">
      <c r="A43" s="3" t="s">
        <v>93</v>
      </c>
      <c r="B43" s="3">
        <v>14</v>
      </c>
      <c r="C43" s="3" t="s">
        <v>91</v>
      </c>
      <c r="D43" s="3" t="s">
        <v>87</v>
      </c>
      <c r="F43" s="3">
        <v>1.87</v>
      </c>
      <c r="G43" s="3">
        <v>5</v>
      </c>
      <c r="H43" s="3">
        <v>5.29</v>
      </c>
      <c r="I43" s="3">
        <v>12.66</v>
      </c>
      <c r="J43" s="3">
        <v>286.8</v>
      </c>
      <c r="K43" s="7">
        <v>287.27999999999997</v>
      </c>
      <c r="L43" s="3">
        <v>284.31</v>
      </c>
      <c r="M43" s="3">
        <v>294.12</v>
      </c>
      <c r="N43" s="3">
        <v>68</v>
      </c>
      <c r="O43" s="3">
        <v>1.5</v>
      </c>
      <c r="P43" s="3">
        <f t="shared" si="20"/>
        <v>31.6</v>
      </c>
      <c r="Q43" s="3">
        <f t="shared" si="13"/>
        <v>8.65944</v>
      </c>
      <c r="R43" s="3">
        <f t="shared" si="14"/>
        <v>0.47999999999996135</v>
      </c>
      <c r="S43" s="3">
        <f t="shared" si="15"/>
        <v>8.3100000000000023</v>
      </c>
      <c r="T43">
        <v>0.63400000000000012</v>
      </c>
      <c r="U43">
        <v>15.34</v>
      </c>
      <c r="V43">
        <v>0.219</v>
      </c>
      <c r="W43">
        <v>2.3199999999999998</v>
      </c>
      <c r="X43" s="4">
        <f t="shared" si="21"/>
        <v>0.35143150134416956</v>
      </c>
      <c r="Y43" s="4">
        <f t="shared" si="22"/>
        <v>8.5030902691160257</v>
      </c>
      <c r="Z43" s="4">
        <f t="shared" si="23"/>
        <v>24.195583596214508</v>
      </c>
      <c r="AA43" s="4">
        <f t="shared" si="16"/>
        <v>2.101625509270808</v>
      </c>
      <c r="AB43" s="4">
        <f t="shared" si="17"/>
        <v>22.263795349352851</v>
      </c>
      <c r="AC43" s="4">
        <f t="shared" si="18"/>
        <v>10.593607305936072</v>
      </c>
      <c r="AD43" s="3">
        <f t="shared" si="19"/>
        <v>101.50771874393682</v>
      </c>
      <c r="AG43" s="3">
        <f t="shared" si="10"/>
        <v>5.980185331230766</v>
      </c>
      <c r="AH43" s="3">
        <f t="shared" si="11"/>
        <v>2.618318122555622</v>
      </c>
    </row>
    <row r="44" spans="1:34" x14ac:dyDescent="0.25">
      <c r="A44" s="3" t="s">
        <v>94</v>
      </c>
      <c r="B44" s="3">
        <v>15</v>
      </c>
      <c r="C44" s="3" t="s">
        <v>95</v>
      </c>
      <c r="D44" s="3" t="s">
        <v>87</v>
      </c>
      <c r="F44" s="3">
        <v>1.88</v>
      </c>
      <c r="G44" s="3">
        <v>5</v>
      </c>
      <c r="H44" s="3">
        <v>5.15</v>
      </c>
      <c r="I44" s="3">
        <v>11.26</v>
      </c>
      <c r="J44" s="3">
        <v>286.55</v>
      </c>
      <c r="K44" s="7">
        <v>287</v>
      </c>
      <c r="L44" s="3">
        <v>256.47000000000003</v>
      </c>
      <c r="M44" s="3">
        <v>264.93</v>
      </c>
      <c r="N44" s="3">
        <v>69</v>
      </c>
      <c r="O44" s="3">
        <v>1.5</v>
      </c>
      <c r="P44" s="3">
        <f t="shared" si="20"/>
        <v>34.599999999999994</v>
      </c>
      <c r="Q44" s="3">
        <f t="shared" si="13"/>
        <v>7.3640400000000001</v>
      </c>
      <c r="R44" s="3">
        <f t="shared" si="14"/>
        <v>0.44999999999998863</v>
      </c>
      <c r="S44" s="3">
        <f t="shared" si="15"/>
        <v>6.9599999999999795</v>
      </c>
      <c r="T44">
        <v>0.56100000000000017</v>
      </c>
      <c r="U44">
        <v>11.57</v>
      </c>
      <c r="V44">
        <v>0.28000000000000003</v>
      </c>
      <c r="W44">
        <v>3.39</v>
      </c>
      <c r="X44" s="4">
        <f t="shared" si="21"/>
        <v>0.34281454201768818</v>
      </c>
      <c r="Y44" s="4">
        <f t="shared" si="22"/>
        <v>7.0701680056054403</v>
      </c>
      <c r="Z44" s="4">
        <f t="shared" si="23"/>
        <v>20.623885918003563</v>
      </c>
      <c r="AA44" s="4">
        <f t="shared" si="16"/>
        <v>2.6463734580474774</v>
      </c>
      <c r="AB44" s="4">
        <f t="shared" si="17"/>
        <v>32.040021509931954</v>
      </c>
      <c r="AC44" s="4">
        <f t="shared" si="18"/>
        <v>12.107142857142856</v>
      </c>
      <c r="AD44" s="3">
        <f t="shared" si="19"/>
        <v>100.62411393745781</v>
      </c>
      <c r="AG44" s="3">
        <f t="shared" si="10"/>
        <v>7.7195484254309505</v>
      </c>
      <c r="AH44" s="3">
        <f t="shared" si="11"/>
        <v>4.5317199654279312</v>
      </c>
    </row>
    <row r="45" spans="1:34" x14ac:dyDescent="0.25">
      <c r="A45" s="3" t="s">
        <v>96</v>
      </c>
      <c r="B45" s="3">
        <v>16</v>
      </c>
      <c r="C45" s="3" t="s">
        <v>97</v>
      </c>
      <c r="D45" s="3" t="s">
        <v>87</v>
      </c>
      <c r="F45" s="3">
        <v>1.9</v>
      </c>
      <c r="G45" s="3">
        <v>5</v>
      </c>
      <c r="H45" s="3">
        <v>5.1100000000000003</v>
      </c>
      <c r="I45" s="3">
        <v>12.84</v>
      </c>
      <c r="J45" s="3">
        <v>286.75</v>
      </c>
      <c r="K45" s="7">
        <v>287.27</v>
      </c>
      <c r="L45" s="3">
        <v>284.26</v>
      </c>
      <c r="M45" s="3">
        <v>293.64999999999998</v>
      </c>
      <c r="N45" s="3">
        <v>70</v>
      </c>
      <c r="O45" s="3">
        <v>1.5</v>
      </c>
      <c r="P45" s="3">
        <f t="shared" si="20"/>
        <v>35.79999999999999</v>
      </c>
      <c r="Q45" s="3">
        <f t="shared" si="13"/>
        <v>8.2432800000000022</v>
      </c>
      <c r="R45" s="3">
        <f t="shared" si="14"/>
        <v>0.51999999999998181</v>
      </c>
      <c r="S45" s="3">
        <f t="shared" si="15"/>
        <v>7.8899999999999864</v>
      </c>
      <c r="T45">
        <v>0.64000000000000012</v>
      </c>
      <c r="U45">
        <v>11.86</v>
      </c>
      <c r="V45">
        <v>0.315</v>
      </c>
      <c r="W45">
        <v>4.0599999999999996</v>
      </c>
      <c r="X45" s="4">
        <f t="shared" si="21"/>
        <v>0.40372278995738142</v>
      </c>
      <c r="Y45" s="4">
        <f t="shared" si="22"/>
        <v>7.4814879513977228</v>
      </c>
      <c r="Z45" s="4">
        <f t="shared" si="23"/>
        <v>18.531249999999996</v>
      </c>
      <c r="AA45" s="4">
        <f t="shared" si="16"/>
        <v>3.0150013101580861</v>
      </c>
      <c r="AB45" s="4">
        <f t="shared" si="17"/>
        <v>38.860016886482001</v>
      </c>
      <c r="AC45" s="4">
        <f t="shared" si="18"/>
        <v>12.888888888888889</v>
      </c>
      <c r="AD45" s="3">
        <f t="shared" si="19"/>
        <v>102.02249589968999</v>
      </c>
      <c r="AG45" s="3">
        <f t="shared" si="10"/>
        <v>7.4679987980771694</v>
      </c>
      <c r="AH45" s="3">
        <f t="shared" si="11"/>
        <v>5.1941561810872141</v>
      </c>
    </row>
    <row r="46" spans="1:34" x14ac:dyDescent="0.25">
      <c r="A46" s="3" t="s">
        <v>98</v>
      </c>
      <c r="B46" s="3">
        <v>16</v>
      </c>
      <c r="C46" s="3" t="s">
        <v>97</v>
      </c>
      <c r="D46" s="3" t="s">
        <v>87</v>
      </c>
      <c r="F46" s="3">
        <v>1.88</v>
      </c>
      <c r="G46" s="3">
        <v>5</v>
      </c>
      <c r="H46" s="3">
        <v>5.08</v>
      </c>
      <c r="I46" s="3">
        <v>10.5</v>
      </c>
      <c r="J46" s="3">
        <v>283.64</v>
      </c>
      <c r="K46" s="7">
        <v>283.91000000000003</v>
      </c>
      <c r="L46" s="3">
        <v>285.33999999999997</v>
      </c>
      <c r="M46" s="3">
        <v>293.33999999999997</v>
      </c>
      <c r="N46" s="3">
        <v>71</v>
      </c>
      <c r="O46" s="3">
        <v>1.5</v>
      </c>
      <c r="P46" s="3">
        <f t="shared" si="20"/>
        <v>36</v>
      </c>
      <c r="Q46" s="3">
        <f t="shared" si="13"/>
        <v>6.72</v>
      </c>
      <c r="R46" s="3">
        <f t="shared" si="14"/>
        <v>0.27000000000003865</v>
      </c>
      <c r="S46" s="3">
        <f t="shared" si="15"/>
        <v>6.5</v>
      </c>
      <c r="T46" s="11">
        <v>0.83853514058963086</v>
      </c>
      <c r="U46" s="11">
        <v>17.95</v>
      </c>
      <c r="V46">
        <v>0.33600000000000002</v>
      </c>
      <c r="W46">
        <v>4.21</v>
      </c>
      <c r="X46" s="4">
        <f t="shared" si="21"/>
        <v>0.33691144041552495</v>
      </c>
      <c r="Y46" s="4">
        <f t="shared" si="22"/>
        <v>7.2120535714296041</v>
      </c>
      <c r="Z46" s="4">
        <f t="shared" si="23"/>
        <v>21.40637777848897</v>
      </c>
      <c r="AA46" s="4">
        <f t="shared" si="16"/>
        <v>3.2500000000000004</v>
      </c>
      <c r="AB46" s="4">
        <f t="shared" si="17"/>
        <v>40.72172619047619</v>
      </c>
      <c r="AC46" s="4">
        <f t="shared" si="18"/>
        <v>12.529761904761903</v>
      </c>
      <c r="AD46" s="3">
        <f t="shared" si="19"/>
        <v>100.7440476190482</v>
      </c>
      <c r="AG46" s="3">
        <f t="shared" si="10"/>
        <v>9.6464518865600386</v>
      </c>
      <c r="AH46" s="3">
        <f t="shared" si="11"/>
        <v>5.6463427215508268</v>
      </c>
    </row>
    <row r="47" spans="1:34" x14ac:dyDescent="0.25">
      <c r="A47" s="3" t="s">
        <v>99</v>
      </c>
      <c r="B47" s="3">
        <v>16</v>
      </c>
      <c r="C47" s="3" t="s">
        <v>97</v>
      </c>
      <c r="D47" s="3" t="s">
        <v>87</v>
      </c>
      <c r="F47" s="3">
        <v>1.88</v>
      </c>
      <c r="G47" s="3">
        <v>5</v>
      </c>
      <c r="H47" s="3">
        <v>5.16</v>
      </c>
      <c r="I47" s="3">
        <v>11.4</v>
      </c>
      <c r="J47" s="3">
        <v>269</v>
      </c>
      <c r="K47" s="7">
        <v>269.3</v>
      </c>
      <c r="L47" s="3">
        <v>258.02</v>
      </c>
      <c r="M47" s="3">
        <v>266.79000000000002</v>
      </c>
      <c r="N47" s="3">
        <v>72</v>
      </c>
      <c r="O47" s="3">
        <v>1.5</v>
      </c>
      <c r="P47" s="3">
        <f t="shared" si="20"/>
        <v>34.4</v>
      </c>
      <c r="Q47" s="3">
        <f t="shared" si="13"/>
        <v>7.4783999999999988</v>
      </c>
      <c r="R47" s="3">
        <f t="shared" si="14"/>
        <v>0.30000000000001137</v>
      </c>
      <c r="S47" s="3">
        <f t="shared" si="15"/>
        <v>7.2700000000000387</v>
      </c>
      <c r="T47" s="11">
        <v>0.55039146916846204</v>
      </c>
      <c r="U47" s="11">
        <v>10.029999999999999</v>
      </c>
      <c r="V47">
        <v>0.255</v>
      </c>
      <c r="W47">
        <v>2.74</v>
      </c>
      <c r="X47" s="4">
        <f t="shared" si="21"/>
        <v>0.22079246998093832</v>
      </c>
      <c r="Y47" s="4">
        <f t="shared" si="22"/>
        <v>4.0235879332479065</v>
      </c>
      <c r="Z47" s="4">
        <f t="shared" si="23"/>
        <v>18.223392915506924</v>
      </c>
      <c r="AA47" s="4">
        <f t="shared" si="16"/>
        <v>2.4789393453145192</v>
      </c>
      <c r="AB47" s="4">
        <f t="shared" si="17"/>
        <v>26.636446298673661</v>
      </c>
      <c r="AC47" s="4">
        <f t="shared" si="18"/>
        <v>10.745098039215687</v>
      </c>
      <c r="AD47" s="3">
        <f t="shared" si="19"/>
        <v>101.22486093282055</v>
      </c>
      <c r="AG47" s="3">
        <f t="shared" si="10"/>
        <v>11.227463262350087</v>
      </c>
      <c r="AH47" s="3">
        <f t="shared" si="11"/>
        <v>6.6200731139911442</v>
      </c>
    </row>
    <row r="48" spans="1:34" x14ac:dyDescent="0.25">
      <c r="A48" s="3" t="s">
        <v>100</v>
      </c>
      <c r="B48" s="3">
        <v>17</v>
      </c>
      <c r="C48" s="3" t="s">
        <v>101</v>
      </c>
      <c r="D48" s="3" t="s">
        <v>87</v>
      </c>
      <c r="F48" s="3">
        <v>1.87</v>
      </c>
      <c r="G48" s="3">
        <v>5</v>
      </c>
      <c r="H48" s="3">
        <v>5.33</v>
      </c>
      <c r="I48" s="3">
        <v>11.61</v>
      </c>
      <c r="J48" s="3">
        <v>270.83</v>
      </c>
      <c r="K48" s="7">
        <v>271.19</v>
      </c>
      <c r="L48" s="3">
        <v>285.02</v>
      </c>
      <c r="M48" s="3">
        <v>294.29000000000002</v>
      </c>
      <c r="N48" s="3">
        <v>73</v>
      </c>
      <c r="O48" s="3">
        <v>1.5</v>
      </c>
      <c r="P48" s="3">
        <f t="shared" si="20"/>
        <v>30.8</v>
      </c>
      <c r="Q48" s="3">
        <f t="shared" si="13"/>
        <v>8.0341199999999997</v>
      </c>
      <c r="R48" s="3">
        <f t="shared" si="14"/>
        <v>0.36000000000001364</v>
      </c>
      <c r="S48" s="3">
        <f t="shared" si="15"/>
        <v>7.7700000000000387</v>
      </c>
      <c r="T48">
        <v>0.52700000000000014</v>
      </c>
      <c r="U48">
        <v>8.8800000000000008</v>
      </c>
      <c r="V48">
        <v>0.24299999999999999</v>
      </c>
      <c r="W48">
        <v>2.42</v>
      </c>
      <c r="X48" s="4">
        <f t="shared" si="21"/>
        <v>0.23614285074159613</v>
      </c>
      <c r="Y48" s="4">
        <f t="shared" si="22"/>
        <v>3.9790294394409362</v>
      </c>
      <c r="Z48" s="4">
        <f t="shared" si="23"/>
        <v>16.850094876660339</v>
      </c>
      <c r="AA48" s="4">
        <f t="shared" si="16"/>
        <v>2.3501142626697251</v>
      </c>
      <c r="AB48" s="4">
        <f t="shared" si="17"/>
        <v>23.404430105599733</v>
      </c>
      <c r="AC48" s="4">
        <f t="shared" si="18"/>
        <v>9.9588477366255148</v>
      </c>
      <c r="AD48" s="3">
        <f t="shared" si="19"/>
        <v>101.19341010589899</v>
      </c>
      <c r="AG48" s="3">
        <f t="shared" si="10"/>
        <v>9.952087286527183</v>
      </c>
      <c r="AH48" s="3">
        <f t="shared" si="11"/>
        <v>5.8819444444442501</v>
      </c>
    </row>
    <row r="49" spans="1:34" x14ac:dyDescent="0.25">
      <c r="A49" s="3" t="s">
        <v>102</v>
      </c>
      <c r="B49" s="3">
        <v>17</v>
      </c>
      <c r="C49" s="3" t="s">
        <v>101</v>
      </c>
      <c r="D49" s="3" t="s">
        <v>87</v>
      </c>
      <c r="F49" s="3">
        <v>1.86</v>
      </c>
      <c r="G49" s="3">
        <v>5</v>
      </c>
      <c r="H49" s="3">
        <v>5.25</v>
      </c>
      <c r="I49" s="3">
        <v>11.05</v>
      </c>
      <c r="J49" s="3">
        <v>270.88</v>
      </c>
      <c r="K49" s="7">
        <v>271.16000000000003</v>
      </c>
      <c r="L49" s="3">
        <v>284.72000000000003</v>
      </c>
      <c r="M49" s="3">
        <v>293.2</v>
      </c>
      <c r="N49" s="3">
        <v>74</v>
      </c>
      <c r="O49" s="3">
        <v>1.5</v>
      </c>
      <c r="P49" s="3">
        <f t="shared" si="20"/>
        <v>32.200000000000003</v>
      </c>
      <c r="Q49" s="3">
        <f t="shared" si="13"/>
        <v>7.4919000000000002</v>
      </c>
      <c r="R49" s="3">
        <f t="shared" si="14"/>
        <v>0.28000000000002956</v>
      </c>
      <c r="S49" s="3">
        <f t="shared" si="15"/>
        <v>6.9799999999999613</v>
      </c>
      <c r="T49" s="11">
        <v>0.71519535276952018</v>
      </c>
      <c r="U49" s="11">
        <v>14.05</v>
      </c>
      <c r="V49">
        <v>0.29599999999999999</v>
      </c>
      <c r="W49">
        <v>3.59</v>
      </c>
      <c r="X49" s="4">
        <f t="shared" si="21"/>
        <v>0.26729494357304129</v>
      </c>
      <c r="Y49" s="4">
        <f t="shared" si="22"/>
        <v>5.2510044181054409</v>
      </c>
      <c r="Z49" s="4">
        <f t="shared" si="23"/>
        <v>19.644982235402992</v>
      </c>
      <c r="AA49" s="4">
        <f t="shared" si="16"/>
        <v>2.7577517051749068</v>
      </c>
      <c r="AB49" s="4">
        <f t="shared" si="17"/>
        <v>33.447056153979446</v>
      </c>
      <c r="AC49" s="4">
        <f t="shared" si="18"/>
        <v>12.128378378378379</v>
      </c>
      <c r="AD49" s="3">
        <f t="shared" si="19"/>
        <v>96.904657029591831</v>
      </c>
      <c r="AG49" s="3">
        <f t="shared" si="10"/>
        <v>10.317261031244763</v>
      </c>
      <c r="AH49" s="3">
        <f t="shared" si="11"/>
        <v>6.3696492119972588</v>
      </c>
    </row>
    <row r="50" spans="1:34" x14ac:dyDescent="0.25">
      <c r="A50" s="3" t="s">
        <v>103</v>
      </c>
      <c r="B50" s="3">
        <v>17</v>
      </c>
      <c r="C50" s="3" t="s">
        <v>101</v>
      </c>
      <c r="D50" s="3" t="s">
        <v>87</v>
      </c>
      <c r="F50" s="3">
        <v>1.88</v>
      </c>
      <c r="G50" s="3">
        <v>5</v>
      </c>
      <c r="H50" s="3">
        <v>5.14</v>
      </c>
      <c r="I50" s="3">
        <v>11.24</v>
      </c>
      <c r="J50" s="3">
        <v>270.39999999999998</v>
      </c>
      <c r="K50" s="7">
        <v>270.8</v>
      </c>
      <c r="L50" s="3">
        <v>285.20999999999998</v>
      </c>
      <c r="M50" s="3">
        <v>293.77999999999997</v>
      </c>
      <c r="N50" s="3">
        <v>75</v>
      </c>
      <c r="O50" s="3">
        <v>1.5</v>
      </c>
      <c r="P50" s="3">
        <f t="shared" si="20"/>
        <v>34.800000000000004</v>
      </c>
      <c r="Q50" s="3">
        <f t="shared" si="13"/>
        <v>7.3284799999999981</v>
      </c>
      <c r="R50" s="3">
        <f t="shared" si="14"/>
        <v>0.40000000000003411</v>
      </c>
      <c r="S50" s="3">
        <f t="shared" si="15"/>
        <v>7.0699999999999932</v>
      </c>
      <c r="T50" s="11">
        <v>0.42705168134835136</v>
      </c>
      <c r="U50" s="11">
        <v>7.98</v>
      </c>
      <c r="V50">
        <v>0.30099999999999999</v>
      </c>
      <c r="W50">
        <v>3.71</v>
      </c>
      <c r="X50" s="4">
        <f t="shared" si="21"/>
        <v>0.23309154495796561</v>
      </c>
      <c r="Y50" s="4">
        <f t="shared" si="22"/>
        <v>4.3556098945487651</v>
      </c>
      <c r="Z50" s="4">
        <f t="shared" si="23"/>
        <v>18.686262924441255</v>
      </c>
      <c r="AA50" s="4">
        <f t="shared" si="16"/>
        <v>2.9038354474597714</v>
      </c>
      <c r="AB50" s="4">
        <f t="shared" si="17"/>
        <v>35.791460166364629</v>
      </c>
      <c r="AC50" s="4">
        <f t="shared" si="18"/>
        <v>12.32558139534884</v>
      </c>
      <c r="AD50" s="3">
        <f t="shared" si="19"/>
        <v>101.93109621640544</v>
      </c>
      <c r="AG50" s="3">
        <f t="shared" si="10"/>
        <v>12.457918402760736</v>
      </c>
      <c r="AH50" s="3">
        <f t="shared" si="11"/>
        <v>8.2173245614028012</v>
      </c>
    </row>
    <row r="51" spans="1:34" x14ac:dyDescent="0.25">
      <c r="A51" s="3" t="s">
        <v>104</v>
      </c>
      <c r="B51" s="3">
        <v>18</v>
      </c>
      <c r="C51" s="3" t="s">
        <v>105</v>
      </c>
      <c r="D51" s="3" t="s">
        <v>106</v>
      </c>
      <c r="F51" s="3">
        <v>1.87</v>
      </c>
      <c r="G51" s="3">
        <v>5</v>
      </c>
      <c r="H51" s="3">
        <v>5.2</v>
      </c>
      <c r="I51" s="3">
        <v>11.37</v>
      </c>
      <c r="J51" s="3">
        <v>284.87</v>
      </c>
      <c r="K51" s="7">
        <v>285.07</v>
      </c>
      <c r="L51" s="3">
        <v>286.52</v>
      </c>
      <c r="M51" s="3">
        <v>295.39</v>
      </c>
      <c r="N51" s="3">
        <v>76</v>
      </c>
      <c r="O51" s="3">
        <v>1.5</v>
      </c>
      <c r="P51" s="3">
        <f t="shared" si="20"/>
        <v>33.4</v>
      </c>
      <c r="Q51" s="3">
        <f t="shared" si="13"/>
        <v>7.5724199999999984</v>
      </c>
      <c r="R51" s="3">
        <f t="shared" si="14"/>
        <v>0.19999999999998863</v>
      </c>
      <c r="S51" s="3">
        <f t="shared" si="15"/>
        <v>7.3700000000000045</v>
      </c>
      <c r="T51" s="11">
        <v>0.67067243025063406</v>
      </c>
      <c r="U51" s="11">
        <v>14.21</v>
      </c>
      <c r="V51">
        <v>0.214</v>
      </c>
      <c r="W51">
        <v>2.25</v>
      </c>
      <c r="X51" s="4">
        <f t="shared" si="21"/>
        <v>0.1771355604286598</v>
      </c>
      <c r="Y51" s="4">
        <f t="shared" si="22"/>
        <v>3.7530934628557837</v>
      </c>
      <c r="Z51" s="4">
        <f t="shared" si="23"/>
        <v>21.187690680366337</v>
      </c>
      <c r="AA51" s="4">
        <f t="shared" si="16"/>
        <v>2.0827951962516624</v>
      </c>
      <c r="AB51" s="4">
        <f t="shared" si="17"/>
        <v>21.898547624141308</v>
      </c>
      <c r="AC51" s="4">
        <f t="shared" si="18"/>
        <v>10.514018691588785</v>
      </c>
      <c r="AD51" s="3">
        <f t="shared" si="19"/>
        <v>99.968041920548444</v>
      </c>
      <c r="AG51" s="3">
        <f t="shared" si="10"/>
        <v>11.758199151042259</v>
      </c>
      <c r="AH51" s="3">
        <f t="shared" si="11"/>
        <v>5.8347994370165202</v>
      </c>
    </row>
    <row r="52" spans="1:34" x14ac:dyDescent="0.25">
      <c r="A52" s="3" t="s">
        <v>107</v>
      </c>
      <c r="B52" s="3">
        <v>18</v>
      </c>
      <c r="C52" s="3" t="s">
        <v>105</v>
      </c>
      <c r="D52" s="3" t="s">
        <v>106</v>
      </c>
      <c r="F52" s="3">
        <v>1.87</v>
      </c>
      <c r="G52" s="3">
        <v>5</v>
      </c>
      <c r="H52" s="3">
        <v>4.79</v>
      </c>
      <c r="I52" s="3">
        <v>10.49</v>
      </c>
      <c r="J52" s="3">
        <v>271.22000000000003</v>
      </c>
      <c r="K52" s="7">
        <v>271.54000000000002</v>
      </c>
      <c r="L52" s="3">
        <v>257.63</v>
      </c>
      <c r="M52" s="3">
        <v>264.87</v>
      </c>
      <c r="N52" s="3">
        <v>77</v>
      </c>
      <c r="O52" s="3">
        <v>1.5</v>
      </c>
      <c r="P52" s="3">
        <f t="shared" si="20"/>
        <v>41.6</v>
      </c>
      <c r="Q52" s="3">
        <f t="shared" si="13"/>
        <v>6.1261599999999996</v>
      </c>
      <c r="R52" s="3">
        <f t="shared" si="14"/>
        <v>0.31999999999999318</v>
      </c>
      <c r="S52" s="3">
        <f t="shared" si="15"/>
        <v>5.7400000000000091</v>
      </c>
      <c r="T52">
        <v>0.76300000000000023</v>
      </c>
      <c r="U52">
        <v>13.81</v>
      </c>
      <c r="V52">
        <v>0.434</v>
      </c>
      <c r="W52">
        <v>6.46</v>
      </c>
      <c r="X52" s="4">
        <f t="shared" si="21"/>
        <v>0.39855309035349207</v>
      </c>
      <c r="Y52" s="4">
        <f t="shared" si="22"/>
        <v>7.2136542303823372</v>
      </c>
      <c r="Z52" s="4">
        <f t="shared" si="23"/>
        <v>18.099606815203138</v>
      </c>
      <c r="AA52" s="4">
        <f t="shared" si="16"/>
        <v>4.0664298679760309</v>
      </c>
      <c r="AB52" s="4">
        <f t="shared" si="17"/>
        <v>60.527965315956578</v>
      </c>
      <c r="AC52" s="4">
        <f t="shared" si="18"/>
        <v>14.884792626728109</v>
      </c>
      <c r="AD52" s="3">
        <f t="shared" si="19"/>
        <v>98.92004126565422</v>
      </c>
      <c r="AG52" s="3">
        <f t="shared" si="10"/>
        <v>10.202981651376376</v>
      </c>
      <c r="AH52" s="3">
        <f t="shared" si="11"/>
        <v>8.3907494569154704</v>
      </c>
    </row>
    <row r="53" spans="1:34" x14ac:dyDescent="0.25">
      <c r="A53" s="3" t="s">
        <v>108</v>
      </c>
      <c r="B53" s="3">
        <v>18</v>
      </c>
      <c r="C53" s="3" t="s">
        <v>105</v>
      </c>
      <c r="D53" s="3" t="s">
        <v>106</v>
      </c>
      <c r="F53" s="3">
        <v>1.87</v>
      </c>
      <c r="G53" s="3">
        <v>5</v>
      </c>
      <c r="H53" s="3">
        <v>5.25</v>
      </c>
      <c r="I53" s="3">
        <v>11.42</v>
      </c>
      <c r="J53" s="3">
        <v>268.94</v>
      </c>
      <c r="K53" s="7">
        <v>269.25</v>
      </c>
      <c r="L53" s="3">
        <v>285.26</v>
      </c>
      <c r="M53" s="3">
        <v>294.32</v>
      </c>
      <c r="N53" s="3">
        <v>78</v>
      </c>
      <c r="O53" s="3">
        <v>1.5</v>
      </c>
      <c r="P53" s="3">
        <f t="shared" si="20"/>
        <v>32.4</v>
      </c>
      <c r="Q53" s="3">
        <f t="shared" si="13"/>
        <v>7.7199199999999992</v>
      </c>
      <c r="R53" s="3">
        <f t="shared" si="14"/>
        <v>0.31000000000000227</v>
      </c>
      <c r="S53" s="3">
        <f t="shared" si="15"/>
        <v>7.5600000000000023</v>
      </c>
      <c r="T53">
        <v>0.60300000000000009</v>
      </c>
      <c r="U53">
        <v>13.61</v>
      </c>
      <c r="V53">
        <v>0.21</v>
      </c>
      <c r="W53">
        <v>2.13</v>
      </c>
      <c r="X53" s="4">
        <f t="shared" si="21"/>
        <v>0.24213981492036368</v>
      </c>
      <c r="Y53" s="4">
        <f t="shared" si="22"/>
        <v>5.4652120747365656</v>
      </c>
      <c r="Z53" s="4">
        <f t="shared" si="23"/>
        <v>22.570480928689879</v>
      </c>
      <c r="AA53" s="4">
        <f t="shared" si="16"/>
        <v>2.0564979947978745</v>
      </c>
      <c r="AB53" s="4">
        <f t="shared" si="17"/>
        <v>20.858765375807007</v>
      </c>
      <c r="AC53" s="4">
        <f t="shared" si="18"/>
        <v>10.142857142857141</v>
      </c>
      <c r="AD53" s="3">
        <f t="shared" si="19"/>
        <v>101.9440615964933</v>
      </c>
      <c r="AG53" s="3">
        <f t="shared" si="10"/>
        <v>8.4930187770822716</v>
      </c>
      <c r="AH53" s="3">
        <f t="shared" si="11"/>
        <v>3.8166433599582579</v>
      </c>
    </row>
    <row r="54" spans="1:34" x14ac:dyDescent="0.25">
      <c r="A54" s="3" t="s">
        <v>109</v>
      </c>
      <c r="B54" s="3">
        <v>19</v>
      </c>
      <c r="C54" s="3" t="s">
        <v>110</v>
      </c>
      <c r="D54" s="3" t="s">
        <v>106</v>
      </c>
      <c r="F54" s="3">
        <v>1.87</v>
      </c>
      <c r="G54" s="3">
        <v>5</v>
      </c>
      <c r="H54" s="3">
        <v>5.27</v>
      </c>
      <c r="I54" s="3">
        <v>11.39</v>
      </c>
      <c r="J54" s="3">
        <v>253.53</v>
      </c>
      <c r="K54" s="7">
        <v>253.9</v>
      </c>
      <c r="L54" s="3">
        <v>283.95</v>
      </c>
      <c r="M54" s="3">
        <v>292.73</v>
      </c>
      <c r="N54" s="3">
        <v>79</v>
      </c>
      <c r="O54" s="3">
        <v>1.5</v>
      </c>
      <c r="P54" s="3">
        <f t="shared" si="20"/>
        <v>32.000000000000014</v>
      </c>
      <c r="Q54" s="3">
        <f t="shared" si="13"/>
        <v>7.7451999999999988</v>
      </c>
      <c r="R54" s="3">
        <f t="shared" si="14"/>
        <v>0.37000000000000455</v>
      </c>
      <c r="S54" s="3">
        <f t="shared" si="15"/>
        <v>7.2800000000000296</v>
      </c>
      <c r="T54">
        <v>0.36400000000000005</v>
      </c>
      <c r="U54">
        <v>5.8900000000000006</v>
      </c>
      <c r="V54">
        <v>0.20399999999999999</v>
      </c>
      <c r="W54">
        <v>2.0499999999999998</v>
      </c>
      <c r="X54" s="4">
        <f t="shared" si="21"/>
        <v>0.1738883437483883</v>
      </c>
      <c r="Y54" s="4">
        <f t="shared" si="22"/>
        <v>2.8137427051593598</v>
      </c>
      <c r="Z54" s="4">
        <f t="shared" si="23"/>
        <v>16.181318681318679</v>
      </c>
      <c r="AA54" s="4">
        <f t="shared" si="16"/>
        <v>1.9174714661984278</v>
      </c>
      <c r="AB54" s="4">
        <f t="shared" si="17"/>
        <v>19.268708361307731</v>
      </c>
      <c r="AC54" s="4">
        <f t="shared" si="18"/>
        <v>10.049019607843137</v>
      </c>
      <c r="AD54" s="3">
        <f t="shared" si="19"/>
        <v>98.770851624232236</v>
      </c>
      <c r="AG54" s="3">
        <f t="shared" si="10"/>
        <v>11.027027027026934</v>
      </c>
      <c r="AH54" s="3">
        <f t="shared" si="11"/>
        <v>6.8480704813471647</v>
      </c>
    </row>
    <row r="55" spans="1:34" x14ac:dyDescent="0.25">
      <c r="A55" s="3" t="s">
        <v>111</v>
      </c>
      <c r="B55" s="3">
        <v>19</v>
      </c>
      <c r="C55" s="3" t="s">
        <v>110</v>
      </c>
      <c r="D55" s="3" t="s">
        <v>106</v>
      </c>
      <c r="F55" s="3">
        <v>1.88</v>
      </c>
      <c r="G55" s="3">
        <v>5</v>
      </c>
      <c r="H55" s="3">
        <v>4.92</v>
      </c>
      <c r="I55" s="3">
        <v>11.04</v>
      </c>
      <c r="J55" s="3">
        <v>286.70999999999998</v>
      </c>
      <c r="K55" s="7">
        <v>287</v>
      </c>
      <c r="L55" s="3">
        <v>283.79000000000002</v>
      </c>
      <c r="M55" s="3">
        <v>291.74</v>
      </c>
      <c r="N55" s="3">
        <v>80</v>
      </c>
      <c r="O55" s="3">
        <v>1.5</v>
      </c>
      <c r="P55" s="3">
        <f t="shared" si="20"/>
        <v>39.200000000000003</v>
      </c>
      <c r="Q55" s="3">
        <f t="shared" si="13"/>
        <v>6.7123200000000001</v>
      </c>
      <c r="R55" s="3">
        <f t="shared" si="14"/>
        <v>0.29000000000002046</v>
      </c>
      <c r="S55" s="3">
        <f t="shared" si="15"/>
        <v>6.4499999999999886</v>
      </c>
      <c r="T55">
        <v>0.88200000000000023</v>
      </c>
      <c r="U55">
        <v>19.21</v>
      </c>
      <c r="V55">
        <v>0.34</v>
      </c>
      <c r="W55">
        <v>4.4400000000000004</v>
      </c>
      <c r="X55" s="4">
        <f t="shared" si="21"/>
        <v>0.38106049771169748</v>
      </c>
      <c r="Y55" s="4">
        <f t="shared" si="22"/>
        <v>8.2995149218159945</v>
      </c>
      <c r="Z55" s="4">
        <f t="shared" si="23"/>
        <v>21.78004535147392</v>
      </c>
      <c r="AA55" s="4">
        <f t="shared" si="16"/>
        <v>3.2671267162471342</v>
      </c>
      <c r="AB55" s="4">
        <f t="shared" si="17"/>
        <v>42.664831235697868</v>
      </c>
      <c r="AC55" s="4">
        <f t="shared" si="18"/>
        <v>13.058823529411764</v>
      </c>
      <c r="AD55" s="3">
        <f t="shared" si="19"/>
        <v>100.41237604881783</v>
      </c>
      <c r="AG55" s="3">
        <f t="shared" si="10"/>
        <v>8.5737743373205131</v>
      </c>
      <c r="AH55" s="3">
        <f t="shared" si="11"/>
        <v>5.1406415480439298</v>
      </c>
    </row>
    <row r="56" spans="1:34" x14ac:dyDescent="0.25">
      <c r="A56" s="3" t="s">
        <v>112</v>
      </c>
      <c r="B56" s="3">
        <v>19</v>
      </c>
      <c r="C56" s="3" t="s">
        <v>110</v>
      </c>
      <c r="D56" s="3" t="s">
        <v>106</v>
      </c>
      <c r="F56" s="3">
        <v>1.88</v>
      </c>
      <c r="G56" s="3">
        <v>5</v>
      </c>
      <c r="H56" s="3">
        <v>5.34</v>
      </c>
      <c r="I56" s="3">
        <v>12.68</v>
      </c>
      <c r="J56" s="3">
        <v>253.52</v>
      </c>
      <c r="K56" s="7">
        <v>253.92</v>
      </c>
      <c r="L56" s="3">
        <v>283.95</v>
      </c>
      <c r="M56" s="3">
        <v>293.8</v>
      </c>
      <c r="N56" s="3">
        <v>81</v>
      </c>
      <c r="O56" s="3">
        <v>1.5</v>
      </c>
      <c r="P56" s="3">
        <f t="shared" si="20"/>
        <v>30.8</v>
      </c>
      <c r="Q56" s="3">
        <f t="shared" si="13"/>
        <v>8.774560000000001</v>
      </c>
      <c r="R56" s="3">
        <f t="shared" si="14"/>
        <v>0.39999999999997726</v>
      </c>
      <c r="S56" s="3">
        <f t="shared" si="15"/>
        <v>8.3500000000000227</v>
      </c>
      <c r="T56">
        <v>0.6070000000000001</v>
      </c>
      <c r="U56">
        <v>12.91</v>
      </c>
      <c r="V56">
        <v>0.23899999999999999</v>
      </c>
      <c r="W56">
        <v>2.5449999999999999</v>
      </c>
      <c r="X56" s="4">
        <f t="shared" si="21"/>
        <v>0.27670903156396015</v>
      </c>
      <c r="Y56" s="4">
        <f t="shared" si="22"/>
        <v>5.8851953830160211</v>
      </c>
      <c r="Z56" s="4">
        <f t="shared" si="23"/>
        <v>21.268533772652383</v>
      </c>
      <c r="AA56" s="4">
        <f t="shared" si="16"/>
        <v>2.2743590561806006</v>
      </c>
      <c r="AB56" s="4">
        <f t="shared" si="17"/>
        <v>24.218593296985894</v>
      </c>
      <c r="AC56" s="4">
        <f t="shared" si="18"/>
        <v>10.648535564853557</v>
      </c>
      <c r="AD56" s="3">
        <f t="shared" si="19"/>
        <v>99.720099925238401</v>
      </c>
      <c r="AG56" s="3">
        <f t="shared" si="10"/>
        <v>8.2193163097204209</v>
      </c>
      <c r="AH56" s="3">
        <f t="shared" si="11"/>
        <v>4.1151723470180608</v>
      </c>
    </row>
    <row r="57" spans="1:34" x14ac:dyDescent="0.25">
      <c r="A57" s="3" t="s">
        <v>113</v>
      </c>
      <c r="B57" s="3">
        <v>20</v>
      </c>
      <c r="C57" s="3" t="s">
        <v>114</v>
      </c>
      <c r="D57" s="3" t="s">
        <v>106</v>
      </c>
      <c r="F57" s="3">
        <v>1.9</v>
      </c>
      <c r="G57" s="3">
        <v>5</v>
      </c>
      <c r="H57" s="3">
        <v>4.96</v>
      </c>
      <c r="I57" s="3">
        <v>10.32</v>
      </c>
      <c r="J57" s="3">
        <v>271.14999999999998</v>
      </c>
      <c r="K57" s="7">
        <v>271.8</v>
      </c>
      <c r="L57" s="3">
        <v>284.81</v>
      </c>
      <c r="M57" s="3">
        <v>291.99</v>
      </c>
      <c r="N57" s="3">
        <v>82</v>
      </c>
      <c r="O57" s="3">
        <v>1.5</v>
      </c>
      <c r="P57" s="3">
        <f t="shared" si="20"/>
        <v>38.800000000000004</v>
      </c>
      <c r="Q57" s="3">
        <f t="shared" si="13"/>
        <v>6.3158399999999997</v>
      </c>
      <c r="R57" s="3">
        <f t="shared" si="14"/>
        <v>0.65000000000003411</v>
      </c>
      <c r="S57" s="3">
        <f t="shared" si="15"/>
        <v>5.6800000000000068</v>
      </c>
      <c r="T57">
        <v>0.38400000000000012</v>
      </c>
      <c r="U57">
        <v>7.02</v>
      </c>
      <c r="V57">
        <v>0.39700000000000002</v>
      </c>
      <c r="W57">
        <v>5.58</v>
      </c>
      <c r="X57" s="4">
        <f t="shared" si="21"/>
        <v>0.3951968384253135</v>
      </c>
      <c r="Y57" s="4">
        <f t="shared" si="22"/>
        <v>7.2246922024627587</v>
      </c>
      <c r="Z57" s="4">
        <f t="shared" si="23"/>
        <v>18.281249999999989</v>
      </c>
      <c r="AA57" s="4">
        <f t="shared" si="16"/>
        <v>3.570324770735172</v>
      </c>
      <c r="AB57" s="4">
        <f t="shared" si="17"/>
        <v>50.182398540811732</v>
      </c>
      <c r="AC57" s="4">
        <f t="shared" si="18"/>
        <v>14.055415617128462</v>
      </c>
      <c r="AD57" s="3">
        <f t="shared" si="19"/>
        <v>100.224198206415</v>
      </c>
      <c r="AG57" s="3">
        <f t="shared" si="10"/>
        <v>9.0342948717944047</v>
      </c>
      <c r="AH57" s="3">
        <f t="shared" si="11"/>
        <v>6.945956607494713</v>
      </c>
    </row>
    <row r="58" spans="1:34" x14ac:dyDescent="0.25">
      <c r="A58" s="3" t="s">
        <v>115</v>
      </c>
      <c r="B58" s="3">
        <v>20</v>
      </c>
      <c r="C58" s="3" t="s">
        <v>114</v>
      </c>
      <c r="D58" s="3" t="s">
        <v>106</v>
      </c>
      <c r="F58" s="3">
        <v>1.88</v>
      </c>
      <c r="G58" s="3">
        <v>5</v>
      </c>
      <c r="H58" s="3">
        <v>4.93</v>
      </c>
      <c r="I58" s="3">
        <v>11.19</v>
      </c>
      <c r="J58" s="3">
        <v>269.62</v>
      </c>
      <c r="K58" s="7">
        <v>269.95999999999998</v>
      </c>
      <c r="L58" s="3">
        <v>257.98</v>
      </c>
      <c r="M58" s="3">
        <v>266.02</v>
      </c>
      <c r="N58" s="3">
        <v>83</v>
      </c>
      <c r="O58" s="3">
        <v>1.5</v>
      </c>
      <c r="P58" s="3">
        <f t="shared" si="20"/>
        <v>39</v>
      </c>
      <c r="Q58" s="3">
        <f t="shared" si="13"/>
        <v>6.825899999999999</v>
      </c>
      <c r="R58" s="3">
        <f t="shared" si="14"/>
        <v>0.33999999999997499</v>
      </c>
      <c r="S58" s="3">
        <f t="shared" si="15"/>
        <v>6.5399999999999636</v>
      </c>
      <c r="T58">
        <v>0.92200000000000026</v>
      </c>
      <c r="U58">
        <v>19.77</v>
      </c>
      <c r="V58">
        <v>0.38300000000000001</v>
      </c>
      <c r="W58">
        <v>5.48</v>
      </c>
      <c r="X58" s="4">
        <f t="shared" si="21"/>
        <v>0.45925079476695685</v>
      </c>
      <c r="Y58" s="4">
        <f t="shared" si="22"/>
        <v>9.8474926383326835</v>
      </c>
      <c r="Z58" s="4">
        <f t="shared" si="23"/>
        <v>21.442516268980469</v>
      </c>
      <c r="AA58" s="4">
        <f t="shared" si="16"/>
        <v>3.6695820331384676</v>
      </c>
      <c r="AB58" s="4">
        <f t="shared" si="17"/>
        <v>52.504724651694005</v>
      </c>
      <c r="AC58" s="4">
        <f t="shared" si="18"/>
        <v>14.308093994778069</v>
      </c>
      <c r="AD58" s="3">
        <f t="shared" si="19"/>
        <v>100.79256947801667</v>
      </c>
      <c r="AG58" s="3">
        <f t="shared" si="10"/>
        <v>7.9903662115610876</v>
      </c>
      <c r="AH58" s="3">
        <f t="shared" si="11"/>
        <v>5.3317861287158861</v>
      </c>
    </row>
    <row r="59" spans="1:34" x14ac:dyDescent="0.25">
      <c r="A59" s="3" t="s">
        <v>116</v>
      </c>
      <c r="B59" s="3">
        <v>20</v>
      </c>
      <c r="C59" s="3" t="s">
        <v>114</v>
      </c>
      <c r="D59" s="3" t="s">
        <v>106</v>
      </c>
      <c r="F59" s="3">
        <v>1.87</v>
      </c>
      <c r="G59" s="3">
        <v>5</v>
      </c>
      <c r="H59" s="3">
        <v>5.03</v>
      </c>
      <c r="I59" s="3">
        <v>12.56</v>
      </c>
      <c r="J59" s="3">
        <v>257.54000000000002</v>
      </c>
      <c r="K59" s="7">
        <v>258.07</v>
      </c>
      <c r="L59" s="3">
        <v>286.54000000000002</v>
      </c>
      <c r="M59" s="3">
        <v>295.42</v>
      </c>
      <c r="N59" s="3">
        <v>84</v>
      </c>
      <c r="O59" s="3">
        <v>1.5</v>
      </c>
      <c r="P59" s="3">
        <f t="shared" si="20"/>
        <v>36.799999999999997</v>
      </c>
      <c r="Q59" s="3">
        <f t="shared" si="13"/>
        <v>7.9379200000000001</v>
      </c>
      <c r="R59" s="3">
        <f>K59-J59</f>
        <v>0.52999999999997272</v>
      </c>
      <c r="S59" s="3">
        <f t="shared" si="15"/>
        <v>7.3799999999999955</v>
      </c>
      <c r="T59">
        <v>0.94100000000000017</v>
      </c>
      <c r="U59">
        <v>22.26</v>
      </c>
      <c r="V59">
        <v>0.39500000000000013</v>
      </c>
      <c r="W59">
        <v>5.68</v>
      </c>
      <c r="X59" s="4">
        <f t="shared" si="21"/>
        <v>0.62828801499633957</v>
      </c>
      <c r="Y59" s="4">
        <f t="shared" si="22"/>
        <v>14.862583649116385</v>
      </c>
      <c r="Z59" s="4">
        <f t="shared" si="23"/>
        <v>23.655685441020189</v>
      </c>
      <c r="AA59" s="4">
        <f t="shared" si="16"/>
        <v>3.6723726114649669</v>
      </c>
      <c r="AB59" s="4">
        <f t="shared" si="17"/>
        <v>52.80778843828103</v>
      </c>
      <c r="AC59" s="4">
        <f t="shared" si="18"/>
        <v>14.379746835443035</v>
      </c>
      <c r="AD59" s="3">
        <f t="shared" si="19"/>
        <v>99.648270579698064</v>
      </c>
      <c r="AG59" s="3">
        <f t="shared" si="10"/>
        <v>5.8450464179017683</v>
      </c>
      <c r="AH59" s="3">
        <f t="shared" si="11"/>
        <v>3.5530692162947441</v>
      </c>
    </row>
    <row r="60" spans="1:34" x14ac:dyDescent="0.25">
      <c r="A60" s="3" t="s">
        <v>117</v>
      </c>
      <c r="B60" s="3">
        <v>21</v>
      </c>
      <c r="C60" s="3" t="s">
        <v>118</v>
      </c>
      <c r="D60" s="3" t="s">
        <v>106</v>
      </c>
      <c r="F60" s="3">
        <v>1.89</v>
      </c>
      <c r="G60" s="3">
        <v>5</v>
      </c>
      <c r="H60" s="3">
        <v>5.05</v>
      </c>
      <c r="I60" s="3">
        <v>12.03</v>
      </c>
      <c r="J60" s="3">
        <v>286.64</v>
      </c>
      <c r="K60" s="7">
        <v>287.10000000000002</v>
      </c>
      <c r="L60" s="3">
        <v>286.69</v>
      </c>
      <c r="M60" s="3">
        <v>295.55</v>
      </c>
      <c r="N60" s="3">
        <v>85</v>
      </c>
      <c r="O60" s="3">
        <v>1.5</v>
      </c>
      <c r="P60" s="3">
        <f t="shared" si="20"/>
        <v>36.799999999999997</v>
      </c>
      <c r="Q60" s="3">
        <f t="shared" si="13"/>
        <v>7.6029600000000004</v>
      </c>
      <c r="R60" s="3">
        <f t="shared" si="14"/>
        <v>0.46000000000003638</v>
      </c>
      <c r="S60" s="3">
        <f t="shared" si="15"/>
        <v>7.3600000000000136</v>
      </c>
      <c r="T60">
        <v>0.64900000000000013</v>
      </c>
      <c r="U60">
        <v>12.98</v>
      </c>
      <c r="V60">
        <v>0.36600000000000005</v>
      </c>
      <c r="W60">
        <v>4.99</v>
      </c>
      <c r="X60" s="4">
        <f t="shared" si="21"/>
        <v>0.3926628576239039</v>
      </c>
      <c r="Y60" s="4">
        <f t="shared" si="22"/>
        <v>7.8532571524780774</v>
      </c>
      <c r="Z60" s="4">
        <f t="shared" si="23"/>
        <v>20</v>
      </c>
      <c r="AA60" s="4">
        <f t="shared" si="16"/>
        <v>3.5430411313488501</v>
      </c>
      <c r="AB60" s="4">
        <f t="shared" si="17"/>
        <v>48.305396845439233</v>
      </c>
      <c r="AC60" s="4">
        <f t="shared" si="18"/>
        <v>13.633879781420763</v>
      </c>
      <c r="AD60" s="3">
        <f t="shared" si="19"/>
        <v>102.85467765186256</v>
      </c>
      <c r="AG60" s="3">
        <f t="shared" si="10"/>
        <v>9.0231124807389023</v>
      </c>
      <c r="AH60" s="3">
        <f t="shared" si="11"/>
        <v>6.1510015408315741</v>
      </c>
    </row>
    <row r="61" spans="1:34" x14ac:dyDescent="0.25">
      <c r="A61" s="3" t="s">
        <v>119</v>
      </c>
      <c r="B61" s="3">
        <v>21</v>
      </c>
      <c r="C61" s="3" t="s">
        <v>118</v>
      </c>
      <c r="D61" s="3" t="s">
        <v>106</v>
      </c>
      <c r="F61" s="3">
        <v>1.88</v>
      </c>
      <c r="G61" s="3">
        <v>5</v>
      </c>
      <c r="H61" s="3">
        <v>4.88</v>
      </c>
      <c r="I61" s="3">
        <v>12.21</v>
      </c>
      <c r="J61" s="3">
        <v>286.7</v>
      </c>
      <c r="K61" s="7">
        <v>287.07</v>
      </c>
      <c r="L61" s="3">
        <v>284.70999999999998</v>
      </c>
      <c r="M61" s="3">
        <v>293.26</v>
      </c>
      <c r="N61" s="3">
        <v>86</v>
      </c>
      <c r="O61" s="3">
        <v>1.5</v>
      </c>
      <c r="P61" s="3">
        <f t="shared" si="20"/>
        <v>40</v>
      </c>
      <c r="Q61" s="3">
        <f t="shared" si="13"/>
        <v>7.3260000000000005</v>
      </c>
      <c r="R61" s="3">
        <f t="shared" si="14"/>
        <v>0.37000000000000455</v>
      </c>
      <c r="S61" s="3">
        <f t="shared" si="15"/>
        <v>7.0500000000000114</v>
      </c>
      <c r="T61">
        <v>0.81600000000000017</v>
      </c>
      <c r="U61">
        <v>18.11</v>
      </c>
      <c r="V61">
        <v>0.39800000000000013</v>
      </c>
      <c r="W61">
        <v>5.71</v>
      </c>
      <c r="X61" s="4">
        <f t="shared" si="21"/>
        <v>0.41212121212121727</v>
      </c>
      <c r="Y61" s="4">
        <f t="shared" si="22"/>
        <v>9.1464646464647572</v>
      </c>
      <c r="Z61" s="4">
        <f t="shared" si="23"/>
        <v>22.193627450980383</v>
      </c>
      <c r="AA61" s="4">
        <f t="shared" si="16"/>
        <v>3.8300573300573371</v>
      </c>
      <c r="AB61" s="4">
        <f t="shared" si="17"/>
        <v>54.948812448812532</v>
      </c>
      <c r="AC61" s="4">
        <f t="shared" si="18"/>
        <v>14.346733668341704</v>
      </c>
      <c r="AD61" s="3">
        <f t="shared" si="19"/>
        <v>101.2831012831015</v>
      </c>
      <c r="AG61" s="3">
        <f t="shared" si="10"/>
        <v>9.2935214626390099</v>
      </c>
      <c r="AH61" s="3">
        <f t="shared" si="11"/>
        <v>6.0076559165459686</v>
      </c>
    </row>
    <row r="62" spans="1:34" x14ac:dyDescent="0.25">
      <c r="A62" s="3" t="s">
        <v>120</v>
      </c>
      <c r="B62" s="3">
        <v>21</v>
      </c>
      <c r="C62" s="3" t="s">
        <v>118</v>
      </c>
      <c r="D62" s="3" t="s">
        <v>106</v>
      </c>
      <c r="F62" s="3">
        <v>1.97</v>
      </c>
      <c r="G62" s="3">
        <v>5</v>
      </c>
      <c r="H62" s="3">
        <v>5.18</v>
      </c>
      <c r="I62" s="3">
        <v>11.51</v>
      </c>
      <c r="J62" s="3">
        <v>285.12</v>
      </c>
      <c r="K62" s="7">
        <v>285.67</v>
      </c>
      <c r="L62" s="3">
        <v>285.08</v>
      </c>
      <c r="M62" s="3">
        <v>293.60000000000002</v>
      </c>
      <c r="N62" s="3">
        <v>87</v>
      </c>
      <c r="O62" s="3">
        <v>1.5</v>
      </c>
      <c r="P62" s="3">
        <f t="shared" si="20"/>
        <v>35.799999999999997</v>
      </c>
      <c r="Q62" s="3">
        <f t="shared" si="13"/>
        <v>7.3894200000000003</v>
      </c>
      <c r="R62" s="3">
        <f t="shared" si="14"/>
        <v>0.55000000000001137</v>
      </c>
      <c r="S62" s="3">
        <f t="shared" si="15"/>
        <v>7.0200000000000387</v>
      </c>
      <c r="T62" s="11">
        <v>0.39439130553358598</v>
      </c>
      <c r="U62" s="11">
        <v>7.18</v>
      </c>
      <c r="V62">
        <v>0.38100000000000012</v>
      </c>
      <c r="W62">
        <v>5.2</v>
      </c>
      <c r="X62" s="4">
        <f t="shared" si="21"/>
        <v>0.29354836786036898</v>
      </c>
      <c r="Y62" s="4">
        <f t="shared" si="22"/>
        <v>5.3441271439437488</v>
      </c>
      <c r="Z62" s="4">
        <f t="shared" si="23"/>
        <v>18.205269485558063</v>
      </c>
      <c r="AA62" s="4">
        <f t="shared" si="16"/>
        <v>3.6195262957038792</v>
      </c>
      <c r="AB62" s="4">
        <f t="shared" si="17"/>
        <v>49.400358891496495</v>
      </c>
      <c r="AC62" s="4">
        <f t="shared" si="18"/>
        <v>13.648293963254588</v>
      </c>
      <c r="AD62" s="3">
        <f t="shared" si="19"/>
        <v>102.44376419258954</v>
      </c>
      <c r="AG62" s="3">
        <f t="shared" si="10"/>
        <v>12.330255221945453</v>
      </c>
      <c r="AH62" s="3">
        <f t="shared" si="11"/>
        <v>9.2438592048618506</v>
      </c>
    </row>
    <row r="63" spans="1:34" x14ac:dyDescent="0.25">
      <c r="A63" s="3" t="s">
        <v>121</v>
      </c>
      <c r="B63" s="3">
        <v>22</v>
      </c>
      <c r="C63" s="3" t="s">
        <v>122</v>
      </c>
      <c r="D63" s="3" t="s">
        <v>106</v>
      </c>
      <c r="F63" s="3">
        <v>1.88</v>
      </c>
      <c r="G63" s="3">
        <v>5</v>
      </c>
      <c r="H63" s="3">
        <v>5.09</v>
      </c>
      <c r="I63" s="3">
        <v>12.3</v>
      </c>
      <c r="J63" s="3">
        <v>272.33999999999997</v>
      </c>
      <c r="K63" s="7">
        <v>272.75</v>
      </c>
      <c r="L63" s="3">
        <v>284.27</v>
      </c>
      <c r="M63" s="3">
        <v>293.3</v>
      </c>
      <c r="N63" s="3">
        <v>88</v>
      </c>
      <c r="O63" s="3">
        <v>1.5</v>
      </c>
      <c r="P63" s="3">
        <f t="shared" si="20"/>
        <v>35.799999999999997</v>
      </c>
      <c r="Q63" s="3">
        <f t="shared" si="13"/>
        <v>7.8966000000000012</v>
      </c>
      <c r="R63" s="3">
        <f t="shared" si="14"/>
        <v>0.41000000000002501</v>
      </c>
      <c r="S63" s="3">
        <f t="shared" si="15"/>
        <v>7.5300000000000296</v>
      </c>
      <c r="T63">
        <v>0.7350000000000001</v>
      </c>
      <c r="U63">
        <v>14.91</v>
      </c>
      <c r="V63">
        <v>0.31400000000000006</v>
      </c>
      <c r="W63">
        <v>4.17</v>
      </c>
      <c r="X63" s="4">
        <f t="shared" si="21"/>
        <v>0.38161993769472735</v>
      </c>
      <c r="Y63" s="4">
        <f t="shared" si="22"/>
        <v>7.7414330218073246</v>
      </c>
      <c r="Z63" s="4">
        <f t="shared" si="23"/>
        <v>20.285714285714281</v>
      </c>
      <c r="AA63" s="4">
        <f t="shared" si="16"/>
        <v>2.994225362814388</v>
      </c>
      <c r="AB63" s="4">
        <f t="shared" si="17"/>
        <v>39.764075678140117</v>
      </c>
      <c r="AC63" s="4">
        <f t="shared" si="18"/>
        <v>13.280254777070063</v>
      </c>
      <c r="AD63" s="3">
        <f t="shared" si="19"/>
        <v>100.54960362687805</v>
      </c>
      <c r="AG63" s="3">
        <f t="shared" si="10"/>
        <v>7.8460925833743662</v>
      </c>
      <c r="AH63" s="3">
        <f t="shared" si="11"/>
        <v>5.1365264759284512</v>
      </c>
    </row>
    <row r="64" spans="1:34" x14ac:dyDescent="0.25">
      <c r="A64" s="3" t="s">
        <v>123</v>
      </c>
      <c r="B64" s="3">
        <v>22</v>
      </c>
      <c r="C64" s="3" t="s">
        <v>122</v>
      </c>
      <c r="D64" s="3" t="s">
        <v>106</v>
      </c>
      <c r="F64" s="3">
        <v>1.9</v>
      </c>
      <c r="G64" s="3">
        <v>5</v>
      </c>
      <c r="H64" s="3">
        <v>5.25</v>
      </c>
      <c r="I64" s="3">
        <v>11.57</v>
      </c>
      <c r="J64" s="3">
        <v>256.8</v>
      </c>
      <c r="K64" s="7">
        <v>257.44</v>
      </c>
      <c r="L64" s="3">
        <v>257.95</v>
      </c>
      <c r="M64" s="3">
        <v>266.60000000000002</v>
      </c>
      <c r="N64" s="3">
        <v>89</v>
      </c>
      <c r="O64" s="3">
        <v>1.5</v>
      </c>
      <c r="P64" s="3">
        <f t="shared" si="20"/>
        <v>32.999999999999993</v>
      </c>
      <c r="Q64" s="3">
        <f t="shared" si="13"/>
        <v>7.7519000000000009</v>
      </c>
      <c r="R64" s="3">
        <f t="shared" si="14"/>
        <v>0.63999999999998636</v>
      </c>
      <c r="S64" s="3">
        <f t="shared" si="15"/>
        <v>7.1500000000000341</v>
      </c>
      <c r="T64">
        <v>0.30900000000000005</v>
      </c>
      <c r="U64">
        <v>5.68</v>
      </c>
      <c r="V64">
        <v>0.31000000000000005</v>
      </c>
      <c r="W64">
        <v>3.88</v>
      </c>
      <c r="X64" s="4">
        <f t="shared" si="21"/>
        <v>0.25511165004707981</v>
      </c>
      <c r="Y64" s="4">
        <f t="shared" si="22"/>
        <v>4.6894309782116919</v>
      </c>
      <c r="Z64" s="4">
        <f t="shared" si="23"/>
        <v>18.381877022653715</v>
      </c>
      <c r="AA64" s="4">
        <f t="shared" si="16"/>
        <v>2.8592990105651652</v>
      </c>
      <c r="AB64" s="4">
        <f t="shared" si="17"/>
        <v>35.787355358041417</v>
      </c>
      <c r="AC64" s="4">
        <f t="shared" si="18"/>
        <v>12.516129032258062</v>
      </c>
      <c r="AD64" s="3">
        <f t="shared" si="19"/>
        <v>100.49149240831305</v>
      </c>
      <c r="AG64" s="3">
        <f t="shared" si="10"/>
        <v>11.208029935275372</v>
      </c>
      <c r="AH64" s="3">
        <f t="shared" si="11"/>
        <v>7.6314920774649879</v>
      </c>
    </row>
    <row r="65" spans="1:34" x14ac:dyDescent="0.25">
      <c r="A65" s="3" t="s">
        <v>124</v>
      </c>
      <c r="B65" s="3">
        <v>22</v>
      </c>
      <c r="C65" s="3" t="s">
        <v>122</v>
      </c>
      <c r="D65" s="3" t="s">
        <v>106</v>
      </c>
      <c r="F65" s="3">
        <v>1.89</v>
      </c>
      <c r="G65" s="3">
        <v>5</v>
      </c>
      <c r="H65" s="3">
        <v>5.18</v>
      </c>
      <c r="I65" s="3">
        <v>11.88</v>
      </c>
      <c r="J65" s="3">
        <v>287.16000000000003</v>
      </c>
      <c r="K65" s="7">
        <v>287.51</v>
      </c>
      <c r="L65" s="3">
        <v>286.67</v>
      </c>
      <c r="M65" s="3">
        <v>295.58999999999997</v>
      </c>
      <c r="N65" s="3">
        <v>90</v>
      </c>
      <c r="O65" s="3">
        <v>1.5</v>
      </c>
      <c r="P65" s="3">
        <f t="shared" si="20"/>
        <v>34.199999999999996</v>
      </c>
      <c r="Q65" s="3">
        <f t="shared" si="13"/>
        <v>7.8170400000000022</v>
      </c>
      <c r="R65" s="3">
        <f t="shared" si="14"/>
        <v>0.34999999999996589</v>
      </c>
      <c r="S65" s="3">
        <f t="shared" si="15"/>
        <v>7.4199999999999591</v>
      </c>
      <c r="T65">
        <v>0.63150000000000017</v>
      </c>
      <c r="U65">
        <v>14.245000000000001</v>
      </c>
      <c r="V65">
        <v>0.25500000000000006</v>
      </c>
      <c r="W65">
        <v>2.75</v>
      </c>
      <c r="X65" s="4">
        <f t="shared" si="21"/>
        <v>0.2827476896625557</v>
      </c>
      <c r="Y65" s="4">
        <f t="shared" si="22"/>
        <v>6.3780535854997717</v>
      </c>
      <c r="Z65" s="4">
        <f t="shared" si="23"/>
        <v>22.557403008709421</v>
      </c>
      <c r="AA65" s="4">
        <f t="shared" si="16"/>
        <v>2.4204814098430987</v>
      </c>
      <c r="AB65" s="4">
        <f t="shared" si="17"/>
        <v>26.103230890464779</v>
      </c>
      <c r="AC65" s="4">
        <f t="shared" si="18"/>
        <v>10.784313725490192</v>
      </c>
      <c r="AD65" s="3">
        <f t="shared" si="19"/>
        <v>99.398237696109049</v>
      </c>
      <c r="AG65" s="3">
        <f t="shared" si="10"/>
        <v>8.5605700712596953</v>
      </c>
      <c r="AH65" s="3">
        <f t="shared" si="11"/>
        <v>4.0926640926644682</v>
      </c>
    </row>
    <row r="66" spans="1:34" x14ac:dyDescent="0.25">
      <c r="A66" s="3" t="s">
        <v>125</v>
      </c>
      <c r="B66" s="3">
        <v>23</v>
      </c>
      <c r="C66" s="3" t="s">
        <v>126</v>
      </c>
      <c r="D66" s="3" t="s">
        <v>38</v>
      </c>
      <c r="F66" s="3">
        <v>1.88</v>
      </c>
      <c r="G66" s="3">
        <v>5</v>
      </c>
      <c r="H66" s="3">
        <v>5.26</v>
      </c>
      <c r="I66" s="3">
        <v>11.2</v>
      </c>
      <c r="J66" s="3">
        <v>286.63</v>
      </c>
      <c r="K66" s="7">
        <v>286.94</v>
      </c>
      <c r="L66" s="3">
        <v>285.01</v>
      </c>
      <c r="M66" s="3">
        <v>293.88</v>
      </c>
      <c r="N66" s="3">
        <v>91</v>
      </c>
      <c r="O66" s="3">
        <v>1.5</v>
      </c>
      <c r="P66" s="3">
        <f t="shared" si="20"/>
        <v>32.4</v>
      </c>
      <c r="Q66" s="3">
        <f t="shared" si="13"/>
        <v>7.5711999999999993</v>
      </c>
      <c r="R66" s="3">
        <f t="shared" si="14"/>
        <v>0.31000000000000227</v>
      </c>
      <c r="S66" s="3">
        <f t="shared" si="15"/>
        <v>7.3700000000000045</v>
      </c>
      <c r="T66">
        <v>0.58100000000000007</v>
      </c>
      <c r="U66">
        <v>11.75</v>
      </c>
      <c r="V66">
        <v>0.24300000000000005</v>
      </c>
      <c r="W66">
        <v>2.63</v>
      </c>
      <c r="X66" s="4">
        <f t="shared" si="21"/>
        <v>0.23788831360946922</v>
      </c>
      <c r="Y66" s="4">
        <f t="shared" si="22"/>
        <v>4.8109942941674069</v>
      </c>
      <c r="Z66" s="4">
        <f t="shared" si="23"/>
        <v>20.223752151462996</v>
      </c>
      <c r="AA66" s="4">
        <f t="shared" si="16"/>
        <v>2.3654242392223184</v>
      </c>
      <c r="AB66" s="4">
        <f t="shared" si="17"/>
        <v>25.601093617920554</v>
      </c>
      <c r="AC66" s="4">
        <f t="shared" si="18"/>
        <v>10.823045267489707</v>
      </c>
      <c r="AD66" s="3">
        <f t="shared" si="19"/>
        <v>101.43702451394769</v>
      </c>
      <c r="AG66" s="3">
        <f t="shared" si="10"/>
        <v>9.9434234634389451</v>
      </c>
      <c r="AH66" s="3">
        <f t="shared" si="11"/>
        <v>5.3213726835963939</v>
      </c>
    </row>
    <row r="67" spans="1:34" x14ac:dyDescent="0.25">
      <c r="A67" s="3" t="s">
        <v>127</v>
      </c>
      <c r="B67" s="3">
        <v>23</v>
      </c>
      <c r="C67" s="3" t="s">
        <v>126</v>
      </c>
      <c r="D67" s="3" t="s">
        <v>38</v>
      </c>
      <c r="F67" s="3">
        <v>1.87</v>
      </c>
      <c r="G67" s="3">
        <v>5</v>
      </c>
      <c r="H67" s="3">
        <v>5.12</v>
      </c>
      <c r="I67" s="3">
        <v>12.7</v>
      </c>
      <c r="J67" s="3">
        <v>256.04000000000002</v>
      </c>
      <c r="K67" s="7">
        <v>256.58</v>
      </c>
      <c r="L67" s="3">
        <v>284.77999999999997</v>
      </c>
      <c r="M67" s="3">
        <v>293.89999999999998</v>
      </c>
      <c r="N67" s="3">
        <v>92</v>
      </c>
      <c r="O67" s="3">
        <v>1.5</v>
      </c>
      <c r="P67" s="3">
        <f t="shared" si="20"/>
        <v>35</v>
      </c>
      <c r="Q67" s="3">
        <f t="shared" si="13"/>
        <v>8.2550000000000008</v>
      </c>
      <c r="R67" s="3">
        <f t="shared" si="14"/>
        <v>0.53999999999996362</v>
      </c>
      <c r="S67" s="3">
        <f t="shared" si="15"/>
        <v>7.6200000000000045</v>
      </c>
      <c r="T67" s="11">
        <v>0.44039430550631353</v>
      </c>
      <c r="U67" s="11">
        <v>8.6999999999999993</v>
      </c>
      <c r="V67">
        <v>0.32700000000000007</v>
      </c>
      <c r="W67">
        <v>4.3099999999999996</v>
      </c>
      <c r="X67" s="4">
        <f t="shared" si="21"/>
        <v>0.28808349481937406</v>
      </c>
      <c r="Y67" s="4">
        <f t="shared" si="22"/>
        <v>5.6910963052691494</v>
      </c>
      <c r="Z67" s="4">
        <f t="shared" si="23"/>
        <v>19.755023830287186</v>
      </c>
      <c r="AA67" s="4">
        <f t="shared" si="16"/>
        <v>3.0184615384615405</v>
      </c>
      <c r="AB67" s="4">
        <f t="shared" si="17"/>
        <v>39.7846153846154</v>
      </c>
      <c r="AC67" s="4">
        <f t="shared" si="18"/>
        <v>13.180428134556571</v>
      </c>
      <c r="AD67" s="3">
        <f t="shared" si="19"/>
        <v>98.849182313748855</v>
      </c>
      <c r="AG67" s="3">
        <f t="shared" si="10"/>
        <v>10.477731604700542</v>
      </c>
      <c r="AH67" s="3">
        <f t="shared" si="11"/>
        <v>6.9906768837808064</v>
      </c>
    </row>
    <row r="68" spans="1:34" x14ac:dyDescent="0.25">
      <c r="A68" s="3" t="s">
        <v>128</v>
      </c>
      <c r="B68" s="3">
        <v>23</v>
      </c>
      <c r="C68" s="3" t="s">
        <v>126</v>
      </c>
      <c r="D68" s="3" t="s">
        <v>38</v>
      </c>
      <c r="F68" s="3">
        <v>1.88</v>
      </c>
      <c r="G68" s="3">
        <v>5</v>
      </c>
      <c r="H68" s="3">
        <v>5.03</v>
      </c>
      <c r="I68" s="3">
        <v>11.58</v>
      </c>
      <c r="J68" s="3">
        <v>271.56</v>
      </c>
      <c r="K68" s="7">
        <v>271.86</v>
      </c>
      <c r="L68" s="3">
        <v>286.76</v>
      </c>
      <c r="M68" s="3">
        <v>295.27999999999997</v>
      </c>
      <c r="N68" s="3">
        <v>93</v>
      </c>
      <c r="O68" s="3">
        <v>1.5</v>
      </c>
      <c r="P68" s="3">
        <f t="shared" si="20"/>
        <v>36.999999999999993</v>
      </c>
      <c r="Q68" s="3">
        <f t="shared" si="13"/>
        <v>7.2954000000000008</v>
      </c>
      <c r="R68" s="3">
        <f t="shared" si="14"/>
        <v>0.30000000000001137</v>
      </c>
      <c r="S68" s="3">
        <f t="shared" si="15"/>
        <v>7.0199999999999818</v>
      </c>
      <c r="T68">
        <v>0.94700000000000017</v>
      </c>
      <c r="U68">
        <v>20.62</v>
      </c>
      <c r="V68">
        <v>0.33800000000000008</v>
      </c>
      <c r="W68">
        <v>4.5599999999999996</v>
      </c>
      <c r="X68" s="4">
        <f t="shared" si="21"/>
        <v>0.38942347232504154</v>
      </c>
      <c r="Y68" s="4">
        <f t="shared" si="22"/>
        <v>8.4793157332020659</v>
      </c>
      <c r="Z68" s="4">
        <f t="shared" si="23"/>
        <v>21.774023231256599</v>
      </c>
      <c r="AA68" s="4">
        <f t="shared" si="16"/>
        <v>3.2524056254626124</v>
      </c>
      <c r="AB68" s="4">
        <f t="shared" si="17"/>
        <v>43.878608438193808</v>
      </c>
      <c r="AC68" s="4">
        <f t="shared" si="18"/>
        <v>13.491124260355026</v>
      </c>
      <c r="AD68" s="3">
        <f t="shared" si="19"/>
        <v>100.33719878279453</v>
      </c>
      <c r="AG68" s="3">
        <f t="shared" ref="AG68:AH68" si="24">AA68/X68</f>
        <v>8.3518479408655537</v>
      </c>
      <c r="AH68" s="3">
        <f t="shared" si="24"/>
        <v>5.1747817652762196</v>
      </c>
    </row>
    <row r="69" spans="1:34" x14ac:dyDescent="0.25">
      <c r="A69" t="s">
        <v>159</v>
      </c>
      <c r="B69" t="s">
        <v>160</v>
      </c>
      <c r="C69" t="s">
        <v>161</v>
      </c>
      <c r="I69">
        <v>11.68</v>
      </c>
      <c r="J69">
        <v>286.08999999999997</v>
      </c>
      <c r="K69">
        <v>286.87</v>
      </c>
      <c r="L69">
        <f>286.86+270.14</f>
        <v>557</v>
      </c>
      <c r="M69">
        <f>291.92+277.32</f>
        <v>569.24</v>
      </c>
      <c r="N69">
        <v>30</v>
      </c>
      <c r="O69">
        <v>1.5</v>
      </c>
      <c r="P69" t="s">
        <v>160</v>
      </c>
      <c r="Q69">
        <f>I69</f>
        <v>11.68</v>
      </c>
      <c r="R69">
        <f>K69-J69</f>
        <v>0.78000000000002956</v>
      </c>
      <c r="S69">
        <f>M69-L69-O69</f>
        <v>10.740000000000009</v>
      </c>
      <c r="AD69">
        <f>(S69+R69)/Q69*100</f>
        <v>98.630136986301707</v>
      </c>
    </row>
    <row r="70" spans="1:34" x14ac:dyDescent="0.25">
      <c r="A70" t="s">
        <v>162</v>
      </c>
      <c r="B70" t="s">
        <v>160</v>
      </c>
      <c r="C70" t="s">
        <v>161</v>
      </c>
      <c r="I70">
        <v>10.56</v>
      </c>
      <c r="J70">
        <v>286.20999999999998</v>
      </c>
      <c r="K70">
        <v>287.14</v>
      </c>
      <c r="L70">
        <v>284.79000000000002</v>
      </c>
      <c r="M70">
        <v>295.74</v>
      </c>
      <c r="N70">
        <v>30</v>
      </c>
      <c r="O70">
        <v>1.5</v>
      </c>
      <c r="P70" t="s">
        <v>160</v>
      </c>
      <c r="Q70">
        <f t="shared" ref="Q70:Q72" si="25">I70</f>
        <v>10.56</v>
      </c>
      <c r="R70">
        <f t="shared" ref="R70:R72" si="26">K70-J70</f>
        <v>0.93000000000000682</v>
      </c>
      <c r="S70">
        <f t="shared" ref="S70:S72" si="27">M70-L70-O70</f>
        <v>9.4499999999999886</v>
      </c>
      <c r="AD70">
        <f t="shared" ref="AD70:AD72" si="28">(S70+R70)/Q70*100</f>
        <v>98.295454545454504</v>
      </c>
    </row>
    <row r="71" spans="1:34" x14ac:dyDescent="0.25">
      <c r="A71" t="s">
        <v>163</v>
      </c>
      <c r="B71" t="s">
        <v>160</v>
      </c>
      <c r="C71" t="s">
        <v>161</v>
      </c>
      <c r="I71">
        <v>9.18</v>
      </c>
      <c r="J71">
        <v>284.58999999999997</v>
      </c>
      <c r="K71">
        <v>285.24</v>
      </c>
      <c r="L71">
        <v>286.3</v>
      </c>
      <c r="M71">
        <v>295.97000000000003</v>
      </c>
      <c r="N71">
        <v>30</v>
      </c>
      <c r="O71">
        <v>1.5</v>
      </c>
      <c r="P71" t="s">
        <v>160</v>
      </c>
      <c r="Q71">
        <f t="shared" si="25"/>
        <v>9.18</v>
      </c>
      <c r="R71">
        <f t="shared" si="26"/>
        <v>0.65000000000003411</v>
      </c>
      <c r="S71">
        <f t="shared" si="27"/>
        <v>8.1700000000000159</v>
      </c>
      <c r="AD71">
        <f t="shared" si="28"/>
        <v>96.078431372549574</v>
      </c>
    </row>
    <row r="72" spans="1:34" x14ac:dyDescent="0.25">
      <c r="A72" t="s">
        <v>164</v>
      </c>
      <c r="B72" t="s">
        <v>160</v>
      </c>
      <c r="C72" t="s">
        <v>164</v>
      </c>
      <c r="I72">
        <v>10.49</v>
      </c>
      <c r="J72">
        <v>286.49</v>
      </c>
      <c r="K72">
        <v>287.35000000000002</v>
      </c>
      <c r="L72">
        <v>284.83999999999997</v>
      </c>
      <c r="M72">
        <v>295.58999999999997</v>
      </c>
      <c r="N72">
        <v>30</v>
      </c>
      <c r="O72">
        <v>1.5</v>
      </c>
      <c r="P72" t="s">
        <v>160</v>
      </c>
      <c r="Q72">
        <f t="shared" si="25"/>
        <v>10.49</v>
      </c>
      <c r="R72">
        <f t="shared" si="26"/>
        <v>0.86000000000001364</v>
      </c>
      <c r="S72">
        <f t="shared" si="27"/>
        <v>9.25</v>
      </c>
      <c r="AD72">
        <f t="shared" si="28"/>
        <v>96.37750238322225</v>
      </c>
    </row>
  </sheetData>
  <mergeCells count="2">
    <mergeCell ref="F1:H1"/>
    <mergeCell ref="I1:M1"/>
  </mergeCells>
  <pageMargins left="0.25" right="0.25" top="0.75" bottom="0.75" header="0.3" footer="0.3"/>
  <pageSetup orientation="portrait" horizontalDpi="0" verticalDpi="0" copies="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DEA-A692-BF41-92E5-AE20E7D3C1B8}">
  <dimension ref="A1:H67"/>
  <sheetViews>
    <sheetView workbookViewId="0">
      <selection activeCell="G2" sqref="G2"/>
    </sheetView>
  </sheetViews>
  <sheetFormatPr defaultColWidth="11" defaultRowHeight="15.75" x14ac:dyDescent="0.25"/>
  <cols>
    <col min="1" max="1" width="24.375" customWidth="1"/>
    <col min="2" max="2" width="10" bestFit="1" customWidth="1"/>
    <col min="3" max="3" width="5.5" bestFit="1" customWidth="1"/>
    <col min="4" max="4" width="6" bestFit="1" customWidth="1"/>
    <col min="5" max="6" width="19.875" customWidth="1"/>
    <col min="7" max="7" width="13.625" customWidth="1"/>
  </cols>
  <sheetData>
    <row r="1" spans="1:8" x14ac:dyDescent="0.25">
      <c r="A1" t="s">
        <v>34</v>
      </c>
      <c r="B1" t="s">
        <v>34</v>
      </c>
      <c r="C1" t="s">
        <v>140</v>
      </c>
      <c r="D1" t="s">
        <v>139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5">
      <c r="A2" t="s">
        <v>23</v>
      </c>
      <c r="B2" t="s">
        <v>37</v>
      </c>
      <c r="C2" t="s">
        <v>136</v>
      </c>
      <c r="D2">
        <v>15</v>
      </c>
      <c r="E2">
        <v>1.93</v>
      </c>
      <c r="F2">
        <v>5</v>
      </c>
      <c r="G2">
        <v>4.83</v>
      </c>
      <c r="H2" s="2">
        <v>2.9</v>
      </c>
    </row>
    <row r="3" spans="1:8" x14ac:dyDescent="0.25">
      <c r="A3" t="s">
        <v>39</v>
      </c>
      <c r="B3" t="s">
        <v>37</v>
      </c>
      <c r="C3" t="s">
        <v>137</v>
      </c>
      <c r="D3">
        <v>15</v>
      </c>
      <c r="E3">
        <v>1.94</v>
      </c>
      <c r="F3">
        <v>5</v>
      </c>
      <c r="G3">
        <v>4.7699999999999996</v>
      </c>
      <c r="H3">
        <f t="shared" ref="H3:H66" si="0">G3-E3</f>
        <v>2.8299999999999996</v>
      </c>
    </row>
    <row r="4" spans="1:8" x14ac:dyDescent="0.25">
      <c r="A4" t="s">
        <v>40</v>
      </c>
      <c r="B4" t="s">
        <v>37</v>
      </c>
      <c r="C4" t="s">
        <v>138</v>
      </c>
      <c r="D4">
        <v>15</v>
      </c>
      <c r="E4">
        <v>1.92</v>
      </c>
      <c r="F4">
        <v>5</v>
      </c>
      <c r="G4">
        <v>5.16</v>
      </c>
      <c r="H4">
        <f t="shared" si="0"/>
        <v>3.24</v>
      </c>
    </row>
    <row r="5" spans="1:8" x14ac:dyDescent="0.25">
      <c r="A5" t="s">
        <v>24</v>
      </c>
      <c r="B5" t="s">
        <v>41</v>
      </c>
      <c r="C5" t="s">
        <v>136</v>
      </c>
      <c r="D5">
        <v>15</v>
      </c>
      <c r="E5">
        <v>1.92</v>
      </c>
      <c r="F5">
        <v>5</v>
      </c>
      <c r="G5">
        <v>5.27</v>
      </c>
      <c r="H5">
        <f t="shared" si="0"/>
        <v>3.3499999999999996</v>
      </c>
    </row>
    <row r="6" spans="1:8" x14ac:dyDescent="0.25">
      <c r="A6" t="s">
        <v>42</v>
      </c>
      <c r="B6" t="s">
        <v>41</v>
      </c>
      <c r="C6" t="s">
        <v>137</v>
      </c>
      <c r="D6">
        <v>15</v>
      </c>
      <c r="E6">
        <v>1.91</v>
      </c>
      <c r="F6">
        <v>5</v>
      </c>
      <c r="G6">
        <v>5.43</v>
      </c>
      <c r="H6">
        <f t="shared" si="0"/>
        <v>3.5199999999999996</v>
      </c>
    </row>
    <row r="7" spans="1:8" x14ac:dyDescent="0.25">
      <c r="A7" t="s">
        <v>43</v>
      </c>
      <c r="B7" t="s">
        <v>44</v>
      </c>
      <c r="C7" t="s">
        <v>136</v>
      </c>
      <c r="D7">
        <v>15</v>
      </c>
      <c r="E7">
        <v>1.92</v>
      </c>
      <c r="F7">
        <v>5</v>
      </c>
      <c r="G7">
        <v>5.6</v>
      </c>
      <c r="H7">
        <f t="shared" si="0"/>
        <v>3.6799999999999997</v>
      </c>
    </row>
    <row r="8" spans="1:8" x14ac:dyDescent="0.25">
      <c r="A8" t="s">
        <v>45</v>
      </c>
      <c r="B8" t="s">
        <v>44</v>
      </c>
      <c r="C8" t="s">
        <v>137</v>
      </c>
      <c r="D8">
        <v>15</v>
      </c>
      <c r="E8">
        <v>1.92</v>
      </c>
      <c r="F8">
        <v>5</v>
      </c>
      <c r="G8">
        <v>5</v>
      </c>
      <c r="H8">
        <f t="shared" si="0"/>
        <v>3.08</v>
      </c>
    </row>
    <row r="9" spans="1:8" x14ac:dyDescent="0.25">
      <c r="A9" t="s">
        <v>46</v>
      </c>
      <c r="B9" t="s">
        <v>44</v>
      </c>
      <c r="C9" t="s">
        <v>138</v>
      </c>
      <c r="D9">
        <v>15</v>
      </c>
      <c r="E9">
        <v>1.93</v>
      </c>
      <c r="F9">
        <v>5</v>
      </c>
      <c r="G9">
        <v>5.31</v>
      </c>
      <c r="H9">
        <f t="shared" si="0"/>
        <v>3.38</v>
      </c>
    </row>
    <row r="10" spans="1:8" x14ac:dyDescent="0.25">
      <c r="A10" t="s">
        <v>47</v>
      </c>
      <c r="B10" t="s">
        <v>48</v>
      </c>
      <c r="C10" t="s">
        <v>136</v>
      </c>
      <c r="D10">
        <v>15</v>
      </c>
      <c r="E10">
        <v>1.92</v>
      </c>
      <c r="F10">
        <v>5</v>
      </c>
      <c r="G10">
        <v>5.1100000000000003</v>
      </c>
      <c r="H10">
        <f t="shared" si="0"/>
        <v>3.1900000000000004</v>
      </c>
    </row>
    <row r="11" spans="1:8" x14ac:dyDescent="0.25">
      <c r="A11" t="s">
        <v>50</v>
      </c>
      <c r="B11" t="s">
        <v>48</v>
      </c>
      <c r="C11" t="s">
        <v>137</v>
      </c>
      <c r="D11">
        <v>15</v>
      </c>
      <c r="E11">
        <v>1.93</v>
      </c>
      <c r="F11">
        <v>5</v>
      </c>
      <c r="G11">
        <v>5.25</v>
      </c>
      <c r="H11">
        <f t="shared" si="0"/>
        <v>3.3200000000000003</v>
      </c>
    </row>
    <row r="12" spans="1:8" x14ac:dyDescent="0.25">
      <c r="A12" t="s">
        <v>51</v>
      </c>
      <c r="B12" t="s">
        <v>48</v>
      </c>
      <c r="C12" t="s">
        <v>138</v>
      </c>
      <c r="D12">
        <v>15</v>
      </c>
      <c r="E12">
        <v>1.92</v>
      </c>
      <c r="F12">
        <v>5</v>
      </c>
      <c r="G12">
        <v>5.32</v>
      </c>
      <c r="H12">
        <f t="shared" si="0"/>
        <v>3.4000000000000004</v>
      </c>
    </row>
    <row r="13" spans="1:8" x14ac:dyDescent="0.25">
      <c r="A13" t="s">
        <v>52</v>
      </c>
      <c r="B13" t="s">
        <v>53</v>
      </c>
      <c r="C13" t="s">
        <v>136</v>
      </c>
      <c r="D13">
        <v>15</v>
      </c>
      <c r="E13">
        <v>1.93</v>
      </c>
      <c r="F13">
        <v>5</v>
      </c>
      <c r="G13">
        <v>5.23</v>
      </c>
      <c r="H13">
        <f t="shared" si="0"/>
        <v>3.3000000000000007</v>
      </c>
    </row>
    <row r="14" spans="1:8" x14ac:dyDescent="0.25">
      <c r="A14" t="s">
        <v>54</v>
      </c>
      <c r="B14" t="s">
        <v>53</v>
      </c>
      <c r="C14" t="s">
        <v>137</v>
      </c>
      <c r="D14">
        <v>15</v>
      </c>
      <c r="E14">
        <v>1.92</v>
      </c>
      <c r="F14">
        <v>5</v>
      </c>
      <c r="G14">
        <v>4.88</v>
      </c>
      <c r="H14">
        <f t="shared" si="0"/>
        <v>2.96</v>
      </c>
    </row>
    <row r="15" spans="1:8" x14ac:dyDescent="0.25">
      <c r="A15" t="s">
        <v>55</v>
      </c>
      <c r="B15" t="s">
        <v>53</v>
      </c>
      <c r="C15" t="s">
        <v>138</v>
      </c>
      <c r="D15">
        <v>15</v>
      </c>
      <c r="E15">
        <v>1.99</v>
      </c>
      <c r="F15">
        <v>5</v>
      </c>
      <c r="G15">
        <v>5.0599999999999996</v>
      </c>
      <c r="H15">
        <f t="shared" si="0"/>
        <v>3.0699999999999994</v>
      </c>
    </row>
    <row r="16" spans="1:8" x14ac:dyDescent="0.25">
      <c r="A16" t="s">
        <v>56</v>
      </c>
      <c r="B16" t="s">
        <v>57</v>
      </c>
      <c r="C16" t="s">
        <v>136</v>
      </c>
      <c r="D16">
        <v>15</v>
      </c>
      <c r="E16">
        <v>1.94</v>
      </c>
      <c r="F16">
        <v>5</v>
      </c>
      <c r="G16">
        <v>5.22</v>
      </c>
      <c r="H16">
        <f t="shared" si="0"/>
        <v>3.28</v>
      </c>
    </row>
    <row r="17" spans="1:8" x14ac:dyDescent="0.25">
      <c r="A17" t="s">
        <v>25</v>
      </c>
      <c r="B17" t="s">
        <v>57</v>
      </c>
      <c r="C17" t="s">
        <v>137</v>
      </c>
      <c r="D17">
        <v>15</v>
      </c>
      <c r="E17">
        <v>1.99</v>
      </c>
      <c r="F17">
        <v>5</v>
      </c>
      <c r="G17">
        <v>5.47</v>
      </c>
      <c r="H17">
        <f t="shared" si="0"/>
        <v>3.4799999999999995</v>
      </c>
    </row>
    <row r="18" spans="1:8" x14ac:dyDescent="0.25">
      <c r="A18" t="s">
        <v>58</v>
      </c>
      <c r="B18" t="s">
        <v>57</v>
      </c>
      <c r="C18" t="s">
        <v>138</v>
      </c>
      <c r="D18">
        <v>15</v>
      </c>
      <c r="E18">
        <v>2.0099999999999998</v>
      </c>
      <c r="F18">
        <v>5</v>
      </c>
      <c r="G18">
        <v>5.3</v>
      </c>
      <c r="H18">
        <f t="shared" si="0"/>
        <v>3.29</v>
      </c>
    </row>
    <row r="19" spans="1:8" x14ac:dyDescent="0.25">
      <c r="A19" t="s">
        <v>59</v>
      </c>
      <c r="B19" t="s">
        <v>60</v>
      </c>
      <c r="C19" t="s">
        <v>136</v>
      </c>
      <c r="D19">
        <v>15</v>
      </c>
      <c r="E19">
        <v>1.98</v>
      </c>
      <c r="F19">
        <v>5</v>
      </c>
      <c r="G19">
        <v>5.34</v>
      </c>
      <c r="H19">
        <f t="shared" si="0"/>
        <v>3.36</v>
      </c>
    </row>
    <row r="20" spans="1:8" x14ac:dyDescent="0.25">
      <c r="A20" t="s">
        <v>62</v>
      </c>
      <c r="B20" t="s">
        <v>60</v>
      </c>
      <c r="C20" t="s">
        <v>137</v>
      </c>
      <c r="D20">
        <v>15</v>
      </c>
      <c r="E20">
        <v>1.99</v>
      </c>
      <c r="F20">
        <v>5</v>
      </c>
      <c r="G20">
        <v>4.97</v>
      </c>
      <c r="H20">
        <f t="shared" si="0"/>
        <v>2.9799999999999995</v>
      </c>
    </row>
    <row r="21" spans="1:8" x14ac:dyDescent="0.25">
      <c r="A21" t="s">
        <v>63</v>
      </c>
      <c r="B21" t="s">
        <v>60</v>
      </c>
      <c r="C21" t="s">
        <v>138</v>
      </c>
      <c r="D21">
        <v>15</v>
      </c>
      <c r="E21">
        <v>2.02</v>
      </c>
      <c r="F21">
        <v>5</v>
      </c>
      <c r="G21">
        <v>5.53</v>
      </c>
      <c r="H21">
        <f t="shared" si="0"/>
        <v>3.5100000000000002</v>
      </c>
    </row>
    <row r="22" spans="1:8" x14ac:dyDescent="0.25">
      <c r="A22" t="s">
        <v>64</v>
      </c>
      <c r="B22" t="s">
        <v>65</v>
      </c>
      <c r="C22" t="s">
        <v>136</v>
      </c>
      <c r="D22">
        <v>15</v>
      </c>
      <c r="E22">
        <v>1.99</v>
      </c>
      <c r="F22">
        <v>5</v>
      </c>
      <c r="G22">
        <v>5.08</v>
      </c>
      <c r="H22">
        <f t="shared" si="0"/>
        <v>3.09</v>
      </c>
    </row>
    <row r="23" spans="1:8" x14ac:dyDescent="0.25">
      <c r="A23" t="s">
        <v>66</v>
      </c>
      <c r="B23" t="s">
        <v>65</v>
      </c>
      <c r="C23" t="s">
        <v>137</v>
      </c>
      <c r="D23">
        <v>15</v>
      </c>
      <c r="E23">
        <v>1.98</v>
      </c>
      <c r="F23">
        <v>5</v>
      </c>
      <c r="G23">
        <v>5.27</v>
      </c>
      <c r="H23">
        <f t="shared" si="0"/>
        <v>3.2899999999999996</v>
      </c>
    </row>
    <row r="24" spans="1:8" x14ac:dyDescent="0.25">
      <c r="A24" t="s">
        <v>67</v>
      </c>
      <c r="B24" t="s">
        <v>65</v>
      </c>
      <c r="C24" t="s">
        <v>138</v>
      </c>
      <c r="D24">
        <v>15</v>
      </c>
      <c r="E24">
        <v>1.96</v>
      </c>
      <c r="F24">
        <v>5</v>
      </c>
      <c r="G24">
        <v>5.4</v>
      </c>
      <c r="H24">
        <f t="shared" si="0"/>
        <v>3.4400000000000004</v>
      </c>
    </row>
    <row r="25" spans="1:8" x14ac:dyDescent="0.25">
      <c r="A25" t="s">
        <v>68</v>
      </c>
      <c r="B25" t="s">
        <v>69</v>
      </c>
      <c r="C25" t="s">
        <v>136</v>
      </c>
      <c r="D25">
        <v>15</v>
      </c>
      <c r="E25">
        <v>1.96</v>
      </c>
      <c r="F25">
        <v>5</v>
      </c>
      <c r="G25">
        <v>5.3</v>
      </c>
      <c r="H25">
        <f t="shared" si="0"/>
        <v>3.34</v>
      </c>
    </row>
    <row r="26" spans="1:8" x14ac:dyDescent="0.25">
      <c r="A26" t="s">
        <v>70</v>
      </c>
      <c r="B26" t="s">
        <v>69</v>
      </c>
      <c r="C26" t="s">
        <v>137</v>
      </c>
      <c r="D26">
        <v>15</v>
      </c>
      <c r="E26">
        <v>1.94</v>
      </c>
      <c r="F26">
        <v>5</v>
      </c>
      <c r="G26">
        <v>5.05</v>
      </c>
      <c r="H26">
        <f t="shared" si="0"/>
        <v>3.11</v>
      </c>
    </row>
    <row r="27" spans="1:8" x14ac:dyDescent="0.25">
      <c r="A27" t="s">
        <v>71</v>
      </c>
      <c r="B27" t="s">
        <v>69</v>
      </c>
      <c r="C27" t="s">
        <v>138</v>
      </c>
      <c r="D27">
        <v>15</v>
      </c>
      <c r="E27">
        <v>1.94</v>
      </c>
      <c r="F27">
        <v>5</v>
      </c>
      <c r="G27">
        <v>5.41</v>
      </c>
      <c r="H27">
        <f t="shared" si="0"/>
        <v>3.47</v>
      </c>
    </row>
    <row r="28" spans="1:8" x14ac:dyDescent="0.25">
      <c r="A28" t="s">
        <v>72</v>
      </c>
      <c r="B28" t="s">
        <v>73</v>
      </c>
      <c r="C28" t="s">
        <v>136</v>
      </c>
      <c r="D28">
        <v>15</v>
      </c>
      <c r="E28">
        <v>1.98</v>
      </c>
      <c r="F28">
        <v>5</v>
      </c>
      <c r="G28">
        <v>5.54</v>
      </c>
      <c r="H28">
        <f t="shared" si="0"/>
        <v>3.56</v>
      </c>
    </row>
    <row r="29" spans="1:8" x14ac:dyDescent="0.25">
      <c r="A29" t="s">
        <v>75</v>
      </c>
      <c r="B29" t="s">
        <v>73</v>
      </c>
      <c r="C29" t="s">
        <v>137</v>
      </c>
      <c r="D29">
        <v>15</v>
      </c>
      <c r="E29">
        <v>1.99</v>
      </c>
      <c r="F29">
        <v>5</v>
      </c>
      <c r="G29">
        <v>5</v>
      </c>
      <c r="H29">
        <f t="shared" si="0"/>
        <v>3.01</v>
      </c>
    </row>
    <row r="30" spans="1:8" x14ac:dyDescent="0.25">
      <c r="A30" t="s">
        <v>76</v>
      </c>
      <c r="B30" t="s">
        <v>73</v>
      </c>
      <c r="C30" t="s">
        <v>138</v>
      </c>
      <c r="D30">
        <v>15</v>
      </c>
      <c r="E30">
        <v>1.98</v>
      </c>
      <c r="F30">
        <v>5</v>
      </c>
      <c r="G30">
        <v>5.39</v>
      </c>
      <c r="H30">
        <f t="shared" si="0"/>
        <v>3.4099999999999997</v>
      </c>
    </row>
    <row r="31" spans="1:8" x14ac:dyDescent="0.25">
      <c r="A31" t="s">
        <v>77</v>
      </c>
      <c r="B31" t="s">
        <v>78</v>
      </c>
      <c r="C31" t="s">
        <v>136</v>
      </c>
      <c r="D31">
        <v>15</v>
      </c>
      <c r="E31">
        <v>2</v>
      </c>
      <c r="F31">
        <v>5</v>
      </c>
      <c r="G31">
        <v>5.55</v>
      </c>
      <c r="H31">
        <f t="shared" si="0"/>
        <v>3.55</v>
      </c>
    </row>
    <row r="32" spans="1:8" x14ac:dyDescent="0.25">
      <c r="A32" t="s">
        <v>79</v>
      </c>
      <c r="B32" t="s">
        <v>78</v>
      </c>
      <c r="C32" t="s">
        <v>137</v>
      </c>
      <c r="D32">
        <v>15</v>
      </c>
      <c r="E32">
        <v>1.89</v>
      </c>
      <c r="F32">
        <v>5</v>
      </c>
      <c r="G32">
        <v>4.8099999999999996</v>
      </c>
      <c r="H32">
        <f t="shared" si="0"/>
        <v>2.92</v>
      </c>
    </row>
    <row r="33" spans="1:8" x14ac:dyDescent="0.25">
      <c r="A33" t="s">
        <v>80</v>
      </c>
      <c r="B33" t="s">
        <v>78</v>
      </c>
      <c r="C33" t="s">
        <v>138</v>
      </c>
      <c r="D33">
        <v>15</v>
      </c>
      <c r="E33">
        <v>1.88</v>
      </c>
      <c r="F33">
        <v>5</v>
      </c>
      <c r="G33">
        <v>5.21</v>
      </c>
      <c r="H33">
        <f t="shared" si="0"/>
        <v>3.33</v>
      </c>
    </row>
    <row r="34" spans="1:8" x14ac:dyDescent="0.25">
      <c r="A34" t="s">
        <v>81</v>
      </c>
      <c r="B34" t="s">
        <v>82</v>
      </c>
      <c r="C34" t="s">
        <v>136</v>
      </c>
      <c r="D34">
        <v>15</v>
      </c>
      <c r="E34">
        <v>1.87</v>
      </c>
      <c r="F34">
        <v>5</v>
      </c>
      <c r="G34">
        <v>5.13</v>
      </c>
      <c r="H34">
        <f t="shared" si="0"/>
        <v>3.26</v>
      </c>
    </row>
    <row r="35" spans="1:8" x14ac:dyDescent="0.25">
      <c r="A35" t="s">
        <v>83</v>
      </c>
      <c r="B35" t="s">
        <v>82</v>
      </c>
      <c r="C35" t="s">
        <v>137</v>
      </c>
      <c r="D35">
        <v>15</v>
      </c>
      <c r="E35">
        <v>1.88</v>
      </c>
      <c r="F35">
        <v>5</v>
      </c>
      <c r="G35">
        <v>4.74</v>
      </c>
      <c r="H35">
        <f t="shared" si="0"/>
        <v>2.8600000000000003</v>
      </c>
    </row>
    <row r="36" spans="1:8" x14ac:dyDescent="0.25">
      <c r="A36" t="s">
        <v>84</v>
      </c>
      <c r="B36" t="s">
        <v>82</v>
      </c>
      <c r="C36" t="s">
        <v>138</v>
      </c>
      <c r="D36">
        <v>15</v>
      </c>
      <c r="E36">
        <v>1.88</v>
      </c>
      <c r="F36">
        <v>5</v>
      </c>
      <c r="G36">
        <v>5.3</v>
      </c>
      <c r="H36">
        <f t="shared" si="0"/>
        <v>3.42</v>
      </c>
    </row>
    <row r="37" spans="1:8" x14ac:dyDescent="0.25">
      <c r="A37" t="s">
        <v>85</v>
      </c>
      <c r="B37" t="s">
        <v>86</v>
      </c>
      <c r="C37" t="s">
        <v>136</v>
      </c>
      <c r="D37">
        <v>15</v>
      </c>
      <c r="E37">
        <v>1.9</v>
      </c>
      <c r="F37">
        <v>5</v>
      </c>
      <c r="G37">
        <v>5.29</v>
      </c>
      <c r="H37">
        <f t="shared" si="0"/>
        <v>3.39</v>
      </c>
    </row>
    <row r="38" spans="1:8" x14ac:dyDescent="0.25">
      <c r="A38" t="s">
        <v>88</v>
      </c>
      <c r="B38" t="s">
        <v>86</v>
      </c>
      <c r="C38" t="s">
        <v>137</v>
      </c>
      <c r="D38">
        <v>15</v>
      </c>
      <c r="E38">
        <v>1.87</v>
      </c>
      <c r="F38">
        <v>5</v>
      </c>
      <c r="G38">
        <v>4.92</v>
      </c>
      <c r="H38">
        <f t="shared" si="0"/>
        <v>3.05</v>
      </c>
    </row>
    <row r="39" spans="1:8" x14ac:dyDescent="0.25">
      <c r="A39" t="s">
        <v>89</v>
      </c>
      <c r="B39" t="s">
        <v>86</v>
      </c>
      <c r="C39" t="s">
        <v>138</v>
      </c>
      <c r="D39">
        <v>15</v>
      </c>
      <c r="E39">
        <v>1.87</v>
      </c>
      <c r="F39">
        <v>5</v>
      </c>
      <c r="G39">
        <v>5.1100000000000003</v>
      </c>
      <c r="H39">
        <f t="shared" si="0"/>
        <v>3.24</v>
      </c>
    </row>
    <row r="40" spans="1:8" x14ac:dyDescent="0.25">
      <c r="A40" t="s">
        <v>90</v>
      </c>
      <c r="B40" t="s">
        <v>91</v>
      </c>
      <c r="C40" t="s">
        <v>136</v>
      </c>
      <c r="D40">
        <v>15</v>
      </c>
      <c r="E40">
        <v>1.87</v>
      </c>
      <c r="F40">
        <v>5</v>
      </c>
      <c r="G40">
        <v>5.25</v>
      </c>
      <c r="H40">
        <f t="shared" si="0"/>
        <v>3.38</v>
      </c>
    </row>
    <row r="41" spans="1:8" x14ac:dyDescent="0.25">
      <c r="A41" t="s">
        <v>92</v>
      </c>
      <c r="B41" t="s">
        <v>91</v>
      </c>
      <c r="C41" t="s">
        <v>137</v>
      </c>
      <c r="D41">
        <v>15</v>
      </c>
      <c r="E41">
        <v>1.87</v>
      </c>
      <c r="F41">
        <v>5</v>
      </c>
      <c r="G41">
        <v>4.8899999999999997</v>
      </c>
      <c r="H41">
        <f t="shared" si="0"/>
        <v>3.0199999999999996</v>
      </c>
    </row>
    <row r="42" spans="1:8" x14ac:dyDescent="0.25">
      <c r="A42" t="s">
        <v>93</v>
      </c>
      <c r="B42" t="s">
        <v>91</v>
      </c>
      <c r="C42" t="s">
        <v>138</v>
      </c>
      <c r="D42">
        <v>15</v>
      </c>
      <c r="E42">
        <v>1.87</v>
      </c>
      <c r="F42">
        <v>5</v>
      </c>
      <c r="G42">
        <v>5.29</v>
      </c>
      <c r="H42">
        <f t="shared" si="0"/>
        <v>3.42</v>
      </c>
    </row>
    <row r="43" spans="1:8" x14ac:dyDescent="0.25">
      <c r="A43" t="s">
        <v>94</v>
      </c>
      <c r="B43" t="s">
        <v>95</v>
      </c>
      <c r="C43" t="s">
        <v>136</v>
      </c>
      <c r="D43">
        <v>15</v>
      </c>
      <c r="E43">
        <v>1.88</v>
      </c>
      <c r="F43">
        <v>5</v>
      </c>
      <c r="G43">
        <v>5.15</v>
      </c>
      <c r="H43">
        <f t="shared" si="0"/>
        <v>3.2700000000000005</v>
      </c>
    </row>
    <row r="44" spans="1:8" x14ac:dyDescent="0.25">
      <c r="A44" t="s">
        <v>96</v>
      </c>
      <c r="B44" t="s">
        <v>97</v>
      </c>
      <c r="C44" t="s">
        <v>136</v>
      </c>
      <c r="D44">
        <v>15</v>
      </c>
      <c r="E44">
        <v>1.9</v>
      </c>
      <c r="F44">
        <v>5</v>
      </c>
      <c r="G44">
        <v>5.1100000000000003</v>
      </c>
      <c r="H44">
        <f t="shared" si="0"/>
        <v>3.2100000000000004</v>
      </c>
    </row>
    <row r="45" spans="1:8" x14ac:dyDescent="0.25">
      <c r="A45" t="s">
        <v>98</v>
      </c>
      <c r="B45" t="s">
        <v>97</v>
      </c>
      <c r="C45" t="s">
        <v>137</v>
      </c>
      <c r="D45">
        <v>15</v>
      </c>
      <c r="E45">
        <v>1.88</v>
      </c>
      <c r="F45">
        <v>5</v>
      </c>
      <c r="G45">
        <v>5.08</v>
      </c>
      <c r="H45">
        <f t="shared" si="0"/>
        <v>3.2</v>
      </c>
    </row>
    <row r="46" spans="1:8" x14ac:dyDescent="0.25">
      <c r="A46" t="s">
        <v>99</v>
      </c>
      <c r="B46" t="s">
        <v>97</v>
      </c>
      <c r="C46" t="s">
        <v>138</v>
      </c>
      <c r="D46">
        <v>15</v>
      </c>
      <c r="E46">
        <v>1.88</v>
      </c>
      <c r="F46">
        <v>5</v>
      </c>
      <c r="G46">
        <v>5.16</v>
      </c>
      <c r="H46">
        <f t="shared" si="0"/>
        <v>3.2800000000000002</v>
      </c>
    </row>
    <row r="47" spans="1:8" x14ac:dyDescent="0.25">
      <c r="A47" t="s">
        <v>100</v>
      </c>
      <c r="B47" t="s">
        <v>101</v>
      </c>
      <c r="C47" t="s">
        <v>136</v>
      </c>
      <c r="D47">
        <v>15</v>
      </c>
      <c r="E47">
        <v>1.87</v>
      </c>
      <c r="F47">
        <v>5</v>
      </c>
      <c r="G47">
        <v>5.33</v>
      </c>
      <c r="H47">
        <f t="shared" si="0"/>
        <v>3.46</v>
      </c>
    </row>
    <row r="48" spans="1:8" x14ac:dyDescent="0.25">
      <c r="A48" t="s">
        <v>102</v>
      </c>
      <c r="B48" t="s">
        <v>101</v>
      </c>
      <c r="C48" t="s">
        <v>137</v>
      </c>
      <c r="D48">
        <v>15</v>
      </c>
      <c r="E48">
        <v>1.86</v>
      </c>
      <c r="F48">
        <v>5</v>
      </c>
      <c r="G48">
        <v>5.25</v>
      </c>
      <c r="H48">
        <f t="shared" si="0"/>
        <v>3.3899999999999997</v>
      </c>
    </row>
    <row r="49" spans="1:8" x14ac:dyDescent="0.25">
      <c r="A49" t="s">
        <v>103</v>
      </c>
      <c r="B49" t="s">
        <v>101</v>
      </c>
      <c r="C49" t="s">
        <v>138</v>
      </c>
      <c r="D49">
        <v>15</v>
      </c>
      <c r="E49">
        <v>1.88</v>
      </c>
      <c r="F49">
        <v>5</v>
      </c>
      <c r="G49">
        <v>5.14</v>
      </c>
      <c r="H49">
        <f t="shared" si="0"/>
        <v>3.26</v>
      </c>
    </row>
    <row r="50" spans="1:8" x14ac:dyDescent="0.25">
      <c r="A50" t="s">
        <v>104</v>
      </c>
      <c r="B50" t="s">
        <v>105</v>
      </c>
      <c r="C50" t="s">
        <v>136</v>
      </c>
      <c r="D50">
        <v>15</v>
      </c>
      <c r="E50">
        <v>1.87</v>
      </c>
      <c r="F50">
        <v>5</v>
      </c>
      <c r="G50">
        <v>5.2</v>
      </c>
      <c r="H50">
        <f t="shared" si="0"/>
        <v>3.33</v>
      </c>
    </row>
    <row r="51" spans="1:8" x14ac:dyDescent="0.25">
      <c r="A51" t="s">
        <v>107</v>
      </c>
      <c r="B51" t="s">
        <v>105</v>
      </c>
      <c r="C51" t="s">
        <v>137</v>
      </c>
      <c r="D51">
        <v>15</v>
      </c>
      <c r="E51">
        <v>1.87</v>
      </c>
      <c r="F51">
        <v>5</v>
      </c>
      <c r="G51">
        <v>4.79</v>
      </c>
      <c r="H51">
        <f t="shared" si="0"/>
        <v>2.92</v>
      </c>
    </row>
    <row r="52" spans="1:8" x14ac:dyDescent="0.25">
      <c r="A52" t="s">
        <v>108</v>
      </c>
      <c r="B52" t="s">
        <v>105</v>
      </c>
      <c r="C52" t="s">
        <v>138</v>
      </c>
      <c r="D52">
        <v>15</v>
      </c>
      <c r="E52">
        <v>1.87</v>
      </c>
      <c r="F52">
        <v>5</v>
      </c>
      <c r="G52">
        <v>5.25</v>
      </c>
      <c r="H52">
        <f t="shared" si="0"/>
        <v>3.38</v>
      </c>
    </row>
    <row r="53" spans="1:8" x14ac:dyDescent="0.25">
      <c r="A53" t="s">
        <v>109</v>
      </c>
      <c r="B53" t="s">
        <v>110</v>
      </c>
      <c r="C53" t="s">
        <v>136</v>
      </c>
      <c r="D53">
        <v>15</v>
      </c>
      <c r="E53">
        <v>1.87</v>
      </c>
      <c r="F53">
        <v>5</v>
      </c>
      <c r="G53">
        <v>5.27</v>
      </c>
      <c r="H53">
        <f t="shared" si="0"/>
        <v>3.3999999999999995</v>
      </c>
    </row>
    <row r="54" spans="1:8" x14ac:dyDescent="0.25">
      <c r="A54" t="s">
        <v>111</v>
      </c>
      <c r="B54" t="s">
        <v>110</v>
      </c>
      <c r="C54" t="s">
        <v>137</v>
      </c>
      <c r="D54">
        <v>15</v>
      </c>
      <c r="E54">
        <v>1.88</v>
      </c>
      <c r="F54">
        <v>5</v>
      </c>
      <c r="G54">
        <v>4.92</v>
      </c>
      <c r="H54">
        <f t="shared" si="0"/>
        <v>3.04</v>
      </c>
    </row>
    <row r="55" spans="1:8" x14ac:dyDescent="0.25">
      <c r="A55" t="s">
        <v>112</v>
      </c>
      <c r="B55" t="s">
        <v>110</v>
      </c>
      <c r="C55" t="s">
        <v>138</v>
      </c>
      <c r="D55">
        <v>15</v>
      </c>
      <c r="E55">
        <v>1.88</v>
      </c>
      <c r="F55">
        <v>5</v>
      </c>
      <c r="G55">
        <v>5.34</v>
      </c>
      <c r="H55">
        <f t="shared" si="0"/>
        <v>3.46</v>
      </c>
    </row>
    <row r="56" spans="1:8" x14ac:dyDescent="0.25">
      <c r="A56" t="s">
        <v>113</v>
      </c>
      <c r="B56" t="s">
        <v>114</v>
      </c>
      <c r="C56" t="s">
        <v>136</v>
      </c>
      <c r="D56">
        <v>15</v>
      </c>
      <c r="E56">
        <v>1.9</v>
      </c>
      <c r="F56">
        <v>5</v>
      </c>
      <c r="G56">
        <v>4.96</v>
      </c>
      <c r="H56">
        <f t="shared" si="0"/>
        <v>3.06</v>
      </c>
    </row>
    <row r="57" spans="1:8" x14ac:dyDescent="0.25">
      <c r="A57" t="s">
        <v>115</v>
      </c>
      <c r="B57" t="s">
        <v>114</v>
      </c>
      <c r="C57" t="s">
        <v>137</v>
      </c>
      <c r="D57">
        <v>15</v>
      </c>
      <c r="E57">
        <v>1.88</v>
      </c>
      <c r="F57">
        <v>5</v>
      </c>
      <c r="G57">
        <v>4.93</v>
      </c>
      <c r="H57">
        <f t="shared" si="0"/>
        <v>3.05</v>
      </c>
    </row>
    <row r="58" spans="1:8" x14ac:dyDescent="0.25">
      <c r="A58" t="s">
        <v>116</v>
      </c>
      <c r="B58" t="s">
        <v>114</v>
      </c>
      <c r="C58" t="s">
        <v>138</v>
      </c>
      <c r="D58">
        <v>15</v>
      </c>
      <c r="E58">
        <v>1.87</v>
      </c>
      <c r="F58">
        <v>5</v>
      </c>
      <c r="G58">
        <v>5.03</v>
      </c>
      <c r="H58">
        <f t="shared" si="0"/>
        <v>3.16</v>
      </c>
    </row>
    <row r="59" spans="1:8" x14ac:dyDescent="0.25">
      <c r="A59" t="s">
        <v>117</v>
      </c>
      <c r="B59" t="s">
        <v>118</v>
      </c>
      <c r="C59" t="s">
        <v>136</v>
      </c>
      <c r="D59">
        <v>15</v>
      </c>
      <c r="E59">
        <v>1.89</v>
      </c>
      <c r="F59">
        <v>5</v>
      </c>
      <c r="G59">
        <v>5.05</v>
      </c>
      <c r="H59">
        <f t="shared" si="0"/>
        <v>3.16</v>
      </c>
    </row>
    <row r="60" spans="1:8" x14ac:dyDescent="0.25">
      <c r="A60" t="s">
        <v>119</v>
      </c>
      <c r="B60" t="s">
        <v>118</v>
      </c>
      <c r="C60" t="s">
        <v>137</v>
      </c>
      <c r="D60">
        <v>15</v>
      </c>
      <c r="E60">
        <v>1.88</v>
      </c>
      <c r="F60">
        <v>5</v>
      </c>
      <c r="G60">
        <v>4.88</v>
      </c>
      <c r="H60">
        <f t="shared" si="0"/>
        <v>3</v>
      </c>
    </row>
    <row r="61" spans="1:8" x14ac:dyDescent="0.25">
      <c r="A61" t="s">
        <v>120</v>
      </c>
      <c r="B61" t="s">
        <v>118</v>
      </c>
      <c r="C61" t="s">
        <v>138</v>
      </c>
      <c r="D61">
        <v>15</v>
      </c>
      <c r="E61">
        <v>1.97</v>
      </c>
      <c r="F61">
        <v>5</v>
      </c>
      <c r="G61">
        <v>5.18</v>
      </c>
      <c r="H61">
        <f t="shared" si="0"/>
        <v>3.21</v>
      </c>
    </row>
    <row r="62" spans="1:8" x14ac:dyDescent="0.25">
      <c r="A62" t="s">
        <v>121</v>
      </c>
      <c r="B62" t="s">
        <v>122</v>
      </c>
      <c r="C62" t="s">
        <v>136</v>
      </c>
      <c r="D62">
        <v>15</v>
      </c>
      <c r="E62">
        <v>1.88</v>
      </c>
      <c r="F62">
        <v>5</v>
      </c>
      <c r="G62">
        <v>5.09</v>
      </c>
      <c r="H62">
        <f t="shared" si="0"/>
        <v>3.21</v>
      </c>
    </row>
    <row r="63" spans="1:8" x14ac:dyDescent="0.25">
      <c r="A63" t="s">
        <v>123</v>
      </c>
      <c r="B63" t="s">
        <v>122</v>
      </c>
      <c r="C63" t="s">
        <v>137</v>
      </c>
      <c r="D63">
        <v>15</v>
      </c>
      <c r="E63">
        <v>1.9</v>
      </c>
      <c r="F63">
        <v>5</v>
      </c>
      <c r="G63">
        <v>5.25</v>
      </c>
      <c r="H63">
        <f t="shared" si="0"/>
        <v>3.35</v>
      </c>
    </row>
    <row r="64" spans="1:8" x14ac:dyDescent="0.25">
      <c r="A64" t="s">
        <v>124</v>
      </c>
      <c r="B64" t="s">
        <v>122</v>
      </c>
      <c r="C64" t="s">
        <v>138</v>
      </c>
      <c r="D64">
        <v>15</v>
      </c>
      <c r="E64">
        <v>1.89</v>
      </c>
      <c r="F64">
        <v>5</v>
      </c>
      <c r="G64">
        <v>5.18</v>
      </c>
      <c r="H64">
        <f t="shared" si="0"/>
        <v>3.29</v>
      </c>
    </row>
    <row r="65" spans="1:8" x14ac:dyDescent="0.25">
      <c r="A65" t="s">
        <v>133</v>
      </c>
      <c r="B65" t="s">
        <v>126</v>
      </c>
      <c r="C65" t="s">
        <v>136</v>
      </c>
      <c r="D65">
        <v>15</v>
      </c>
      <c r="E65">
        <v>1.88</v>
      </c>
      <c r="F65">
        <v>5</v>
      </c>
      <c r="G65">
        <v>5.26</v>
      </c>
      <c r="H65">
        <f t="shared" si="0"/>
        <v>3.38</v>
      </c>
    </row>
    <row r="66" spans="1:8" x14ac:dyDescent="0.25">
      <c r="A66" t="s">
        <v>134</v>
      </c>
      <c r="B66" t="s">
        <v>126</v>
      </c>
      <c r="C66" t="s">
        <v>137</v>
      </c>
      <c r="D66">
        <v>15</v>
      </c>
      <c r="E66">
        <v>1.87</v>
      </c>
      <c r="F66">
        <v>5</v>
      </c>
      <c r="G66">
        <v>5.12</v>
      </c>
      <c r="H66">
        <f t="shared" si="0"/>
        <v>3.25</v>
      </c>
    </row>
    <row r="67" spans="1:8" x14ac:dyDescent="0.25">
      <c r="A67" t="s">
        <v>135</v>
      </c>
      <c r="B67" t="s">
        <v>126</v>
      </c>
      <c r="C67" t="s">
        <v>138</v>
      </c>
      <c r="D67">
        <v>15</v>
      </c>
      <c r="E67">
        <v>1.88</v>
      </c>
      <c r="F67">
        <v>5</v>
      </c>
      <c r="G67">
        <v>5.03</v>
      </c>
      <c r="H67">
        <f t="shared" ref="H67" si="1">G67-E67</f>
        <v>3.1500000000000004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for_analysis</vt:lpstr>
      <vt:lpstr>POM_MAOM_raw_and_calcs</vt:lpstr>
      <vt:lpstr>raw moisture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Sloan, Brandon</cp:lastModifiedBy>
  <cp:lastPrinted>2022-06-28T15:49:03Z</cp:lastPrinted>
  <dcterms:created xsi:type="dcterms:W3CDTF">2022-06-24T18:11:12Z</dcterms:created>
  <dcterms:modified xsi:type="dcterms:W3CDTF">2024-01-24T13:34:36Z</dcterms:modified>
</cp:coreProperties>
</file>