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280" tabRatio="500"/>
  </bookViews>
  <sheets>
    <sheet name="SAS" sheetId="1" r:id="rId1"/>
    <sheet name="Quote Setup" sheetId="2" r:id="rId2"/>
    <sheet name="Daily Data" sheetId="3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8" i="3" l="1"/>
  <c r="L98" i="3"/>
  <c r="F98" i="3"/>
  <c r="G98" i="3"/>
  <c r="E98" i="3"/>
  <c r="H98" i="3"/>
  <c r="I98" i="3"/>
  <c r="K98" i="3"/>
  <c r="M97" i="3"/>
  <c r="L97" i="3"/>
  <c r="F97" i="3"/>
  <c r="G97" i="3"/>
  <c r="E97" i="3"/>
  <c r="H97" i="3"/>
  <c r="I97" i="3"/>
  <c r="K97" i="3"/>
  <c r="N80" i="1"/>
  <c r="K80" i="1"/>
  <c r="L80" i="1"/>
  <c r="M80" i="1"/>
  <c r="J80" i="1"/>
  <c r="O80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N4" i="1"/>
  <c r="K4" i="1"/>
  <c r="L4" i="1"/>
  <c r="M4" i="1"/>
  <c r="J4" i="1"/>
  <c r="O4" i="1"/>
  <c r="N3" i="1"/>
  <c r="K3" i="1"/>
  <c r="L3" i="1"/>
  <c r="M3" i="1"/>
  <c r="J3" i="1"/>
  <c r="O3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M96" i="3"/>
  <c r="L96" i="3"/>
  <c r="F96" i="3"/>
  <c r="G96" i="3"/>
  <c r="H96" i="3"/>
  <c r="I96" i="3"/>
  <c r="K96" i="3"/>
  <c r="F95" i="3"/>
  <c r="G95" i="3"/>
  <c r="H95" i="3"/>
  <c r="I95" i="3"/>
  <c r="K95" i="3"/>
  <c r="F94" i="3"/>
  <c r="G94" i="3"/>
  <c r="H94" i="3"/>
  <c r="I94" i="3"/>
  <c r="K94" i="3"/>
  <c r="F93" i="3"/>
  <c r="G93" i="3"/>
  <c r="H93" i="3"/>
  <c r="I93" i="3"/>
  <c r="K93" i="3"/>
  <c r="F92" i="3"/>
  <c r="G92" i="3"/>
  <c r="H92" i="3"/>
  <c r="I92" i="3"/>
  <c r="K92" i="3"/>
  <c r="F91" i="3"/>
  <c r="G91" i="3"/>
  <c r="H91" i="3"/>
  <c r="I91" i="3"/>
  <c r="K91" i="3"/>
  <c r="F90" i="3"/>
  <c r="G90" i="3"/>
  <c r="H90" i="3"/>
  <c r="I90" i="3"/>
  <c r="K90" i="3"/>
  <c r="F89" i="3"/>
  <c r="G89" i="3"/>
  <c r="H89" i="3"/>
  <c r="I89" i="3"/>
  <c r="K89" i="3"/>
  <c r="F88" i="3"/>
  <c r="G88" i="3"/>
  <c r="H88" i="3"/>
  <c r="I88" i="3"/>
  <c r="K88" i="3"/>
  <c r="F87" i="3"/>
  <c r="G87" i="3"/>
  <c r="H87" i="3"/>
  <c r="I87" i="3"/>
  <c r="K87" i="3"/>
  <c r="F86" i="3"/>
  <c r="G86" i="3"/>
  <c r="H86" i="3"/>
  <c r="I86" i="3"/>
  <c r="K86" i="3"/>
  <c r="F85" i="3"/>
  <c r="G85" i="3"/>
  <c r="H85" i="3"/>
  <c r="I85" i="3"/>
  <c r="K85" i="3"/>
  <c r="F84" i="3"/>
  <c r="G84" i="3"/>
  <c r="H84" i="3"/>
  <c r="I84" i="3"/>
  <c r="K84" i="3"/>
  <c r="F83" i="3"/>
  <c r="G83" i="3"/>
  <c r="H83" i="3"/>
  <c r="I83" i="3"/>
  <c r="K83" i="3"/>
  <c r="F82" i="3"/>
  <c r="G82" i="3"/>
  <c r="H82" i="3"/>
  <c r="I82" i="3"/>
  <c r="K82" i="3"/>
  <c r="F81" i="3"/>
  <c r="G81" i="3"/>
  <c r="H81" i="3"/>
  <c r="I81" i="3"/>
  <c r="K81" i="3"/>
  <c r="F80" i="3"/>
  <c r="G80" i="3"/>
  <c r="H80" i="3"/>
  <c r="I80" i="3"/>
  <c r="K80" i="3"/>
  <c r="F79" i="3"/>
  <c r="G79" i="3"/>
  <c r="H79" i="3"/>
  <c r="I79" i="3"/>
  <c r="K79" i="3"/>
  <c r="F78" i="3"/>
  <c r="G78" i="3"/>
  <c r="H78" i="3"/>
  <c r="I78" i="3"/>
  <c r="K78" i="3"/>
  <c r="F77" i="3"/>
  <c r="G77" i="3"/>
  <c r="H77" i="3"/>
  <c r="I77" i="3"/>
  <c r="K77" i="3"/>
  <c r="F76" i="3"/>
  <c r="G76" i="3"/>
  <c r="H76" i="3"/>
  <c r="I76" i="3"/>
  <c r="K76" i="3"/>
  <c r="F75" i="3"/>
  <c r="G75" i="3"/>
  <c r="H75" i="3"/>
  <c r="I75" i="3"/>
  <c r="K75" i="3"/>
  <c r="F74" i="3"/>
  <c r="G74" i="3"/>
  <c r="H74" i="3"/>
  <c r="I74" i="3"/>
  <c r="K74" i="3"/>
  <c r="F73" i="3"/>
  <c r="G73" i="3"/>
  <c r="H73" i="3"/>
  <c r="I73" i="3"/>
  <c r="K73" i="3"/>
  <c r="F72" i="3"/>
  <c r="G72" i="3"/>
  <c r="H72" i="3"/>
  <c r="I72" i="3"/>
  <c r="K72" i="3"/>
  <c r="F71" i="3"/>
  <c r="G71" i="3"/>
  <c r="H71" i="3"/>
  <c r="I71" i="3"/>
  <c r="K71" i="3"/>
  <c r="F70" i="3"/>
  <c r="G70" i="3"/>
  <c r="H70" i="3"/>
  <c r="I70" i="3"/>
  <c r="K70" i="3"/>
  <c r="F69" i="3"/>
  <c r="G69" i="3"/>
  <c r="H69" i="3"/>
  <c r="I69" i="3"/>
  <c r="K69" i="3"/>
  <c r="F68" i="3"/>
  <c r="G68" i="3"/>
  <c r="H68" i="3"/>
  <c r="I68" i="3"/>
  <c r="K68" i="3"/>
  <c r="F67" i="3"/>
  <c r="G67" i="3"/>
  <c r="H67" i="3"/>
  <c r="I67" i="3"/>
  <c r="K67" i="3"/>
  <c r="F66" i="3"/>
  <c r="G66" i="3"/>
  <c r="H66" i="3"/>
  <c r="I66" i="3"/>
  <c r="K66" i="3"/>
  <c r="F65" i="3"/>
  <c r="G65" i="3"/>
  <c r="H65" i="3"/>
  <c r="I65" i="3"/>
  <c r="K65" i="3"/>
  <c r="F64" i="3"/>
  <c r="G64" i="3"/>
  <c r="H64" i="3"/>
  <c r="I64" i="3"/>
  <c r="K64" i="3"/>
  <c r="F63" i="3"/>
  <c r="G63" i="3"/>
  <c r="H63" i="3"/>
  <c r="I63" i="3"/>
  <c r="K63" i="3"/>
  <c r="F62" i="3"/>
  <c r="G62" i="3"/>
  <c r="H62" i="3"/>
  <c r="I62" i="3"/>
  <c r="K62" i="3"/>
  <c r="F61" i="3"/>
  <c r="G61" i="3"/>
  <c r="H61" i="3"/>
  <c r="I61" i="3"/>
  <c r="K61" i="3"/>
  <c r="F60" i="3"/>
  <c r="G60" i="3"/>
  <c r="H60" i="3"/>
  <c r="I60" i="3"/>
  <c r="K60" i="3"/>
  <c r="F59" i="3"/>
  <c r="G59" i="3"/>
  <c r="H59" i="3"/>
  <c r="I59" i="3"/>
  <c r="K59" i="3"/>
  <c r="F58" i="3"/>
  <c r="G58" i="3"/>
  <c r="H58" i="3"/>
  <c r="I58" i="3"/>
  <c r="K58" i="3"/>
  <c r="F57" i="3"/>
  <c r="G57" i="3"/>
  <c r="H57" i="3"/>
  <c r="I57" i="3"/>
  <c r="K57" i="3"/>
  <c r="F56" i="3"/>
  <c r="G56" i="3"/>
  <c r="H56" i="3"/>
  <c r="I56" i="3"/>
  <c r="K56" i="3"/>
  <c r="F55" i="3"/>
  <c r="G55" i="3"/>
  <c r="H55" i="3"/>
  <c r="I55" i="3"/>
  <c r="K55" i="3"/>
  <c r="F54" i="3"/>
  <c r="G54" i="3"/>
  <c r="H54" i="3"/>
  <c r="I54" i="3"/>
  <c r="K54" i="3"/>
  <c r="F53" i="3"/>
  <c r="G53" i="3"/>
  <c r="H53" i="3"/>
  <c r="I53" i="3"/>
  <c r="K53" i="3"/>
  <c r="F52" i="3"/>
  <c r="G52" i="3"/>
  <c r="H52" i="3"/>
  <c r="I52" i="3"/>
  <c r="K52" i="3"/>
  <c r="F51" i="3"/>
  <c r="G51" i="3"/>
  <c r="H51" i="3"/>
  <c r="I51" i="3"/>
  <c r="K51" i="3"/>
  <c r="F50" i="3"/>
  <c r="G50" i="3"/>
  <c r="H50" i="3"/>
  <c r="I50" i="3"/>
  <c r="K50" i="3"/>
  <c r="F49" i="3"/>
  <c r="G49" i="3"/>
  <c r="H49" i="3"/>
  <c r="I49" i="3"/>
  <c r="K49" i="3"/>
  <c r="F48" i="3"/>
  <c r="G48" i="3"/>
  <c r="H48" i="3"/>
  <c r="I48" i="3"/>
  <c r="K48" i="3"/>
  <c r="F47" i="3"/>
  <c r="G47" i="3"/>
  <c r="H47" i="3"/>
  <c r="I47" i="3"/>
  <c r="K47" i="3"/>
  <c r="F46" i="3"/>
  <c r="G46" i="3"/>
  <c r="H46" i="3"/>
  <c r="I46" i="3"/>
  <c r="K46" i="3"/>
  <c r="F45" i="3"/>
  <c r="G45" i="3"/>
  <c r="H45" i="3"/>
  <c r="I45" i="3"/>
  <c r="K45" i="3"/>
  <c r="F44" i="3"/>
  <c r="G44" i="3"/>
  <c r="H44" i="3"/>
  <c r="I44" i="3"/>
  <c r="K44" i="3"/>
  <c r="F43" i="3"/>
  <c r="G43" i="3"/>
  <c r="H43" i="3"/>
  <c r="I43" i="3"/>
  <c r="K43" i="3"/>
  <c r="F42" i="3"/>
  <c r="G42" i="3"/>
  <c r="H42" i="3"/>
  <c r="I42" i="3"/>
  <c r="K42" i="3"/>
  <c r="F41" i="3"/>
  <c r="G41" i="3"/>
  <c r="H41" i="3"/>
  <c r="I41" i="3"/>
  <c r="K41" i="3"/>
  <c r="F40" i="3"/>
  <c r="G40" i="3"/>
  <c r="H40" i="3"/>
  <c r="I40" i="3"/>
  <c r="K40" i="3"/>
  <c r="F39" i="3"/>
  <c r="G39" i="3"/>
  <c r="H39" i="3"/>
  <c r="I39" i="3"/>
  <c r="K39" i="3"/>
  <c r="F38" i="3"/>
  <c r="G38" i="3"/>
  <c r="H38" i="3"/>
  <c r="I38" i="3"/>
  <c r="K38" i="3"/>
  <c r="F37" i="3"/>
  <c r="G37" i="3"/>
  <c r="H37" i="3"/>
  <c r="I37" i="3"/>
  <c r="K37" i="3"/>
  <c r="F36" i="3"/>
  <c r="G36" i="3"/>
  <c r="H36" i="3"/>
  <c r="I36" i="3"/>
  <c r="K36" i="3"/>
  <c r="F35" i="3"/>
  <c r="G35" i="3"/>
  <c r="H35" i="3"/>
  <c r="I35" i="3"/>
  <c r="K35" i="3"/>
  <c r="F34" i="3"/>
  <c r="G34" i="3"/>
  <c r="H34" i="3"/>
  <c r="I34" i="3"/>
  <c r="K34" i="3"/>
  <c r="F33" i="3"/>
  <c r="G33" i="3"/>
  <c r="H33" i="3"/>
  <c r="I33" i="3"/>
  <c r="K33" i="3"/>
  <c r="F32" i="3"/>
  <c r="G32" i="3"/>
  <c r="H32" i="3"/>
  <c r="I32" i="3"/>
  <c r="K32" i="3"/>
  <c r="F31" i="3"/>
  <c r="G31" i="3"/>
  <c r="H31" i="3"/>
  <c r="I31" i="3"/>
  <c r="K31" i="3"/>
  <c r="F30" i="3"/>
  <c r="G30" i="3"/>
  <c r="H30" i="3"/>
  <c r="I30" i="3"/>
  <c r="K30" i="3"/>
  <c r="F29" i="3"/>
  <c r="G29" i="3"/>
  <c r="H29" i="3"/>
  <c r="I29" i="3"/>
  <c r="K29" i="3"/>
  <c r="F28" i="3"/>
  <c r="G28" i="3"/>
  <c r="H28" i="3"/>
  <c r="I28" i="3"/>
  <c r="K28" i="3"/>
  <c r="F27" i="3"/>
  <c r="G27" i="3"/>
  <c r="H27" i="3"/>
  <c r="I27" i="3"/>
  <c r="K27" i="3"/>
  <c r="F26" i="3"/>
  <c r="G26" i="3"/>
  <c r="H26" i="3"/>
  <c r="I26" i="3"/>
  <c r="K26" i="3"/>
  <c r="F25" i="3"/>
  <c r="G25" i="3"/>
  <c r="H25" i="3"/>
  <c r="I25" i="3"/>
  <c r="K25" i="3"/>
  <c r="F24" i="3"/>
  <c r="G24" i="3"/>
  <c r="H24" i="3"/>
  <c r="I24" i="3"/>
  <c r="K24" i="3"/>
  <c r="F23" i="3"/>
  <c r="G23" i="3"/>
  <c r="H23" i="3"/>
  <c r="I23" i="3"/>
  <c r="K23" i="3"/>
  <c r="F22" i="3"/>
  <c r="G22" i="3"/>
  <c r="H22" i="3"/>
  <c r="I22" i="3"/>
  <c r="K22" i="3"/>
  <c r="F21" i="3"/>
  <c r="G21" i="3"/>
  <c r="H21" i="3"/>
  <c r="I21" i="3"/>
  <c r="K21" i="3"/>
  <c r="F20" i="3"/>
  <c r="G20" i="3"/>
  <c r="H20" i="3"/>
  <c r="I20" i="3"/>
  <c r="K20" i="3"/>
  <c r="F19" i="3"/>
  <c r="G19" i="3"/>
  <c r="H19" i="3"/>
  <c r="I19" i="3"/>
  <c r="K19" i="3"/>
  <c r="F18" i="3"/>
  <c r="G18" i="3"/>
  <c r="H18" i="3"/>
  <c r="I18" i="3"/>
  <c r="K18" i="3"/>
  <c r="F17" i="3"/>
  <c r="G17" i="3"/>
  <c r="H17" i="3"/>
  <c r="I17" i="3"/>
  <c r="K17" i="3"/>
  <c r="F16" i="3"/>
  <c r="G16" i="3"/>
  <c r="H16" i="3"/>
  <c r="I16" i="3"/>
  <c r="K16" i="3"/>
  <c r="F15" i="3"/>
  <c r="G15" i="3"/>
  <c r="H15" i="3"/>
  <c r="I15" i="3"/>
  <c r="K15" i="3"/>
  <c r="F14" i="3"/>
  <c r="G14" i="3"/>
  <c r="H14" i="3"/>
  <c r="I14" i="3"/>
  <c r="K14" i="3"/>
  <c r="F13" i="3"/>
  <c r="G13" i="3"/>
  <c r="H13" i="3"/>
  <c r="I13" i="3"/>
  <c r="K13" i="3"/>
  <c r="F12" i="3"/>
  <c r="G12" i="3"/>
  <c r="H12" i="3"/>
  <c r="I12" i="3"/>
  <c r="K12" i="3"/>
  <c r="F11" i="3"/>
  <c r="G11" i="3"/>
  <c r="H11" i="3"/>
  <c r="I11" i="3"/>
  <c r="K11" i="3"/>
  <c r="F10" i="3"/>
  <c r="G10" i="3"/>
  <c r="H10" i="3"/>
  <c r="I10" i="3"/>
  <c r="K10" i="3"/>
  <c r="F9" i="3"/>
  <c r="G9" i="3"/>
  <c r="H9" i="3"/>
  <c r="I9" i="3"/>
  <c r="K9" i="3"/>
  <c r="F8" i="3"/>
  <c r="G8" i="3"/>
  <c r="H8" i="3"/>
  <c r="I8" i="3"/>
  <c r="K8" i="3"/>
  <c r="F7" i="3"/>
  <c r="G7" i="3"/>
  <c r="H7" i="3"/>
  <c r="I7" i="3"/>
  <c r="K7" i="3"/>
  <c r="F6" i="3"/>
  <c r="G6" i="3"/>
  <c r="H6" i="3"/>
  <c r="I6" i="3"/>
  <c r="K6" i="3"/>
  <c r="F5" i="3"/>
  <c r="G5" i="3"/>
  <c r="H5" i="3"/>
  <c r="I5" i="3"/>
  <c r="K5" i="3"/>
  <c r="F4" i="3"/>
  <c r="G4" i="3"/>
  <c r="H4" i="3"/>
  <c r="I4" i="3"/>
  <c r="K4" i="3"/>
  <c r="F3" i="3"/>
  <c r="G3" i="3"/>
  <c r="H3" i="3"/>
  <c r="I3" i="3"/>
  <c r="K3" i="3"/>
  <c r="F2" i="3"/>
  <c r="G2" i="3"/>
  <c r="H2" i="3"/>
  <c r="I2" i="3"/>
  <c r="K2" i="3"/>
  <c r="N37" i="1"/>
  <c r="K37" i="1"/>
  <c r="L37" i="1"/>
  <c r="M37" i="1"/>
  <c r="J37" i="1"/>
  <c r="O37" i="1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98" i="1"/>
  <c r="K98" i="1"/>
  <c r="L98" i="1"/>
  <c r="M98" i="1"/>
  <c r="J98" i="1"/>
  <c r="O98" i="1"/>
  <c r="N97" i="1"/>
  <c r="K97" i="1"/>
  <c r="L97" i="1"/>
  <c r="M97" i="1"/>
  <c r="J97" i="1"/>
  <c r="O97" i="1"/>
  <c r="N96" i="1"/>
  <c r="K96" i="1"/>
  <c r="L96" i="1"/>
  <c r="M96" i="1"/>
  <c r="J96" i="1"/>
  <c r="O96" i="1"/>
  <c r="N95" i="1"/>
  <c r="K95" i="1"/>
  <c r="L95" i="1"/>
  <c r="M95" i="1"/>
  <c r="J95" i="1"/>
  <c r="O95" i="1"/>
  <c r="N94" i="1"/>
  <c r="K94" i="1"/>
  <c r="L94" i="1"/>
  <c r="M94" i="1"/>
  <c r="J94" i="1"/>
  <c r="O94" i="1"/>
  <c r="N93" i="1"/>
  <c r="K93" i="1"/>
  <c r="L93" i="1"/>
  <c r="M93" i="1"/>
  <c r="J93" i="1"/>
  <c r="O93" i="1"/>
  <c r="N92" i="1"/>
  <c r="K92" i="1"/>
  <c r="L92" i="1"/>
  <c r="M92" i="1"/>
  <c r="J92" i="1"/>
  <c r="O92" i="1"/>
  <c r="N91" i="1"/>
  <c r="K91" i="1"/>
  <c r="L91" i="1"/>
  <c r="M91" i="1"/>
  <c r="J91" i="1"/>
  <c r="O91" i="1"/>
  <c r="N90" i="1"/>
  <c r="K90" i="1"/>
  <c r="L90" i="1"/>
  <c r="M90" i="1"/>
  <c r="J90" i="1"/>
  <c r="O90" i="1"/>
  <c r="N89" i="1"/>
  <c r="K89" i="1"/>
  <c r="L89" i="1"/>
  <c r="M89" i="1"/>
  <c r="J89" i="1"/>
  <c r="O89" i="1"/>
  <c r="N88" i="1"/>
  <c r="K88" i="1"/>
  <c r="L88" i="1"/>
  <c r="M88" i="1"/>
  <c r="J88" i="1"/>
  <c r="O88" i="1"/>
  <c r="N87" i="1"/>
  <c r="K87" i="1"/>
  <c r="L87" i="1"/>
  <c r="M87" i="1"/>
  <c r="J87" i="1"/>
  <c r="O87" i="1"/>
  <c r="N86" i="1"/>
  <c r="K86" i="1"/>
  <c r="L86" i="1"/>
  <c r="M86" i="1"/>
  <c r="J86" i="1"/>
  <c r="O86" i="1"/>
  <c r="N85" i="1"/>
  <c r="K85" i="1"/>
  <c r="L85" i="1"/>
  <c r="M85" i="1"/>
  <c r="J85" i="1"/>
  <c r="O85" i="1"/>
  <c r="N84" i="1"/>
  <c r="K84" i="1"/>
  <c r="L84" i="1"/>
  <c r="M84" i="1"/>
  <c r="J84" i="1"/>
  <c r="O84" i="1"/>
  <c r="N83" i="1"/>
  <c r="K83" i="1"/>
  <c r="L83" i="1"/>
  <c r="M83" i="1"/>
  <c r="J83" i="1"/>
  <c r="O83" i="1"/>
  <c r="N82" i="1"/>
  <c r="K82" i="1"/>
  <c r="L82" i="1"/>
  <c r="M82" i="1"/>
  <c r="J82" i="1"/>
  <c r="O82" i="1"/>
  <c r="N81" i="1"/>
  <c r="K81" i="1"/>
  <c r="L81" i="1"/>
  <c r="M81" i="1"/>
  <c r="J81" i="1"/>
  <c r="O81" i="1"/>
  <c r="N75" i="1"/>
  <c r="K75" i="1"/>
  <c r="L75" i="1"/>
  <c r="M75" i="1"/>
  <c r="J75" i="1"/>
  <c r="O75" i="1"/>
  <c r="N76" i="1"/>
  <c r="K76" i="1"/>
  <c r="L76" i="1"/>
  <c r="M76" i="1"/>
  <c r="J76" i="1"/>
  <c r="O76" i="1"/>
  <c r="N78" i="1"/>
  <c r="K78" i="1"/>
  <c r="L78" i="1"/>
  <c r="M78" i="1"/>
  <c r="J78" i="1"/>
  <c r="O78" i="1"/>
  <c r="N79" i="1"/>
  <c r="K79" i="1"/>
  <c r="L79" i="1"/>
  <c r="M79" i="1"/>
  <c r="J79" i="1"/>
  <c r="O79" i="1"/>
  <c r="N77" i="1"/>
  <c r="K77" i="1"/>
  <c r="L77" i="1"/>
  <c r="M77" i="1"/>
  <c r="J77" i="1"/>
  <c r="O77" i="1"/>
  <c r="N71" i="1"/>
  <c r="K71" i="1"/>
  <c r="L71" i="1"/>
  <c r="M71" i="1"/>
  <c r="J71" i="1"/>
  <c r="O71" i="1"/>
  <c r="N74" i="1"/>
  <c r="K74" i="1"/>
  <c r="L74" i="1"/>
  <c r="M74" i="1"/>
  <c r="J74" i="1"/>
  <c r="O74" i="1"/>
  <c r="N73" i="1"/>
  <c r="K73" i="1"/>
  <c r="L73" i="1"/>
  <c r="M73" i="1"/>
  <c r="J73" i="1"/>
  <c r="O73" i="1"/>
  <c r="N68" i="1"/>
  <c r="K68" i="1"/>
  <c r="L68" i="1"/>
  <c r="M68" i="1"/>
  <c r="J68" i="1"/>
  <c r="O68" i="1"/>
  <c r="N63" i="1"/>
  <c r="K63" i="1"/>
  <c r="L63" i="1"/>
  <c r="M63" i="1"/>
  <c r="J63" i="1"/>
  <c r="O63" i="1"/>
  <c r="N45" i="1"/>
  <c r="K45" i="1"/>
  <c r="L45" i="1"/>
  <c r="M45" i="1"/>
  <c r="J45" i="1"/>
  <c r="O45" i="1"/>
  <c r="N55" i="1"/>
  <c r="K55" i="1"/>
  <c r="L55" i="1"/>
  <c r="M55" i="1"/>
  <c r="J55" i="1"/>
  <c r="O55" i="1"/>
  <c r="N65" i="1"/>
  <c r="K65" i="1"/>
  <c r="L65" i="1"/>
  <c r="M65" i="1"/>
  <c r="J65" i="1"/>
  <c r="O65" i="1"/>
  <c r="N61" i="1"/>
  <c r="K61" i="1"/>
  <c r="L61" i="1"/>
  <c r="M61" i="1"/>
  <c r="J61" i="1"/>
  <c r="O61" i="1"/>
  <c r="N60" i="1"/>
  <c r="K60" i="1"/>
  <c r="L60" i="1"/>
  <c r="M60" i="1"/>
  <c r="J60" i="1"/>
  <c r="O60" i="1"/>
  <c r="N66" i="1"/>
  <c r="K66" i="1"/>
  <c r="L66" i="1"/>
  <c r="M66" i="1"/>
  <c r="J66" i="1"/>
  <c r="O66" i="1"/>
  <c r="N58" i="1"/>
  <c r="K58" i="1"/>
  <c r="L58" i="1"/>
  <c r="M58" i="1"/>
  <c r="J58" i="1"/>
  <c r="O58" i="1"/>
  <c r="N62" i="1"/>
  <c r="K62" i="1"/>
  <c r="L62" i="1"/>
  <c r="M62" i="1"/>
  <c r="J62" i="1"/>
  <c r="O62" i="1"/>
  <c r="N56" i="1"/>
  <c r="K56" i="1"/>
  <c r="L56" i="1"/>
  <c r="M56" i="1"/>
  <c r="J56" i="1"/>
  <c r="O56" i="1"/>
  <c r="N64" i="1"/>
  <c r="K64" i="1"/>
  <c r="L64" i="1"/>
  <c r="M64" i="1"/>
  <c r="J64" i="1"/>
  <c r="O64" i="1"/>
  <c r="N47" i="1"/>
  <c r="K47" i="1"/>
  <c r="L47" i="1"/>
  <c r="M47" i="1"/>
  <c r="J47" i="1"/>
  <c r="O47" i="1"/>
  <c r="N67" i="1"/>
  <c r="K67" i="1"/>
  <c r="L67" i="1"/>
  <c r="M67" i="1"/>
  <c r="J67" i="1"/>
  <c r="O67" i="1"/>
  <c r="N48" i="1"/>
  <c r="K48" i="1"/>
  <c r="L48" i="1"/>
  <c r="M48" i="1"/>
  <c r="J48" i="1"/>
  <c r="O48" i="1"/>
  <c r="N54" i="1"/>
  <c r="K54" i="1"/>
  <c r="L54" i="1"/>
  <c r="M54" i="1"/>
  <c r="J54" i="1"/>
  <c r="O54" i="1"/>
  <c r="N59" i="1"/>
  <c r="K59" i="1"/>
  <c r="L59" i="1"/>
  <c r="M59" i="1"/>
  <c r="J59" i="1"/>
  <c r="O59" i="1"/>
  <c r="N50" i="1"/>
  <c r="K50" i="1"/>
  <c r="L50" i="1"/>
  <c r="M50" i="1"/>
  <c r="J50" i="1"/>
  <c r="O50" i="1"/>
  <c r="N46" i="1"/>
  <c r="K46" i="1"/>
  <c r="L46" i="1"/>
  <c r="M46" i="1"/>
  <c r="J46" i="1"/>
  <c r="O46" i="1"/>
  <c r="N41" i="1"/>
  <c r="K41" i="1"/>
  <c r="L41" i="1"/>
  <c r="M41" i="1"/>
  <c r="J41" i="1"/>
  <c r="O41" i="1"/>
  <c r="N49" i="1"/>
  <c r="K49" i="1"/>
  <c r="L49" i="1"/>
  <c r="M49" i="1"/>
  <c r="J49" i="1"/>
  <c r="O49" i="1"/>
  <c r="N53" i="1"/>
  <c r="K53" i="1"/>
  <c r="L53" i="1"/>
  <c r="M53" i="1"/>
  <c r="J53" i="1"/>
  <c r="O53" i="1"/>
  <c r="N44" i="1"/>
  <c r="K44" i="1"/>
  <c r="L44" i="1"/>
  <c r="M44" i="1"/>
  <c r="J44" i="1"/>
  <c r="O44" i="1"/>
  <c r="N72" i="1"/>
  <c r="K72" i="1"/>
  <c r="L72" i="1"/>
  <c r="M72" i="1"/>
  <c r="J72" i="1"/>
  <c r="O72" i="1"/>
  <c r="N18" i="1"/>
  <c r="K18" i="1"/>
  <c r="L18" i="1"/>
  <c r="M18" i="1"/>
  <c r="J18" i="1"/>
  <c r="O18" i="1"/>
  <c r="N57" i="1"/>
  <c r="K57" i="1"/>
  <c r="L57" i="1"/>
  <c r="M57" i="1"/>
  <c r="J57" i="1"/>
  <c r="O57" i="1"/>
  <c r="N35" i="1"/>
  <c r="K35" i="1"/>
  <c r="L35" i="1"/>
  <c r="M35" i="1"/>
  <c r="J35" i="1"/>
  <c r="O35" i="1"/>
  <c r="N39" i="1"/>
  <c r="K39" i="1"/>
  <c r="L39" i="1"/>
  <c r="M39" i="1"/>
  <c r="J39" i="1"/>
  <c r="O39" i="1"/>
  <c r="N32" i="1"/>
  <c r="K32" i="1"/>
  <c r="L32" i="1"/>
  <c r="M32" i="1"/>
  <c r="J32" i="1"/>
  <c r="O32" i="1"/>
  <c r="N34" i="1"/>
  <c r="K34" i="1"/>
  <c r="L34" i="1"/>
  <c r="M34" i="1"/>
  <c r="J34" i="1"/>
  <c r="O34" i="1"/>
  <c r="N36" i="1"/>
  <c r="K36" i="1"/>
  <c r="L36" i="1"/>
  <c r="M36" i="1"/>
  <c r="J36" i="1"/>
  <c r="O36" i="1"/>
  <c r="N52" i="1"/>
  <c r="K52" i="1"/>
  <c r="L52" i="1"/>
  <c r="M52" i="1"/>
  <c r="J52" i="1"/>
  <c r="O52" i="1"/>
  <c r="N70" i="1"/>
  <c r="K70" i="1"/>
  <c r="L70" i="1"/>
  <c r="M70" i="1"/>
  <c r="J70" i="1"/>
  <c r="O70" i="1"/>
  <c r="N43" i="1"/>
  <c r="K43" i="1"/>
  <c r="L43" i="1"/>
  <c r="M43" i="1"/>
  <c r="J43" i="1"/>
  <c r="O43" i="1"/>
  <c r="N33" i="1"/>
  <c r="K33" i="1"/>
  <c r="L33" i="1"/>
  <c r="M33" i="1"/>
  <c r="J33" i="1"/>
  <c r="O33" i="1"/>
  <c r="N31" i="1"/>
  <c r="K31" i="1"/>
  <c r="L31" i="1"/>
  <c r="M31" i="1"/>
  <c r="J31" i="1"/>
  <c r="O31" i="1"/>
  <c r="N30" i="1"/>
  <c r="K30" i="1"/>
  <c r="L30" i="1"/>
  <c r="M30" i="1"/>
  <c r="J30" i="1"/>
  <c r="O30" i="1"/>
  <c r="N23" i="1"/>
  <c r="K23" i="1"/>
  <c r="L23" i="1"/>
  <c r="M23" i="1"/>
  <c r="J23" i="1"/>
  <c r="O23" i="1"/>
  <c r="N69" i="1"/>
  <c r="K69" i="1"/>
  <c r="L69" i="1"/>
  <c r="M69" i="1"/>
  <c r="J69" i="1"/>
  <c r="O69" i="1"/>
  <c r="N27" i="1"/>
  <c r="K27" i="1"/>
  <c r="L27" i="1"/>
  <c r="M27" i="1"/>
  <c r="J27" i="1"/>
  <c r="O27" i="1"/>
  <c r="N38" i="1"/>
  <c r="K38" i="1"/>
  <c r="L38" i="1"/>
  <c r="M38" i="1"/>
  <c r="J38" i="1"/>
  <c r="O38" i="1"/>
  <c r="N19" i="1"/>
  <c r="K19" i="1"/>
  <c r="L19" i="1"/>
  <c r="M19" i="1"/>
  <c r="J19" i="1"/>
  <c r="O19" i="1"/>
  <c r="N24" i="1"/>
  <c r="K24" i="1"/>
  <c r="L24" i="1"/>
  <c r="M24" i="1"/>
  <c r="J24" i="1"/>
  <c r="O24" i="1"/>
  <c r="N51" i="1"/>
  <c r="K51" i="1"/>
  <c r="L51" i="1"/>
  <c r="M51" i="1"/>
  <c r="J51" i="1"/>
  <c r="O51" i="1"/>
  <c r="N13" i="1"/>
  <c r="K13" i="1"/>
  <c r="L13" i="1"/>
  <c r="M13" i="1"/>
  <c r="J13" i="1"/>
  <c r="O13" i="1"/>
  <c r="N25" i="1"/>
  <c r="K25" i="1"/>
  <c r="L25" i="1"/>
  <c r="M25" i="1"/>
  <c r="J25" i="1"/>
  <c r="O25" i="1"/>
  <c r="N40" i="1"/>
  <c r="K40" i="1"/>
  <c r="L40" i="1"/>
  <c r="M40" i="1"/>
  <c r="J40" i="1"/>
  <c r="O40" i="1"/>
  <c r="N10" i="1"/>
  <c r="K10" i="1"/>
  <c r="L10" i="1"/>
  <c r="M10" i="1"/>
  <c r="J10" i="1"/>
  <c r="O10" i="1"/>
  <c r="N7" i="1"/>
  <c r="K7" i="1"/>
  <c r="L7" i="1"/>
  <c r="M7" i="1"/>
  <c r="J7" i="1"/>
  <c r="O7" i="1"/>
  <c r="N22" i="1"/>
  <c r="K22" i="1"/>
  <c r="L22" i="1"/>
  <c r="M22" i="1"/>
  <c r="J22" i="1"/>
  <c r="O22" i="1"/>
  <c r="N20" i="1"/>
  <c r="K20" i="1"/>
  <c r="L20" i="1"/>
  <c r="M20" i="1"/>
  <c r="J20" i="1"/>
  <c r="O20" i="1"/>
  <c r="N26" i="1"/>
  <c r="K26" i="1"/>
  <c r="L26" i="1"/>
  <c r="M26" i="1"/>
  <c r="J26" i="1"/>
  <c r="O26" i="1"/>
  <c r="N17" i="1"/>
  <c r="K17" i="1"/>
  <c r="L17" i="1"/>
  <c r="M17" i="1"/>
  <c r="J17" i="1"/>
  <c r="O17" i="1"/>
  <c r="N29" i="1"/>
  <c r="K29" i="1"/>
  <c r="L29" i="1"/>
  <c r="M29" i="1"/>
  <c r="J29" i="1"/>
  <c r="O29" i="1"/>
  <c r="N42" i="1"/>
  <c r="K42" i="1"/>
  <c r="L42" i="1"/>
  <c r="M42" i="1"/>
  <c r="J42" i="1"/>
  <c r="O42" i="1"/>
  <c r="N12" i="1"/>
  <c r="K12" i="1"/>
  <c r="L12" i="1"/>
  <c r="M12" i="1"/>
  <c r="J12" i="1"/>
  <c r="O12" i="1"/>
  <c r="N14" i="1"/>
  <c r="K14" i="1"/>
  <c r="L14" i="1"/>
  <c r="M14" i="1"/>
  <c r="J14" i="1"/>
  <c r="O14" i="1"/>
  <c r="N15" i="1"/>
  <c r="K15" i="1"/>
  <c r="L15" i="1"/>
  <c r="M15" i="1"/>
  <c r="J15" i="1"/>
  <c r="O15" i="1"/>
  <c r="N21" i="1"/>
  <c r="K21" i="1"/>
  <c r="L21" i="1"/>
  <c r="M21" i="1"/>
  <c r="J21" i="1"/>
  <c r="O21" i="1"/>
  <c r="N9" i="1"/>
  <c r="K9" i="1"/>
  <c r="L9" i="1"/>
  <c r="M9" i="1"/>
  <c r="J9" i="1"/>
  <c r="O9" i="1"/>
  <c r="N11" i="1"/>
  <c r="K11" i="1"/>
  <c r="L11" i="1"/>
  <c r="M11" i="1"/>
  <c r="J11" i="1"/>
  <c r="O11" i="1"/>
  <c r="N5" i="1"/>
  <c r="K5" i="1"/>
  <c r="L5" i="1"/>
  <c r="M5" i="1"/>
  <c r="J5" i="1"/>
  <c r="O5" i="1"/>
  <c r="N28" i="1"/>
  <c r="K28" i="1"/>
  <c r="L28" i="1"/>
  <c r="M28" i="1"/>
  <c r="J28" i="1"/>
  <c r="O28" i="1"/>
  <c r="N2" i="1"/>
  <c r="K2" i="1"/>
  <c r="L2" i="1"/>
  <c r="M2" i="1"/>
  <c r="J2" i="1"/>
  <c r="O2" i="1"/>
  <c r="N8" i="1"/>
  <c r="K8" i="1"/>
  <c r="L8" i="1"/>
  <c r="M8" i="1"/>
  <c r="J8" i="1"/>
  <c r="O8" i="1"/>
  <c r="N16" i="1"/>
  <c r="K16" i="1"/>
  <c r="L16" i="1"/>
  <c r="M16" i="1"/>
  <c r="J16" i="1"/>
  <c r="O16" i="1"/>
  <c r="N6" i="1"/>
  <c r="K6" i="1"/>
  <c r="L6" i="1"/>
  <c r="M6" i="1"/>
  <c r="J6" i="1"/>
  <c r="O6" i="1"/>
</calcChain>
</file>

<file path=xl/sharedStrings.xml><?xml version="1.0" encoding="utf-8"?>
<sst xmlns="http://schemas.openxmlformats.org/spreadsheetml/2006/main" count="420" uniqueCount="294">
  <si>
    <t>Mltplr</t>
  </si>
  <si>
    <t>C&amp;E</t>
  </si>
  <si>
    <t>Debt</t>
  </si>
  <si>
    <t>Shares Outstanding</t>
  </si>
  <si>
    <t>Curr Price</t>
  </si>
  <si>
    <t>Yield</t>
  </si>
  <si>
    <t>Beta</t>
  </si>
  <si>
    <t>Money Maker Adjustment</t>
  </si>
  <si>
    <t>Dividend Factor</t>
  </si>
  <si>
    <t>Beta Factor Divider</t>
  </si>
  <si>
    <t>Debt Factor</t>
  </si>
  <si>
    <t>Sell Target</t>
  </si>
  <si>
    <t>Money Maker</t>
  </si>
  <si>
    <t>Notes</t>
  </si>
  <si>
    <t>EMC</t>
  </si>
  <si>
    <t>ntap</t>
  </si>
  <si>
    <t>AAPL</t>
  </si>
  <si>
    <t>cato</t>
  </si>
  <si>
    <t>VZ</t>
  </si>
  <si>
    <t>CSCO</t>
  </si>
  <si>
    <t>coh</t>
  </si>
  <si>
    <t>forr</t>
  </si>
  <si>
    <t>BRCM</t>
  </si>
  <si>
    <t>lanc</t>
  </si>
  <si>
    <t>lly</t>
  </si>
  <si>
    <t>noc</t>
  </si>
  <si>
    <t>ADTN</t>
  </si>
  <si>
    <t>unf</t>
  </si>
  <si>
    <t>adm</t>
  </si>
  <si>
    <t>INTC</t>
  </si>
  <si>
    <t>MSFT</t>
  </si>
  <si>
    <t>ctl</t>
  </si>
  <si>
    <t>luv</t>
  </si>
  <si>
    <t>LMT</t>
  </si>
  <si>
    <t>pfe</t>
  </si>
  <si>
    <t>hfc</t>
  </si>
  <si>
    <t>t</t>
  </si>
  <si>
    <t>QCOM</t>
  </si>
  <si>
    <t>rhi</t>
  </si>
  <si>
    <t>iaci</t>
  </si>
  <si>
    <t>un</t>
  </si>
  <si>
    <t>cboe</t>
  </si>
  <si>
    <t>ca</t>
  </si>
  <si>
    <t>PM</t>
  </si>
  <si>
    <t>cat</t>
  </si>
  <si>
    <t>ait</t>
  </si>
  <si>
    <t>lea</t>
  </si>
  <si>
    <t>calm</t>
  </si>
  <si>
    <t>mo</t>
  </si>
  <si>
    <t>mcd</t>
  </si>
  <si>
    <t>msi</t>
  </si>
  <si>
    <t>tho</t>
  </si>
  <si>
    <t>gww</t>
  </si>
  <si>
    <t>STX</t>
  </si>
  <si>
    <t>wnr</t>
  </si>
  <si>
    <t>ldos</t>
  </si>
  <si>
    <t>KMP</t>
  </si>
  <si>
    <t>IBM</t>
  </si>
  <si>
    <t>lyb</t>
  </si>
  <si>
    <t>anf</t>
  </si>
  <si>
    <t>atni</t>
  </si>
  <si>
    <t>yum</t>
  </si>
  <si>
    <t>vod</t>
  </si>
  <si>
    <t>azn</t>
  </si>
  <si>
    <t>pten</t>
  </si>
  <si>
    <t>tu</t>
  </si>
  <si>
    <t>nke</t>
  </si>
  <si>
    <t>cvx</t>
  </si>
  <si>
    <t>mjn</t>
  </si>
  <si>
    <t>K</t>
  </si>
  <si>
    <t>pot</t>
  </si>
  <si>
    <t>k</t>
  </si>
  <si>
    <t>hsy</t>
  </si>
  <si>
    <t>cme</t>
  </si>
  <si>
    <t>sbux</t>
  </si>
  <si>
    <t>abc</t>
  </si>
  <si>
    <t>pcar</t>
  </si>
  <si>
    <t>wfm</t>
  </si>
  <si>
    <t>PRA</t>
  </si>
  <si>
    <t>txrh</t>
  </si>
  <si>
    <t>wec</t>
  </si>
  <si>
    <t>bax</t>
  </si>
  <si>
    <t>hrs</t>
  </si>
  <si>
    <t>hsc</t>
  </si>
  <si>
    <t>mtb</t>
  </si>
  <si>
    <t>fast</t>
  </si>
  <si>
    <t>slh</t>
  </si>
  <si>
    <t>b</t>
  </si>
  <si>
    <t>twc</t>
  </si>
  <si>
    <t>FCX</t>
  </si>
  <si>
    <t>atk</t>
  </si>
  <si>
    <t>wmt</t>
  </si>
  <si>
    <t>bgs</t>
  </si>
  <si>
    <t>Wy</t>
  </si>
  <si>
    <t>PPL</t>
  </si>
  <si>
    <t>wpz</t>
  </si>
  <si>
    <t>cop</t>
  </si>
  <si>
    <t>DUK</t>
  </si>
  <si>
    <t>D</t>
  </si>
  <si>
    <t>etp</t>
  </si>
  <si>
    <t>line</t>
  </si>
  <si>
    <t>pcl</t>
  </si>
  <si>
    <t>clf</t>
  </si>
  <si>
    <t>joy</t>
  </si>
  <si>
    <t>Sji</t>
  </si>
  <si>
    <t>TOT</t>
  </si>
  <si>
    <t>rds-a</t>
  </si>
  <si>
    <t>Price</t>
  </si>
  <si>
    <t>http://finance.yahoo.com/d/quotes.csv?s=XOM+BBDb.TO+JNJ+MSFT&amp;f=sl1yj1</t>
  </si>
  <si>
    <t>price</t>
  </si>
  <si>
    <t>yld</t>
  </si>
  <si>
    <t>RL</t>
  </si>
  <si>
    <t>MCAP</t>
  </si>
  <si>
    <t>SO-5</t>
  </si>
  <si>
    <t>SO-1</t>
  </si>
  <si>
    <t>SO-2</t>
  </si>
  <si>
    <t>SO-3</t>
  </si>
  <si>
    <t>SO-4</t>
  </si>
  <si>
    <t>Shares Out</t>
  </si>
  <si>
    <t>CHL</t>
  </si>
  <si>
    <t>COH</t>
  </si>
  <si>
    <t>CATO</t>
  </si>
  <si>
    <t>FORR</t>
  </si>
  <si>
    <t>LLY</t>
  </si>
  <si>
    <t>VOD</t>
  </si>
  <si>
    <t>LANC</t>
  </si>
  <si>
    <t>NOC</t>
  </si>
  <si>
    <t>PFE</t>
  </si>
  <si>
    <t>NTAP</t>
  </si>
  <si>
    <t>ADM</t>
  </si>
  <si>
    <t>HFC</t>
  </si>
  <si>
    <t>LDOS</t>
  </si>
  <si>
    <t>CBOE</t>
  </si>
  <si>
    <t>CTL</t>
  </si>
  <si>
    <t>CA</t>
  </si>
  <si>
    <t>LUV</t>
  </si>
  <si>
    <t>T</t>
  </si>
  <si>
    <t>IACI</t>
  </si>
  <si>
    <t>UNF</t>
  </si>
  <si>
    <t>CAT</t>
  </si>
  <si>
    <t>RHI</t>
  </si>
  <si>
    <t>AIT</t>
  </si>
  <si>
    <t>ATNI</t>
  </si>
  <si>
    <t>LEA</t>
  </si>
  <si>
    <t>MSI</t>
  </si>
  <si>
    <t>GWW</t>
  </si>
  <si>
    <t>THO</t>
  </si>
  <si>
    <t>MCD</t>
  </si>
  <si>
    <t>WNR</t>
  </si>
  <si>
    <t>WFM</t>
  </si>
  <si>
    <t>MO</t>
  </si>
  <si>
    <t>LYB</t>
  </si>
  <si>
    <t>CVX</t>
  </si>
  <si>
    <t>YUM</t>
  </si>
  <si>
    <t>RDS-A</t>
  </si>
  <si>
    <t>ANF</t>
  </si>
  <si>
    <t>CME</t>
  </si>
  <si>
    <t>TU</t>
  </si>
  <si>
    <t>PTEN</t>
  </si>
  <si>
    <t>AZN</t>
  </si>
  <si>
    <t>CALM</t>
  </si>
  <si>
    <t>MJN</t>
  </si>
  <si>
    <t>PCAR</t>
  </si>
  <si>
    <t>SBUX</t>
  </si>
  <si>
    <t>ABC</t>
  </si>
  <si>
    <t>NKE</t>
  </si>
  <si>
    <t>POT</t>
  </si>
  <si>
    <t>TXRH</t>
  </si>
  <si>
    <t>HSY</t>
  </si>
  <si>
    <t>UN</t>
  </si>
  <si>
    <t>WEC</t>
  </si>
  <si>
    <t>HRS</t>
  </si>
  <si>
    <t>BAX</t>
  </si>
  <si>
    <t>B</t>
  </si>
  <si>
    <t>SLH</t>
  </si>
  <si>
    <t>MTB</t>
  </si>
  <si>
    <t>FAST</t>
  </si>
  <si>
    <t>HSC</t>
  </si>
  <si>
    <t>TWC</t>
  </si>
  <si>
    <t>ATK</t>
  </si>
  <si>
    <t>WMT</t>
  </si>
  <si>
    <t>BGS</t>
  </si>
  <si>
    <t>WY</t>
  </si>
  <si>
    <t>WPZ</t>
  </si>
  <si>
    <t>COP</t>
  </si>
  <si>
    <t>ETP</t>
  </si>
  <si>
    <t>LINE</t>
  </si>
  <si>
    <t>PCL</t>
  </si>
  <si>
    <t>CLF</t>
  </si>
  <si>
    <t>JOY</t>
  </si>
  <si>
    <t>SJI</t>
  </si>
  <si>
    <t>tsm</t>
  </si>
  <si>
    <t>TSM</t>
  </si>
  <si>
    <t>LFCF</t>
  </si>
  <si>
    <t>Future Enhancments</t>
  </si>
  <si>
    <t>Take into account Earnings Dates</t>
  </si>
  <si>
    <t>Take into account Dividend Dates</t>
  </si>
  <si>
    <t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+TOT</t>
  </si>
  <si>
    <t>http://finance.yahoo.com/d/quotes.csv?s=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+TOT&amp;f=sl1yj1</t>
  </si>
  <si>
    <t>948.7M</t>
  </si>
  <si>
    <t>248.5B</t>
  </si>
  <si>
    <t>127.4B</t>
  </si>
  <si>
    <t>12.564B</t>
  </si>
  <si>
    <t>60.302B</t>
  </si>
  <si>
    <t>86.710B</t>
  </si>
  <si>
    <t>606.4B</t>
  </si>
  <si>
    <t>696.3M</t>
  </si>
  <si>
    <t>191.3B</t>
  </si>
  <si>
    <t>27.447B</t>
  </si>
  <si>
    <t>10.005B</t>
  </si>
  <si>
    <t>9.055B</t>
  </si>
  <si>
    <t>70.813B</t>
  </si>
  <si>
    <t>13.750B</t>
  </si>
  <si>
    <t>2.357B</t>
  </si>
  <si>
    <t>33.186B</t>
  </si>
  <si>
    <t>2.628B</t>
  </si>
  <si>
    <t>127.8B</t>
  </si>
  <si>
    <t>388.4B</t>
  </si>
  <si>
    <t>23.268B</t>
  </si>
  <si>
    <t>23.829B</t>
  </si>
  <si>
    <t>184.2B</t>
  </si>
  <si>
    <t>4.652B</t>
  </si>
  <si>
    <t>56.423B</t>
  </si>
  <si>
    <t>208.2B</t>
  </si>
  <si>
    <t>172.0B</t>
  </si>
  <si>
    <t>1.981B</t>
  </si>
  <si>
    <t>134.3B</t>
  </si>
  <si>
    <t>5.587B</t>
  </si>
  <si>
    <t>2.837B</t>
  </si>
  <si>
    <t>15.479B</t>
  </si>
  <si>
    <t>63.428B</t>
  </si>
  <si>
    <t>1.963B</t>
  </si>
  <si>
    <t>92.272B</t>
  </si>
  <si>
    <t>17.193B</t>
  </si>
  <si>
    <t>23.493B</t>
  </si>
  <si>
    <t>18.841B</t>
  </si>
  <si>
    <t>6.790B</t>
  </si>
  <si>
    <t>14.947B</t>
  </si>
  <si>
    <t>916.6M</t>
  </si>
  <si>
    <t>192.7B</t>
  </si>
  <si>
    <t>1.188B</t>
  </si>
  <si>
    <t>13.980B</t>
  </si>
  <si>
    <t>31.835B</t>
  </si>
  <si>
    <t>7.632B</t>
  </si>
  <si>
    <t>89.694B</t>
  </si>
  <si>
    <t>234.7B</t>
  </si>
  <si>
    <t>249.0B</t>
  </si>
  <si>
    <t>21.755B</t>
  </si>
  <si>
    <t>57.729B</t>
  </si>
  <si>
    <t>4.656B</t>
  </si>
  <si>
    <t>2.726B</t>
  </si>
  <si>
    <t>21.073B</t>
  </si>
  <si>
    <t>27.762B</t>
  </si>
  <si>
    <t>22.428B</t>
  </si>
  <si>
    <t>94.277B</t>
  </si>
  <si>
    <t>4.274B</t>
  </si>
  <si>
    <t>28.909B</t>
  </si>
  <si>
    <t>56.107B</t>
  </si>
  <si>
    <t>2.661B</t>
  </si>
  <si>
    <t>19.519B</t>
  </si>
  <si>
    <t>17.307B</t>
  </si>
  <si>
    <t>20.710B</t>
  </si>
  <si>
    <t>2.190B</t>
  </si>
  <si>
    <t>70.166B</t>
  </si>
  <si>
    <t>1.877B</t>
  </si>
  <si>
    <t>115.2B</t>
  </si>
  <si>
    <t>7.169B</t>
  </si>
  <si>
    <t>42.168B</t>
  </si>
  <si>
    <t>9.882B</t>
  </si>
  <si>
    <t>39.052B</t>
  </si>
  <si>
    <t>1.787B</t>
  </si>
  <si>
    <t>4.002B</t>
  </si>
  <si>
    <t>1.896B</t>
  </si>
  <si>
    <t>13.548B</t>
  </si>
  <si>
    <t>16.713B</t>
  </si>
  <si>
    <t>105.7B</t>
  </si>
  <si>
    <t>42.091B</t>
  </si>
  <si>
    <t>34.496B</t>
  </si>
  <si>
    <t>4.271B</t>
  </si>
  <si>
    <t>246.1B</t>
  </si>
  <si>
    <t>1.517B</t>
  </si>
  <si>
    <t>16.866B</t>
  </si>
  <si>
    <t>22.144B</t>
  </si>
  <si>
    <t>23.554B</t>
  </si>
  <si>
    <t>97.972B</t>
  </si>
  <si>
    <t>52.274B</t>
  </si>
  <si>
    <t>39.819B</t>
  </si>
  <si>
    <t>19.670B</t>
  </si>
  <si>
    <t>10.075B</t>
  </si>
  <si>
    <t>7.034B</t>
  </si>
  <si>
    <t>1.962B</t>
  </si>
  <si>
    <t>5.639B</t>
  </si>
  <si>
    <t>1.778B</t>
  </si>
  <si>
    <t>144.7B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</si>
</sst>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Arial"/>
    </font>
    <font>
      <b/>
      <sz val="13"/>
      <color rgb="FF000000"/>
      <name val="Arial"/>
    </font>
    <font>
      <sz val="13"/>
      <color rgb="FF008000"/>
      <name val="Arial"/>
    </font>
    <font>
      <sz val="13"/>
      <color rgb="FFFF0000"/>
      <name val="Arial"/>
    </font>
    <font>
      <b/>
      <sz val="13"/>
      <color rgb="FFFF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Arial"/>
    </font>
    <font>
      <b/>
      <sz val="13.2"/>
      <color theme="3"/>
      <name val="Arial"/>
    </font>
    <font>
      <sz val="12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7" fillId="0" borderId="0" xfId="52"/>
    <xf numFmtId="165" fontId="0" fillId="0" borderId="0" xfId="5" applyNumberFormat="1" applyFont="1"/>
    <xf numFmtId="0" fontId="0" fillId="2" borderId="0" xfId="0" applyFill="1"/>
    <xf numFmtId="2" fontId="3" fillId="3" borderId="0" xfId="0" applyNumberFormat="1" applyFont="1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6" fillId="3" borderId="0" xfId="0" applyNumberFormat="1" applyFont="1" applyFill="1"/>
    <xf numFmtId="2" fontId="0" fillId="3" borderId="0" xfId="0" applyNumberForma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165" fontId="11" fillId="0" borderId="0" xfId="5" applyNumberFormat="1" applyFont="1"/>
    <xf numFmtId="165" fontId="0" fillId="4" borderId="0" xfId="5" applyNumberFormat="1" applyFont="1" applyFill="1"/>
    <xf numFmtId="165" fontId="0" fillId="5" borderId="0" xfId="5" applyNumberFormat="1" applyFont="1" applyFill="1"/>
  </cellXfs>
  <cellStyles count="212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d/quotes.csv?s=XOM+BBDb.TO+JNJ+MSFT&amp;f=sl1yj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workbookViewId="0">
      <pane ySplit="1" topLeftCell="A84" activePane="bottomLeft" state="frozen"/>
      <selection pane="bottomLeft" activeCell="A99" sqref="A99"/>
    </sheetView>
  </sheetViews>
  <sheetFormatPr baseColWidth="10" defaultRowHeight="15" x14ac:dyDescent="0"/>
  <cols>
    <col min="1" max="1" width="8" bestFit="1" customWidth="1"/>
    <col min="2" max="2" width="7.1640625" bestFit="1" customWidth="1"/>
    <col min="3" max="3" width="18.1640625" bestFit="1" customWidth="1"/>
    <col min="4" max="5" width="19.33203125" bestFit="1" customWidth="1"/>
    <col min="6" max="6" width="21.83203125" bestFit="1" customWidth="1"/>
    <col min="10" max="12" width="10.83203125" style="15"/>
    <col min="13" max="13" width="13.1640625" style="15" bestFit="1" customWidth="1"/>
    <col min="14" max="15" width="10.83203125" style="15"/>
  </cols>
  <sheetData>
    <row r="1" spans="1:16" ht="16">
      <c r="A1" s="1"/>
      <c r="B1" s="2" t="s">
        <v>0</v>
      </c>
      <c r="C1" s="2" t="s">
        <v>193</v>
      </c>
      <c r="D1" s="2" t="s">
        <v>1</v>
      </c>
      <c r="E1" s="2" t="s">
        <v>2</v>
      </c>
      <c r="F1" s="16" t="s">
        <v>3</v>
      </c>
      <c r="G1" s="16" t="s">
        <v>4</v>
      </c>
      <c r="H1" s="17" t="s">
        <v>5</v>
      </c>
      <c r="I1" s="2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2" t="s">
        <v>13</v>
      </c>
    </row>
    <row r="2" spans="1:16" ht="16">
      <c r="A2" s="3" t="s">
        <v>17</v>
      </c>
      <c r="B2" s="3">
        <v>12</v>
      </c>
      <c r="C2" s="4">
        <v>67285000</v>
      </c>
      <c r="D2" s="4">
        <v>255137000</v>
      </c>
      <c r="E2" s="4">
        <v>0</v>
      </c>
      <c r="F2">
        <v>27340057.636887606</v>
      </c>
      <c r="G2">
        <v>34.700000000000003</v>
      </c>
      <c r="H2" s="9">
        <v>2.6699999999999998E-2</v>
      </c>
      <c r="I2" s="3">
        <v>0.87</v>
      </c>
      <c r="J2" s="12">
        <f t="shared" ref="J2:J33" si="0">(N2*K2/L2)/M2</f>
        <v>43.787061319167762</v>
      </c>
      <c r="K2" s="12">
        <f t="shared" ref="K2:K33" si="1">1+(3.3*H2)</f>
        <v>1.0881099999999999</v>
      </c>
      <c r="L2" s="12">
        <f t="shared" ref="L2:L33" si="2">SQRT(SQRT(I2))</f>
        <v>0.96578357063520259</v>
      </c>
      <c r="M2" s="12">
        <f t="shared" ref="M2:M33" si="3">(1+(E2/C2)/100)^2</f>
        <v>1</v>
      </c>
      <c r="N2" s="12">
        <f t="shared" ref="N2:N33" si="4">(B2*C2+D2-E2)/F2</f>
        <v>38.864475492779597</v>
      </c>
      <c r="O2" s="12">
        <f t="shared" ref="O2:O33" si="5">1+(J2-G2)/G2</f>
        <v>1.2618749659702524</v>
      </c>
      <c r="P2" s="5"/>
    </row>
    <row r="3" spans="1:16" ht="16">
      <c r="A3" s="3" t="s">
        <v>119</v>
      </c>
      <c r="B3" s="3">
        <v>12</v>
      </c>
      <c r="C3" s="4">
        <v>14000000000</v>
      </c>
      <c r="D3" s="4">
        <v>69350000000</v>
      </c>
      <c r="E3" s="4">
        <v>835000000</v>
      </c>
      <c r="F3" s="18">
        <v>4063113145.8469591</v>
      </c>
      <c r="G3" s="18">
        <v>61.16</v>
      </c>
      <c r="H3" s="19">
        <v>3.3099999999999997E-2</v>
      </c>
      <c r="I3" s="3">
        <v>0.5</v>
      </c>
      <c r="J3" s="12">
        <f t="shared" si="0"/>
        <v>76.693928094280281</v>
      </c>
      <c r="K3" s="12">
        <f t="shared" si="1"/>
        <v>1.1092299999999999</v>
      </c>
      <c r="L3" s="12">
        <f t="shared" si="2"/>
        <v>0.84089641525371461</v>
      </c>
      <c r="M3" s="12">
        <f t="shared" si="3"/>
        <v>1.0011932128698979</v>
      </c>
      <c r="N3" s="12">
        <f t="shared" si="4"/>
        <v>58.210291348088525</v>
      </c>
      <c r="O3" s="12">
        <f t="shared" si="5"/>
        <v>1.2539883599457209</v>
      </c>
      <c r="P3" s="5"/>
    </row>
    <row r="4" spans="1:16" ht="16">
      <c r="A4" s="3" t="s">
        <v>42</v>
      </c>
      <c r="B4" s="3">
        <v>12</v>
      </c>
      <c r="C4" s="4">
        <v>1087000000</v>
      </c>
      <c r="D4" s="4">
        <v>3255000000</v>
      </c>
      <c r="E4" s="4">
        <v>1769000000</v>
      </c>
      <c r="F4">
        <v>445056871.92039704</v>
      </c>
      <c r="G4">
        <v>28.2301</v>
      </c>
      <c r="H4" s="21">
        <v>3.5099999999999999E-2</v>
      </c>
      <c r="I4" s="3">
        <v>1.19</v>
      </c>
      <c r="J4" s="12">
        <f t="shared" si="0"/>
        <v>33.770667063870036</v>
      </c>
      <c r="K4" s="12">
        <f t="shared" si="1"/>
        <v>1.1158299999999999</v>
      </c>
      <c r="L4" s="12">
        <f t="shared" si="2"/>
        <v>1.0444478021727901</v>
      </c>
      <c r="M4" s="12">
        <f t="shared" si="3"/>
        <v>1.0328131459948593</v>
      </c>
      <c r="N4" s="12">
        <f t="shared" si="4"/>
        <v>32.647512973575296</v>
      </c>
      <c r="O4" s="12">
        <f t="shared" si="5"/>
        <v>1.1962645213396352</v>
      </c>
      <c r="P4" s="5"/>
    </row>
    <row r="5" spans="1:16" ht="16">
      <c r="A5" s="3" t="s">
        <v>19</v>
      </c>
      <c r="B5" s="3">
        <v>11</v>
      </c>
      <c r="C5" s="4">
        <v>11057000000</v>
      </c>
      <c r="D5" s="4">
        <v>52074000000</v>
      </c>
      <c r="E5" s="4">
        <v>20909000000</v>
      </c>
      <c r="F5">
        <v>5098039215.6862745</v>
      </c>
      <c r="G5">
        <v>24.99</v>
      </c>
      <c r="H5" s="9">
        <v>2.86E-2</v>
      </c>
      <c r="I5" s="3">
        <v>1.26</v>
      </c>
      <c r="J5" s="12">
        <f t="shared" si="0"/>
        <v>29.819553875266564</v>
      </c>
      <c r="K5" s="12">
        <f t="shared" si="1"/>
        <v>1.0943799999999999</v>
      </c>
      <c r="L5" s="12">
        <f t="shared" si="2"/>
        <v>1.0594796911843958</v>
      </c>
      <c r="M5" s="12">
        <f t="shared" si="3"/>
        <v>1.0381779806619076</v>
      </c>
      <c r="N5" s="12">
        <f t="shared" si="4"/>
        <v>29.97073846153846</v>
      </c>
      <c r="O5" s="12">
        <f t="shared" si="5"/>
        <v>1.1932594587941803</v>
      </c>
      <c r="P5" s="5"/>
    </row>
    <row r="6" spans="1:16" ht="16">
      <c r="A6" s="3" t="s">
        <v>14</v>
      </c>
      <c r="B6" s="3">
        <v>12</v>
      </c>
      <c r="C6" s="4">
        <v>5596000000</v>
      </c>
      <c r="D6" s="4">
        <v>7649000000</v>
      </c>
      <c r="E6" s="4">
        <v>5494000000</v>
      </c>
      <c r="F6">
        <v>2028662741.7998316</v>
      </c>
      <c r="G6">
        <v>29.725000000000001</v>
      </c>
      <c r="H6" s="9">
        <v>1.41E-2</v>
      </c>
      <c r="I6" s="3">
        <v>1.27</v>
      </c>
      <c r="J6" s="12">
        <f t="shared" si="0"/>
        <v>33.027980464022569</v>
      </c>
      <c r="K6" s="12">
        <f t="shared" si="1"/>
        <v>1.04653</v>
      </c>
      <c r="L6" s="12">
        <f t="shared" si="2"/>
        <v>1.0615756058606776</v>
      </c>
      <c r="M6" s="12">
        <f t="shared" si="3"/>
        <v>1.0197318416580619</v>
      </c>
      <c r="N6" s="12">
        <f t="shared" si="4"/>
        <v>34.163884697024976</v>
      </c>
      <c r="O6" s="12">
        <f t="shared" si="5"/>
        <v>1.1111179298241403</v>
      </c>
      <c r="P6" s="5"/>
    </row>
    <row r="7" spans="1:16" ht="16">
      <c r="A7" s="5" t="s">
        <v>62</v>
      </c>
      <c r="B7" s="5">
        <v>12</v>
      </c>
      <c r="C7" s="6">
        <v>6000000000</v>
      </c>
      <c r="D7" s="6">
        <v>15300000000</v>
      </c>
      <c r="E7" s="6">
        <v>9635000000</v>
      </c>
      <c r="F7">
        <v>2644000609.8490624</v>
      </c>
      <c r="G7">
        <v>32.795000000000002</v>
      </c>
      <c r="H7" s="21">
        <v>5.5199999999999999E-2</v>
      </c>
      <c r="I7" s="5">
        <v>1.1499999999999999</v>
      </c>
      <c r="J7" s="13">
        <f t="shared" si="0"/>
        <v>32.480919233056845</v>
      </c>
      <c r="K7" s="13">
        <f t="shared" si="1"/>
        <v>1.1821600000000001</v>
      </c>
      <c r="L7" s="13">
        <f t="shared" si="2"/>
        <v>1.0355580763416221</v>
      </c>
      <c r="M7" s="13">
        <f t="shared" si="3"/>
        <v>1.032374536736111</v>
      </c>
      <c r="N7" s="13">
        <f t="shared" si="4"/>
        <v>29.374047687694613</v>
      </c>
      <c r="O7" s="13">
        <f t="shared" si="5"/>
        <v>0.99042290693876633</v>
      </c>
      <c r="P7" s="5"/>
    </row>
    <row r="8" spans="1:16" ht="16">
      <c r="A8" s="5" t="s">
        <v>16</v>
      </c>
      <c r="B8" s="5">
        <v>12</v>
      </c>
      <c r="C8" s="6">
        <v>48671000000</v>
      </c>
      <c r="D8" s="6">
        <v>37805000000</v>
      </c>
      <c r="E8" s="6">
        <v>31040000000</v>
      </c>
      <c r="F8">
        <v>5987952996.9388762</v>
      </c>
      <c r="G8">
        <v>101.27</v>
      </c>
      <c r="H8" s="9">
        <v>1.7899999999999999E-2</v>
      </c>
      <c r="I8" s="5">
        <v>1.1599999999999999</v>
      </c>
      <c r="J8" s="13">
        <f t="shared" si="0"/>
        <v>99.417518737264444</v>
      </c>
      <c r="K8" s="13">
        <f t="shared" si="1"/>
        <v>1.05907</v>
      </c>
      <c r="L8" s="13">
        <f t="shared" si="2"/>
        <v>1.0378019856537666</v>
      </c>
      <c r="M8" s="13">
        <f t="shared" si="3"/>
        <v>1.0127957013508724</v>
      </c>
      <c r="N8" s="13">
        <f t="shared" si="4"/>
        <v>98.667608162928758</v>
      </c>
      <c r="O8" s="13">
        <f t="shared" si="5"/>
        <v>0.98170750209602498</v>
      </c>
      <c r="P8" s="5"/>
    </row>
    <row r="9" spans="1:16" ht="16">
      <c r="A9" s="5" t="s">
        <v>21</v>
      </c>
      <c r="B9" s="5">
        <v>12</v>
      </c>
      <c r="C9" s="6">
        <v>39068000</v>
      </c>
      <c r="D9" s="6">
        <v>133658000</v>
      </c>
      <c r="E9" s="6">
        <v>0</v>
      </c>
      <c r="F9">
        <v>18242074.927953891</v>
      </c>
      <c r="G9">
        <v>38.17</v>
      </c>
      <c r="H9" s="9">
        <v>1.6399999999999998E-2</v>
      </c>
      <c r="I9" s="5">
        <v>0.89</v>
      </c>
      <c r="J9" s="13">
        <f t="shared" si="0"/>
        <v>35.843187654707066</v>
      </c>
      <c r="K9" s="13">
        <f t="shared" si="1"/>
        <v>1.0541199999999999</v>
      </c>
      <c r="L9" s="13">
        <f t="shared" si="2"/>
        <v>0.97128683364166957</v>
      </c>
      <c r="M9" s="13">
        <f t="shared" si="3"/>
        <v>1</v>
      </c>
      <c r="N9" s="13">
        <f t="shared" si="4"/>
        <v>33.02661579778831</v>
      </c>
      <c r="O9" s="13">
        <f t="shared" si="5"/>
        <v>0.93904080834967418</v>
      </c>
      <c r="P9" s="5"/>
    </row>
    <row r="10" spans="1:16" ht="16">
      <c r="A10" s="5" t="s">
        <v>34</v>
      </c>
      <c r="B10" s="5">
        <v>12</v>
      </c>
      <c r="C10" s="6">
        <v>14600000000</v>
      </c>
      <c r="D10" s="6">
        <v>26800000000</v>
      </c>
      <c r="E10" s="6">
        <v>38949000000</v>
      </c>
      <c r="F10">
        <v>6341786839.0518818</v>
      </c>
      <c r="G10">
        <v>30.164999999999999</v>
      </c>
      <c r="H10" s="9">
        <v>3.3599999999999998E-2</v>
      </c>
      <c r="I10" s="5">
        <v>0.92</v>
      </c>
      <c r="J10" s="13">
        <f t="shared" si="0"/>
        <v>27.667123934069291</v>
      </c>
      <c r="K10" s="13">
        <f t="shared" si="1"/>
        <v>1.1108800000000001</v>
      </c>
      <c r="L10" s="13">
        <f t="shared" si="2"/>
        <v>0.97937036133555933</v>
      </c>
      <c r="M10" s="13">
        <f t="shared" si="3"/>
        <v>1.0540664780451305</v>
      </c>
      <c r="N10" s="13">
        <f t="shared" si="4"/>
        <v>25.710577182435962</v>
      </c>
      <c r="O10" s="13">
        <f t="shared" si="5"/>
        <v>0.91719290349972793</v>
      </c>
      <c r="P10" s="5"/>
    </row>
    <row r="11" spans="1:16" ht="16">
      <c r="A11" s="5" t="s">
        <v>20</v>
      </c>
      <c r="B11" s="5">
        <v>12</v>
      </c>
      <c r="C11" s="6">
        <v>681000000</v>
      </c>
      <c r="D11" s="6">
        <v>775000000</v>
      </c>
      <c r="E11" s="6">
        <v>210000000</v>
      </c>
      <c r="F11">
        <v>274636288.77298927</v>
      </c>
      <c r="G11">
        <v>36.43</v>
      </c>
      <c r="H11" s="9">
        <v>3.6499999999999998E-2</v>
      </c>
      <c r="I11" s="5">
        <v>1.5</v>
      </c>
      <c r="J11" s="13">
        <f t="shared" si="0"/>
        <v>32.011036258652986</v>
      </c>
      <c r="K11" s="13">
        <f t="shared" si="1"/>
        <v>1.1204499999999999</v>
      </c>
      <c r="L11" s="13">
        <f t="shared" si="2"/>
        <v>1.1066819197003215</v>
      </c>
      <c r="M11" s="13">
        <f t="shared" si="3"/>
        <v>1.0061769100894642</v>
      </c>
      <c r="N11" s="13">
        <f t="shared" si="4"/>
        <v>31.81298450774613</v>
      </c>
      <c r="O11" s="13">
        <f t="shared" si="5"/>
        <v>0.87869986985047999</v>
      </c>
      <c r="P11" s="5"/>
    </row>
    <row r="12" spans="1:16" ht="16">
      <c r="A12" s="5" t="s">
        <v>25</v>
      </c>
      <c r="B12" s="5">
        <v>12</v>
      </c>
      <c r="C12" s="6">
        <v>2100000000</v>
      </c>
      <c r="D12" s="6">
        <v>5150000000</v>
      </c>
      <c r="E12" s="6">
        <v>5930000000</v>
      </c>
      <c r="F12">
        <v>207939694.68540475</v>
      </c>
      <c r="G12">
        <v>131.995</v>
      </c>
      <c r="H12" s="9">
        <v>1.9599999999999999E-2</v>
      </c>
      <c r="I12" s="5">
        <v>1.1000000000000001</v>
      </c>
      <c r="J12" s="13">
        <f t="shared" si="0"/>
        <v>115.47601871566521</v>
      </c>
      <c r="K12" s="13">
        <f t="shared" si="1"/>
        <v>1.0646800000000001</v>
      </c>
      <c r="L12" s="13">
        <f t="shared" si="2"/>
        <v>1.0241136890844451</v>
      </c>
      <c r="M12" s="13">
        <f t="shared" si="3"/>
        <v>1.057273580498866</v>
      </c>
      <c r="N12" s="13">
        <f t="shared" si="4"/>
        <v>117.43789485189639</v>
      </c>
      <c r="O12" s="13">
        <f t="shared" si="5"/>
        <v>0.87485146191647567</v>
      </c>
      <c r="P12" s="5"/>
    </row>
    <row r="13" spans="1:16" ht="16">
      <c r="A13" s="5" t="s">
        <v>35</v>
      </c>
      <c r="B13" s="5">
        <v>12</v>
      </c>
      <c r="C13" s="6">
        <v>450000000</v>
      </c>
      <c r="D13" s="6">
        <v>1950000000</v>
      </c>
      <c r="E13" s="6">
        <v>1000000000</v>
      </c>
      <c r="F13">
        <v>197923497.26775956</v>
      </c>
      <c r="G13">
        <v>45.75</v>
      </c>
      <c r="H13" s="21">
        <v>7.0099999999999996E-2</v>
      </c>
      <c r="I13" s="5">
        <v>0.93</v>
      </c>
      <c r="J13" s="13">
        <f t="shared" si="0"/>
        <v>38.498114230748286</v>
      </c>
      <c r="K13" s="13">
        <f t="shared" si="1"/>
        <v>1.23133</v>
      </c>
      <c r="L13" s="13">
        <f t="shared" si="2"/>
        <v>0.98202091428813043</v>
      </c>
      <c r="M13" s="13">
        <f t="shared" si="3"/>
        <v>1.044938271604938</v>
      </c>
      <c r="N13" s="13">
        <f t="shared" si="4"/>
        <v>32.083103257868579</v>
      </c>
      <c r="O13" s="13">
        <f t="shared" si="5"/>
        <v>0.84148883564477128</v>
      </c>
      <c r="P13" s="5"/>
    </row>
    <row r="14" spans="1:16" ht="16">
      <c r="A14" s="5" t="s">
        <v>24</v>
      </c>
      <c r="B14" s="5">
        <v>12</v>
      </c>
      <c r="C14" s="6">
        <v>3869900000</v>
      </c>
      <c r="D14" s="6">
        <v>5126500000</v>
      </c>
      <c r="E14" s="6">
        <v>5311300000</v>
      </c>
      <c r="F14">
        <v>1071706394.2489594</v>
      </c>
      <c r="G14">
        <v>66.075000000000003</v>
      </c>
      <c r="H14" s="9">
        <v>2.9500000000000002E-2</v>
      </c>
      <c r="I14" s="5">
        <v>0.59</v>
      </c>
      <c r="J14" s="13">
        <f t="shared" si="0"/>
        <v>52.585454297009441</v>
      </c>
      <c r="K14" s="13">
        <f t="shared" si="1"/>
        <v>1.09735</v>
      </c>
      <c r="L14" s="13">
        <f t="shared" si="2"/>
        <v>0.87642145956546547</v>
      </c>
      <c r="M14" s="13">
        <f t="shared" si="3"/>
        <v>1.0276376539495342</v>
      </c>
      <c r="N14" s="13">
        <f t="shared" si="4"/>
        <v>43.159208761103194</v>
      </c>
      <c r="O14" s="13">
        <f t="shared" si="5"/>
        <v>0.79584493828239788</v>
      </c>
      <c r="P14" s="5"/>
    </row>
    <row r="15" spans="1:16" ht="16">
      <c r="A15" s="5" t="s">
        <v>23</v>
      </c>
      <c r="B15" s="5">
        <v>12</v>
      </c>
      <c r="C15" s="6">
        <v>113130000</v>
      </c>
      <c r="D15" s="6">
        <v>211539000</v>
      </c>
      <c r="E15" s="6">
        <v>0</v>
      </c>
      <c r="F15">
        <v>27337044.769195084</v>
      </c>
      <c r="G15">
        <v>86.22</v>
      </c>
      <c r="H15" s="9">
        <v>2.0299999999999999E-2</v>
      </c>
      <c r="I15" s="5">
        <v>0.65</v>
      </c>
      <c r="J15" s="13">
        <f t="shared" si="0"/>
        <v>68.207289538558669</v>
      </c>
      <c r="K15" s="13">
        <f t="shared" si="1"/>
        <v>1.0669900000000001</v>
      </c>
      <c r="L15" s="13">
        <f t="shared" si="2"/>
        <v>0.89790076001184838</v>
      </c>
      <c r="M15" s="13">
        <f t="shared" si="3"/>
        <v>1</v>
      </c>
      <c r="N15" s="13">
        <f t="shared" si="4"/>
        <v>57.398267195587607</v>
      </c>
      <c r="O15" s="13">
        <f t="shared" si="5"/>
        <v>0.79108431383157818</v>
      </c>
      <c r="P15" s="5"/>
    </row>
    <row r="16" spans="1:16" ht="16">
      <c r="A16" s="5" t="s">
        <v>15</v>
      </c>
      <c r="B16" s="5">
        <v>12</v>
      </c>
      <c r="C16" s="6">
        <v>1000000000</v>
      </c>
      <c r="D16" s="6">
        <v>50000000</v>
      </c>
      <c r="E16" s="6">
        <v>995000000</v>
      </c>
      <c r="F16">
        <v>319247736.24332482</v>
      </c>
      <c r="G16">
        <v>43.07</v>
      </c>
      <c r="H16" s="9">
        <v>1.43E-2</v>
      </c>
      <c r="I16" s="5">
        <v>1.2</v>
      </c>
      <c r="J16" s="13">
        <f t="shared" si="0"/>
        <v>33.967325131928476</v>
      </c>
      <c r="K16" s="13">
        <f t="shared" si="1"/>
        <v>1.0471900000000001</v>
      </c>
      <c r="L16" s="13">
        <f t="shared" si="2"/>
        <v>1.0466351393921056</v>
      </c>
      <c r="M16" s="13">
        <f t="shared" si="3"/>
        <v>1.0199990024999999</v>
      </c>
      <c r="N16" s="13">
        <f t="shared" si="4"/>
        <v>34.628280000000004</v>
      </c>
      <c r="O16" s="13">
        <f t="shared" si="5"/>
        <v>0.78865393851702992</v>
      </c>
      <c r="P16" s="5"/>
    </row>
    <row r="17" spans="1:16" ht="16">
      <c r="A17" s="5" t="s">
        <v>28</v>
      </c>
      <c r="B17" s="5">
        <v>12</v>
      </c>
      <c r="C17" s="6">
        <v>2400000000</v>
      </c>
      <c r="D17" s="6">
        <v>4000000000</v>
      </c>
      <c r="E17" s="6">
        <v>6900000000</v>
      </c>
      <c r="F17">
        <v>645516436.49095511</v>
      </c>
      <c r="G17">
        <v>51.41</v>
      </c>
      <c r="H17" s="9">
        <v>1.7600000000000001E-2</v>
      </c>
      <c r="I17" s="5">
        <v>1.2</v>
      </c>
      <c r="J17" s="13">
        <f t="shared" si="0"/>
        <v>38.326217202238041</v>
      </c>
      <c r="K17" s="13">
        <f t="shared" si="1"/>
        <v>1.0580799999999999</v>
      </c>
      <c r="L17" s="13">
        <f t="shared" si="2"/>
        <v>1.0466351393921056</v>
      </c>
      <c r="M17" s="13">
        <f t="shared" si="3"/>
        <v>1.0583265625</v>
      </c>
      <c r="N17" s="13">
        <f t="shared" si="4"/>
        <v>40.122913276682937</v>
      </c>
      <c r="O17" s="13">
        <f t="shared" si="5"/>
        <v>0.74550120992487923</v>
      </c>
      <c r="P17" s="5"/>
    </row>
    <row r="18" spans="1:16" ht="16">
      <c r="A18" s="5" t="s">
        <v>55</v>
      </c>
      <c r="B18" s="5">
        <v>12</v>
      </c>
      <c r="C18" s="6">
        <v>228000000</v>
      </c>
      <c r="D18" s="6">
        <v>814000000</v>
      </c>
      <c r="E18" s="6">
        <v>1481000000</v>
      </c>
      <c r="F18">
        <v>74028169.014084503</v>
      </c>
      <c r="G18">
        <v>35.5</v>
      </c>
      <c r="H18" s="9">
        <v>3.5699999999999996E-2</v>
      </c>
      <c r="I18" s="5">
        <v>1.19</v>
      </c>
      <c r="J18" s="13">
        <f t="shared" si="0"/>
        <v>26.374321087608653</v>
      </c>
      <c r="K18" s="13">
        <f t="shared" si="1"/>
        <v>1.11781</v>
      </c>
      <c r="L18" s="13">
        <f t="shared" si="2"/>
        <v>1.0444478021727901</v>
      </c>
      <c r="M18" s="13">
        <f t="shared" si="3"/>
        <v>1.1341315808710373</v>
      </c>
      <c r="N18" s="13">
        <f t="shared" si="4"/>
        <v>27.948820395738206</v>
      </c>
      <c r="O18" s="13">
        <f t="shared" si="5"/>
        <v>0.74293862218615925</v>
      </c>
      <c r="P18" s="5"/>
    </row>
    <row r="19" spans="1:16" ht="16">
      <c r="A19" s="5" t="s">
        <v>37</v>
      </c>
      <c r="B19" s="5">
        <v>13</v>
      </c>
      <c r="C19" s="6">
        <v>5811000000</v>
      </c>
      <c r="D19" s="6">
        <v>10000000000</v>
      </c>
      <c r="E19" s="6">
        <v>0</v>
      </c>
      <c r="F19">
        <v>1675955675.0377026</v>
      </c>
      <c r="G19">
        <v>76.254999999999995</v>
      </c>
      <c r="H19" s="9">
        <v>2.0400000000000001E-2</v>
      </c>
      <c r="I19" s="5">
        <v>0.98</v>
      </c>
      <c r="J19" s="13">
        <f t="shared" si="0"/>
        <v>54.753271981250627</v>
      </c>
      <c r="K19" s="13">
        <f t="shared" si="1"/>
        <v>1.06732</v>
      </c>
      <c r="L19" s="13">
        <f t="shared" si="2"/>
        <v>0.99496205639268809</v>
      </c>
      <c r="M19" s="13">
        <f t="shared" si="3"/>
        <v>1</v>
      </c>
      <c r="N19" s="13">
        <f t="shared" si="4"/>
        <v>51.041326017214395</v>
      </c>
      <c r="O19" s="13">
        <f t="shared" si="5"/>
        <v>0.71802861427120357</v>
      </c>
      <c r="P19" s="5"/>
    </row>
    <row r="20" spans="1:16" ht="16">
      <c r="A20" s="5" t="s">
        <v>30</v>
      </c>
      <c r="B20" s="5">
        <v>12</v>
      </c>
      <c r="C20" s="6">
        <v>15000000000</v>
      </c>
      <c r="D20" s="6">
        <v>70000000000</v>
      </c>
      <c r="E20" s="6">
        <v>9700000000</v>
      </c>
      <c r="F20">
        <v>8239287229.5290623</v>
      </c>
      <c r="G20">
        <v>47.14</v>
      </c>
      <c r="H20" s="9">
        <v>2.3599999999999999E-2</v>
      </c>
      <c r="I20" s="5">
        <v>0.72</v>
      </c>
      <c r="J20" s="13">
        <f t="shared" si="0"/>
        <v>33.690125233624336</v>
      </c>
      <c r="K20" s="13">
        <f t="shared" si="1"/>
        <v>1.0778799999999999</v>
      </c>
      <c r="L20" s="13">
        <f t="shared" si="2"/>
        <v>0.9211558703193814</v>
      </c>
      <c r="M20" s="13">
        <f t="shared" si="3"/>
        <v>1.0129751511111109</v>
      </c>
      <c r="N20" s="13">
        <f t="shared" si="4"/>
        <v>29.165144181256437</v>
      </c>
      <c r="O20" s="13">
        <f t="shared" si="5"/>
        <v>0.71468233418804283</v>
      </c>
      <c r="P20" s="5"/>
    </row>
    <row r="21" spans="1:16" ht="16">
      <c r="A21" s="5" t="s">
        <v>22</v>
      </c>
      <c r="B21" s="5">
        <v>12</v>
      </c>
      <c r="C21" s="6">
        <v>1400000000</v>
      </c>
      <c r="D21" s="6">
        <v>2500000000</v>
      </c>
      <c r="E21" s="6">
        <v>1700000000</v>
      </c>
      <c r="F21">
        <v>590995558.04673111</v>
      </c>
      <c r="G21">
        <v>40.320099999999996</v>
      </c>
      <c r="H21" s="9">
        <v>1.15E-2</v>
      </c>
      <c r="I21" s="5">
        <v>1.28</v>
      </c>
      <c r="J21" s="13">
        <f t="shared" si="0"/>
        <v>28.367349718741096</v>
      </c>
      <c r="K21" s="13">
        <f t="shared" si="1"/>
        <v>1.0379499999999999</v>
      </c>
      <c r="L21" s="13">
        <f t="shared" si="2"/>
        <v>1.0636591793889978</v>
      </c>
      <c r="M21" s="13">
        <f t="shared" si="3"/>
        <v>1.0244331632653063</v>
      </c>
      <c r="N21" s="13">
        <f t="shared" si="4"/>
        <v>29.780257669226568</v>
      </c>
      <c r="O21" s="13">
        <f t="shared" si="5"/>
        <v>0.70355355563952227</v>
      </c>
      <c r="P21" s="5"/>
    </row>
    <row r="22" spans="1:16" ht="16">
      <c r="A22" s="5" t="s">
        <v>31</v>
      </c>
      <c r="B22" s="5">
        <v>12</v>
      </c>
      <c r="C22" s="6">
        <v>2700000000</v>
      </c>
      <c r="D22" s="6">
        <v>2047000000</v>
      </c>
      <c r="E22" s="6">
        <v>20585000000</v>
      </c>
      <c r="F22">
        <v>570154373.92795885</v>
      </c>
      <c r="G22">
        <v>40.81</v>
      </c>
      <c r="H22" s="9">
        <v>5.2999999999999999E-2</v>
      </c>
      <c r="I22" s="5">
        <v>0.56999999999999995</v>
      </c>
      <c r="J22" s="13">
        <f t="shared" si="0"/>
        <v>28.382246517418853</v>
      </c>
      <c r="K22" s="13">
        <f t="shared" si="1"/>
        <v>1.1749000000000001</v>
      </c>
      <c r="L22" s="13">
        <f t="shared" si="2"/>
        <v>0.86889783261731923</v>
      </c>
      <c r="M22" s="13">
        <f t="shared" si="3"/>
        <v>1.1582941320301785</v>
      </c>
      <c r="N22" s="13">
        <f t="shared" si="4"/>
        <v>24.312713598074609</v>
      </c>
      <c r="O22" s="13">
        <f t="shared" si="5"/>
        <v>0.69547283796664661</v>
      </c>
      <c r="P22" s="5"/>
    </row>
    <row r="23" spans="1:16" ht="16">
      <c r="A23" s="5" t="s">
        <v>41</v>
      </c>
      <c r="B23" s="5">
        <v>12</v>
      </c>
      <c r="C23" s="6">
        <v>200000000</v>
      </c>
      <c r="D23" s="6">
        <v>221000000</v>
      </c>
      <c r="E23" s="6">
        <v>0</v>
      </c>
      <c r="F23">
        <v>85217072.723942116</v>
      </c>
      <c r="G23">
        <v>54.59</v>
      </c>
      <c r="H23" s="9">
        <v>2.2700000000000001E-2</v>
      </c>
      <c r="I23" s="5">
        <v>0.6</v>
      </c>
      <c r="J23" s="13">
        <f t="shared" si="0"/>
        <v>37.564248059285198</v>
      </c>
      <c r="K23" s="13">
        <f t="shared" si="1"/>
        <v>1.07491</v>
      </c>
      <c r="L23" s="13">
        <f t="shared" si="2"/>
        <v>0.88011173679339338</v>
      </c>
      <c r="M23" s="13">
        <f t="shared" si="3"/>
        <v>1</v>
      </c>
      <c r="N23" s="13">
        <f t="shared" si="4"/>
        <v>30.756747635425622</v>
      </c>
      <c r="O23" s="13">
        <f t="shared" si="5"/>
        <v>0.68811591975243069</v>
      </c>
      <c r="P23" s="5"/>
    </row>
    <row r="24" spans="1:16" ht="16">
      <c r="A24" s="5" t="s">
        <v>36</v>
      </c>
      <c r="B24" s="5">
        <v>12</v>
      </c>
      <c r="C24" s="6">
        <v>14000000000</v>
      </c>
      <c r="D24" s="6">
        <v>3400000000</v>
      </c>
      <c r="E24" s="6">
        <v>74800000000</v>
      </c>
      <c r="F24">
        <v>5185810810.8108101</v>
      </c>
      <c r="G24">
        <v>35.520000000000003</v>
      </c>
      <c r="H24" s="20">
        <v>5.16E-2</v>
      </c>
      <c r="I24" s="5">
        <v>0.45</v>
      </c>
      <c r="J24" s="13">
        <f t="shared" si="0"/>
        <v>23.984845525723511</v>
      </c>
      <c r="K24" s="13">
        <f t="shared" si="1"/>
        <v>1.17028</v>
      </c>
      <c r="L24" s="13">
        <f t="shared" si="2"/>
        <v>0.81903625881272002</v>
      </c>
      <c r="M24" s="13">
        <f t="shared" si="3"/>
        <v>1.1097117551020408</v>
      </c>
      <c r="N24" s="13">
        <f t="shared" si="4"/>
        <v>18.627752442996744</v>
      </c>
      <c r="O24" s="13">
        <f t="shared" si="5"/>
        <v>0.67524902944041409</v>
      </c>
      <c r="P24" s="5"/>
    </row>
    <row r="25" spans="1:16" ht="16">
      <c r="A25" s="5" t="s">
        <v>33</v>
      </c>
      <c r="B25" s="5">
        <v>12</v>
      </c>
      <c r="C25" s="6">
        <v>3000000000</v>
      </c>
      <c r="D25" s="6">
        <v>5000000000</v>
      </c>
      <c r="E25" s="6">
        <v>6400000000</v>
      </c>
      <c r="F25">
        <v>315001116.56989729</v>
      </c>
      <c r="G25">
        <v>179.12</v>
      </c>
      <c r="H25" s="9">
        <v>2.9399999999999999E-2</v>
      </c>
      <c r="I25" s="5">
        <v>0.9</v>
      </c>
      <c r="J25" s="13">
        <f t="shared" si="0"/>
        <v>118.59951447132684</v>
      </c>
      <c r="K25" s="13">
        <f t="shared" si="1"/>
        <v>1.0970200000000001</v>
      </c>
      <c r="L25" s="13">
        <f t="shared" si="2"/>
        <v>0.97400374642529675</v>
      </c>
      <c r="M25" s="13">
        <f t="shared" si="3"/>
        <v>1.0431217777777779</v>
      </c>
      <c r="N25" s="13">
        <f t="shared" si="4"/>
        <v>109.84088049199794</v>
      </c>
      <c r="O25" s="13">
        <f t="shared" si="5"/>
        <v>0.66212323845090904</v>
      </c>
      <c r="P25" s="5"/>
    </row>
    <row r="26" spans="1:16" ht="16">
      <c r="A26" s="5" t="s">
        <v>29</v>
      </c>
      <c r="B26" s="5">
        <v>12</v>
      </c>
      <c r="C26" s="6">
        <v>9000000000</v>
      </c>
      <c r="D26" s="6">
        <v>19100000000</v>
      </c>
      <c r="E26" s="6">
        <v>13500000000</v>
      </c>
      <c r="F26">
        <v>4950352568.7149229</v>
      </c>
      <c r="G26">
        <v>34.744999999999997</v>
      </c>
      <c r="H26" s="9">
        <v>2.58E-2</v>
      </c>
      <c r="I26" s="5">
        <v>1.24</v>
      </c>
      <c r="J26" s="13">
        <f t="shared" si="0"/>
        <v>22.905536439915458</v>
      </c>
      <c r="K26" s="13">
        <f t="shared" si="1"/>
        <v>1.08514</v>
      </c>
      <c r="L26" s="13">
        <f t="shared" si="2"/>
        <v>1.0552501469158886</v>
      </c>
      <c r="M26" s="13">
        <f t="shared" si="3"/>
        <v>1.0302249999999997</v>
      </c>
      <c r="N26" s="13">
        <f t="shared" si="4"/>
        <v>22.947860465116278</v>
      </c>
      <c r="O26" s="13">
        <f t="shared" si="5"/>
        <v>0.65924698344842314</v>
      </c>
      <c r="P26" s="5"/>
    </row>
    <row r="27" spans="1:16" ht="16">
      <c r="A27" s="5" t="s">
        <v>39</v>
      </c>
      <c r="B27" s="5">
        <v>12</v>
      </c>
      <c r="C27" s="6">
        <v>319000000</v>
      </c>
      <c r="D27" s="6">
        <v>1106000000</v>
      </c>
      <c r="E27" s="6">
        <v>1080000000</v>
      </c>
      <c r="F27">
        <v>83381837.176330134</v>
      </c>
      <c r="G27">
        <v>67.004999999999995</v>
      </c>
      <c r="H27" s="9">
        <v>1.55E-2</v>
      </c>
      <c r="I27" s="5">
        <v>1.1499999999999999</v>
      </c>
      <c r="J27" s="13">
        <f t="shared" si="0"/>
        <v>43.894544691074408</v>
      </c>
      <c r="K27" s="13">
        <f t="shared" si="1"/>
        <v>1.05115</v>
      </c>
      <c r="L27" s="13">
        <f t="shared" si="2"/>
        <v>1.0355580763416221</v>
      </c>
      <c r="M27" s="13">
        <f t="shared" si="3"/>
        <v>1.0688578138972693</v>
      </c>
      <c r="N27" s="13">
        <f t="shared" si="4"/>
        <v>46.22109718990513</v>
      </c>
      <c r="O27" s="13">
        <f t="shared" si="5"/>
        <v>0.65509357049584971</v>
      </c>
      <c r="P27" s="5"/>
    </row>
    <row r="28" spans="1:16" ht="16">
      <c r="A28" s="5" t="s">
        <v>18</v>
      </c>
      <c r="B28" s="5">
        <v>12</v>
      </c>
      <c r="C28" s="6">
        <v>18000000000</v>
      </c>
      <c r="D28" s="6">
        <v>6400000000</v>
      </c>
      <c r="E28" s="6">
        <v>110000000000</v>
      </c>
      <c r="F28">
        <v>4145345943.2553506</v>
      </c>
      <c r="G28">
        <v>50.225000000000001</v>
      </c>
      <c r="H28" s="20">
        <v>4.2099999999999999E-2</v>
      </c>
      <c r="I28" s="5">
        <v>0.5</v>
      </c>
      <c r="J28" s="13">
        <f t="shared" si="0"/>
        <v>32.616573800317774</v>
      </c>
      <c r="K28" s="13">
        <f t="shared" si="1"/>
        <v>1.13893</v>
      </c>
      <c r="L28" s="13">
        <f t="shared" si="2"/>
        <v>0.84089641525371461</v>
      </c>
      <c r="M28" s="13">
        <f t="shared" si="3"/>
        <v>1.1259567901234568</v>
      </c>
      <c r="N28" s="13">
        <f t="shared" si="4"/>
        <v>27.114745437079733</v>
      </c>
      <c r="O28" s="13">
        <f t="shared" si="5"/>
        <v>0.64940913489930852</v>
      </c>
      <c r="P28" s="5"/>
    </row>
    <row r="29" spans="1:16" ht="16">
      <c r="A29" s="5" t="s">
        <v>27</v>
      </c>
      <c r="B29" s="5">
        <v>12</v>
      </c>
      <c r="C29" s="6">
        <v>88000000</v>
      </c>
      <c r="D29" s="6">
        <v>142000000</v>
      </c>
      <c r="E29" s="6">
        <v>11000000</v>
      </c>
      <c r="F29">
        <v>20040465.351542741</v>
      </c>
      <c r="G29">
        <v>98.85</v>
      </c>
      <c r="H29" s="9">
        <v>1.5E-3</v>
      </c>
      <c r="I29" s="5">
        <v>0.77</v>
      </c>
      <c r="J29" s="13">
        <f t="shared" si="0"/>
        <v>63.383998423460191</v>
      </c>
      <c r="K29" s="13">
        <f t="shared" si="1"/>
        <v>1.00495</v>
      </c>
      <c r="L29" s="13">
        <f t="shared" si="2"/>
        <v>0.93674779889744719</v>
      </c>
      <c r="M29" s="13">
        <f t="shared" si="3"/>
        <v>1.0025015625</v>
      </c>
      <c r="N29" s="13">
        <f t="shared" si="4"/>
        <v>59.2301615345785</v>
      </c>
      <c r="O29" s="13">
        <f t="shared" si="5"/>
        <v>0.64121394459747294</v>
      </c>
      <c r="P29" s="5"/>
    </row>
    <row r="30" spans="1:16" ht="16">
      <c r="A30" s="5" t="s">
        <v>43</v>
      </c>
      <c r="B30" s="5">
        <v>10</v>
      </c>
      <c r="C30" s="6">
        <v>9000000000</v>
      </c>
      <c r="D30" s="6">
        <v>2500000000</v>
      </c>
      <c r="E30" s="6">
        <v>18700000000</v>
      </c>
      <c r="F30">
        <v>1562445465.6506314</v>
      </c>
      <c r="G30">
        <v>85.954999999999998</v>
      </c>
      <c r="H30" s="9">
        <v>4.4000000000000004E-2</v>
      </c>
      <c r="I30" s="5">
        <v>0.89</v>
      </c>
      <c r="J30" s="13">
        <f t="shared" si="0"/>
        <v>53.446948867072301</v>
      </c>
      <c r="K30" s="13">
        <f t="shared" si="1"/>
        <v>1.1452</v>
      </c>
      <c r="L30" s="13">
        <f t="shared" si="2"/>
        <v>0.97128683364166957</v>
      </c>
      <c r="M30" s="13">
        <f t="shared" si="3"/>
        <v>1.0419872716049383</v>
      </c>
      <c r="N30" s="13">
        <f t="shared" si="4"/>
        <v>47.2336485480268</v>
      </c>
      <c r="O30" s="13">
        <f t="shared" si="5"/>
        <v>0.62180151087280899</v>
      </c>
      <c r="P30" s="5"/>
    </row>
    <row r="31" spans="1:16" ht="16">
      <c r="A31" s="5" t="s">
        <v>44</v>
      </c>
      <c r="B31" s="5">
        <v>12</v>
      </c>
      <c r="C31" s="6">
        <v>6000000000</v>
      </c>
      <c r="D31" s="6">
        <v>6100000000</v>
      </c>
      <c r="E31" s="6">
        <v>39537000000</v>
      </c>
      <c r="F31">
        <v>627844592.92254388</v>
      </c>
      <c r="G31">
        <v>101.02500000000001</v>
      </c>
      <c r="H31" s="9">
        <v>2.4399999999999998E-2</v>
      </c>
      <c r="I31" s="5">
        <v>0.79</v>
      </c>
      <c r="J31" s="13">
        <f t="shared" si="0"/>
        <v>61.96063231100721</v>
      </c>
      <c r="K31" s="13">
        <f t="shared" si="1"/>
        <v>1.0805199999999999</v>
      </c>
      <c r="L31" s="13">
        <f t="shared" si="2"/>
        <v>0.94277221094576125</v>
      </c>
      <c r="M31" s="13">
        <f t="shared" si="3"/>
        <v>1.136132151025</v>
      </c>
      <c r="N31" s="13">
        <f t="shared" si="4"/>
        <v>61.421250472977235</v>
      </c>
      <c r="O31" s="13">
        <f t="shared" si="5"/>
        <v>0.61331979520917801</v>
      </c>
      <c r="P31" s="5"/>
    </row>
    <row r="32" spans="1:16" ht="16">
      <c r="A32" s="5" t="s">
        <v>51</v>
      </c>
      <c r="B32" s="5">
        <v>12</v>
      </c>
      <c r="C32" s="6">
        <v>90000000</v>
      </c>
      <c r="D32" s="6">
        <v>295000000</v>
      </c>
      <c r="E32" s="6">
        <v>0</v>
      </c>
      <c r="F32">
        <v>53307027.433295757</v>
      </c>
      <c r="G32">
        <v>53.22</v>
      </c>
      <c r="H32" s="9">
        <v>3.5699999999999996E-2</v>
      </c>
      <c r="I32" s="5">
        <v>0.65</v>
      </c>
      <c r="J32" s="13">
        <f t="shared" si="0"/>
        <v>32.111299701695017</v>
      </c>
      <c r="K32" s="13">
        <f t="shared" si="1"/>
        <v>1.11781</v>
      </c>
      <c r="L32" s="13">
        <f t="shared" si="2"/>
        <v>0.89790076001184838</v>
      </c>
      <c r="M32" s="13">
        <f t="shared" si="3"/>
        <v>1</v>
      </c>
      <c r="N32" s="13">
        <f t="shared" si="4"/>
        <v>25.793972506168487</v>
      </c>
      <c r="O32" s="13">
        <f t="shared" si="5"/>
        <v>0.60336902859254071</v>
      </c>
      <c r="P32" s="5"/>
    </row>
    <row r="33" spans="1:16" ht="16">
      <c r="A33" s="5" t="s">
        <v>45</v>
      </c>
      <c r="B33" s="5">
        <v>12</v>
      </c>
      <c r="C33" s="6">
        <v>80000000</v>
      </c>
      <c r="D33" s="6">
        <v>73000000</v>
      </c>
      <c r="E33" s="6">
        <v>0</v>
      </c>
      <c r="F33">
        <v>41509832.945654474</v>
      </c>
      <c r="G33">
        <v>47.29</v>
      </c>
      <c r="H33" s="9">
        <v>2.0499999999999997E-2</v>
      </c>
      <c r="I33" s="5">
        <v>0.76</v>
      </c>
      <c r="J33" s="13">
        <f t="shared" si="0"/>
        <v>28.456064872640905</v>
      </c>
      <c r="K33" s="13">
        <f t="shared" si="1"/>
        <v>1.06765</v>
      </c>
      <c r="L33" s="13">
        <f t="shared" si="2"/>
        <v>0.93369148475721608</v>
      </c>
      <c r="M33" s="13">
        <f t="shared" si="3"/>
        <v>1</v>
      </c>
      <c r="N33" s="13">
        <f t="shared" si="4"/>
        <v>24.885669893020886</v>
      </c>
      <c r="O33" s="13">
        <f t="shared" si="5"/>
        <v>0.60173535361896602</v>
      </c>
      <c r="P33" s="5"/>
    </row>
    <row r="34" spans="1:16" ht="16">
      <c r="A34" s="5" t="s">
        <v>50</v>
      </c>
      <c r="B34" s="5">
        <v>12</v>
      </c>
      <c r="C34" s="6">
        <v>753000000</v>
      </c>
      <c r="D34" s="6">
        <v>3227000000</v>
      </c>
      <c r="E34" s="6">
        <v>2444000000</v>
      </c>
      <c r="F34">
        <v>250875202.59319285</v>
      </c>
      <c r="G34">
        <v>61.7</v>
      </c>
      <c r="H34" s="9">
        <v>2.0499999999999997E-2</v>
      </c>
      <c r="I34" s="5">
        <v>1.3</v>
      </c>
      <c r="J34" s="13">
        <f t="shared" ref="J34:J65" si="6">(N34*K34/L34)/M34</f>
        <v>36.712062082017283</v>
      </c>
      <c r="K34" s="13">
        <f t="shared" ref="K34:K65" si="7">1+(3.3*H34)</f>
        <v>1.06765</v>
      </c>
      <c r="L34" s="13">
        <f t="shared" ref="L34:L65" si="8">SQRT(SQRT(I34))</f>
        <v>1.0677899723724409</v>
      </c>
      <c r="M34" s="13">
        <f t="shared" ref="M34:M65" si="9">(1+(E34/C34)/100)^2</f>
        <v>1.0659671250368159</v>
      </c>
      <c r="N34" s="13">
        <f t="shared" ref="N34:N65" si="10">(B34*C34+D34-E34)/F34</f>
        <v>39.138981846372509</v>
      </c>
      <c r="O34" s="13">
        <f t="shared" ref="O34:O65" si="11">1+(J34-G34)/G34</f>
        <v>0.59500910991924283</v>
      </c>
      <c r="P34" s="5"/>
    </row>
    <row r="35" spans="1:16" ht="16">
      <c r="A35" s="5" t="s">
        <v>53</v>
      </c>
      <c r="B35" s="5">
        <v>12</v>
      </c>
      <c r="C35" s="6">
        <v>1000000000</v>
      </c>
      <c r="D35" s="6">
        <v>2370000000</v>
      </c>
      <c r="E35" s="6">
        <v>2900000000</v>
      </c>
      <c r="F35">
        <v>326816999.13269734</v>
      </c>
      <c r="G35">
        <v>57.65</v>
      </c>
      <c r="H35" s="9">
        <v>2.2099999999999998E-2</v>
      </c>
      <c r="I35" s="5">
        <v>1.23</v>
      </c>
      <c r="J35" s="13">
        <f t="shared" si="6"/>
        <v>33.769384209061684</v>
      </c>
      <c r="K35" s="13">
        <f t="shared" si="7"/>
        <v>1.0729299999999999</v>
      </c>
      <c r="L35" s="13">
        <f t="shared" si="8"/>
        <v>1.0531161619882878</v>
      </c>
      <c r="M35" s="13">
        <f t="shared" si="9"/>
        <v>1.0588409999999999</v>
      </c>
      <c r="N35" s="13">
        <f t="shared" si="10"/>
        <v>35.096093625603736</v>
      </c>
      <c r="O35" s="13">
        <f t="shared" si="11"/>
        <v>0.58576555436360245</v>
      </c>
      <c r="P35" s="5"/>
    </row>
    <row r="36" spans="1:16" ht="16">
      <c r="A36" s="5" t="s">
        <v>49</v>
      </c>
      <c r="B36" s="5">
        <v>12</v>
      </c>
      <c r="C36" s="6">
        <v>4200000000</v>
      </c>
      <c r="D36" s="6">
        <v>2336000000</v>
      </c>
      <c r="E36" s="6">
        <v>13633000000</v>
      </c>
      <c r="F36">
        <v>981930403.32020855</v>
      </c>
      <c r="G36">
        <v>93.97</v>
      </c>
      <c r="H36" s="9">
        <v>3.4300000000000004E-2</v>
      </c>
      <c r="I36" s="5">
        <v>0.38</v>
      </c>
      <c r="J36" s="13">
        <f t="shared" si="6"/>
        <v>52.967161334994309</v>
      </c>
      <c r="K36" s="13">
        <f t="shared" si="7"/>
        <v>1.1131899999999999</v>
      </c>
      <c r="L36" s="13">
        <f t="shared" si="8"/>
        <v>0.78513782248526132</v>
      </c>
      <c r="M36" s="13">
        <f t="shared" si="9"/>
        <v>1.0659726683049886</v>
      </c>
      <c r="N36" s="13">
        <f t="shared" si="10"/>
        <v>39.82257792179643</v>
      </c>
      <c r="O36" s="13">
        <f t="shared" si="11"/>
        <v>0.56366033132908711</v>
      </c>
      <c r="P36" s="5"/>
    </row>
    <row r="37" spans="1:16" ht="16">
      <c r="A37" s="5" t="s">
        <v>111</v>
      </c>
      <c r="B37" s="5">
        <v>12</v>
      </c>
      <c r="C37" s="6">
        <v>650000000</v>
      </c>
      <c r="D37" s="6">
        <v>1415000000</v>
      </c>
      <c r="E37" s="6">
        <v>558000000</v>
      </c>
      <c r="F37">
        <v>87944222.169922337</v>
      </c>
      <c r="G37">
        <v>169.96</v>
      </c>
      <c r="H37" s="9">
        <v>1.0200000000000001E-2</v>
      </c>
      <c r="I37" s="5">
        <v>1.3</v>
      </c>
      <c r="J37" s="13">
        <f t="shared" si="6"/>
        <v>93.67577596572572</v>
      </c>
      <c r="K37" s="13">
        <f t="shared" si="7"/>
        <v>1.03366</v>
      </c>
      <c r="L37" s="13">
        <f t="shared" si="8"/>
        <v>1.0677899723724409</v>
      </c>
      <c r="M37" s="13">
        <f t="shared" si="9"/>
        <v>1.0172429263905327</v>
      </c>
      <c r="N37" s="13">
        <f t="shared" si="10"/>
        <v>98.437393456880983</v>
      </c>
      <c r="O37" s="13">
        <f t="shared" si="11"/>
        <v>0.5511636618364657</v>
      </c>
      <c r="P37" s="5"/>
    </row>
    <row r="38" spans="1:16" ht="16">
      <c r="A38" s="5" t="s">
        <v>38</v>
      </c>
      <c r="B38" s="5">
        <v>12</v>
      </c>
      <c r="C38" s="6">
        <v>255000000</v>
      </c>
      <c r="D38" s="6">
        <v>276000000</v>
      </c>
      <c r="E38" s="6">
        <v>1</v>
      </c>
      <c r="F38">
        <v>134695496.92521325</v>
      </c>
      <c r="G38">
        <v>50.41</v>
      </c>
      <c r="H38" s="9">
        <v>1.38E-2</v>
      </c>
      <c r="I38" s="5">
        <v>0.76</v>
      </c>
      <c r="J38" s="13">
        <f t="shared" si="6"/>
        <v>27.733853650753311</v>
      </c>
      <c r="K38" s="13">
        <f t="shared" si="7"/>
        <v>1.0455399999999999</v>
      </c>
      <c r="L38" s="13">
        <f t="shared" si="8"/>
        <v>0.93369148475721608</v>
      </c>
      <c r="M38" s="13">
        <f t="shared" si="9"/>
        <v>1.0000000000784315</v>
      </c>
      <c r="N38" s="13">
        <f t="shared" si="10"/>
        <v>24.766974955756996</v>
      </c>
      <c r="O38" s="13">
        <f t="shared" si="11"/>
        <v>0.55016571415896276</v>
      </c>
      <c r="P38" s="5"/>
    </row>
    <row r="39" spans="1:16" ht="16">
      <c r="A39" s="5" t="s">
        <v>52</v>
      </c>
      <c r="B39" s="5">
        <v>12</v>
      </c>
      <c r="C39" s="6">
        <v>716000000</v>
      </c>
      <c r="D39" s="6">
        <v>430000000</v>
      </c>
      <c r="E39" s="6">
        <v>543000000</v>
      </c>
      <c r="F39">
        <v>68395822.973644957</v>
      </c>
      <c r="G39">
        <v>251.375</v>
      </c>
      <c r="H39" s="9">
        <v>1.5900000000000001E-2</v>
      </c>
      <c r="I39" s="5">
        <v>0.76</v>
      </c>
      <c r="J39" s="13">
        <f t="shared" si="6"/>
        <v>137.64455353401289</v>
      </c>
      <c r="K39" s="13">
        <f t="shared" si="7"/>
        <v>1.05247</v>
      </c>
      <c r="L39" s="13">
        <f t="shared" si="8"/>
        <v>0.93369148475721608</v>
      </c>
      <c r="M39" s="13">
        <f t="shared" si="9"/>
        <v>1.0152251117708559</v>
      </c>
      <c r="N39" s="13">
        <f t="shared" si="10"/>
        <v>123.96955883208281</v>
      </c>
      <c r="O39" s="13">
        <f t="shared" si="11"/>
        <v>0.54756659784788808</v>
      </c>
      <c r="P39" s="5"/>
    </row>
    <row r="40" spans="1:16" ht="16">
      <c r="A40" s="5" t="s">
        <v>32</v>
      </c>
      <c r="B40" s="5">
        <v>12</v>
      </c>
      <c r="C40" s="6">
        <v>1000000000</v>
      </c>
      <c r="D40" s="6">
        <v>3152000000</v>
      </c>
      <c r="E40" s="6">
        <v>3110000000</v>
      </c>
      <c r="F40">
        <v>685126859.14260721</v>
      </c>
      <c r="G40">
        <v>34.29</v>
      </c>
      <c r="H40" s="9">
        <v>5.7999999999999996E-3</v>
      </c>
      <c r="I40" s="5">
        <v>0.65</v>
      </c>
      <c r="J40" s="13">
        <f t="shared" si="6"/>
        <v>18.764265267693048</v>
      </c>
      <c r="K40" s="13">
        <f t="shared" si="7"/>
        <v>1.0191399999999999</v>
      </c>
      <c r="L40" s="13">
        <f t="shared" si="8"/>
        <v>0.89790076001184838</v>
      </c>
      <c r="M40" s="13">
        <f t="shared" si="9"/>
        <v>1.0631672099999998</v>
      </c>
      <c r="N40" s="13">
        <f t="shared" si="10"/>
        <v>17.576306985059379</v>
      </c>
      <c r="O40" s="13">
        <f t="shared" si="11"/>
        <v>0.54722266747427961</v>
      </c>
      <c r="P40" s="5"/>
    </row>
    <row r="41" spans="1:16" ht="16">
      <c r="A41" s="5" t="s">
        <v>60</v>
      </c>
      <c r="B41" s="5">
        <v>12</v>
      </c>
      <c r="C41" s="6">
        <v>50000000</v>
      </c>
      <c r="D41" s="6">
        <v>0</v>
      </c>
      <c r="E41" s="6">
        <v>150000000</v>
      </c>
      <c r="F41">
        <v>15913194.444444444</v>
      </c>
      <c r="G41">
        <v>57.6</v>
      </c>
      <c r="H41" s="9">
        <v>1.8600000000000002E-2</v>
      </c>
      <c r="I41" s="5">
        <v>0.7</v>
      </c>
      <c r="J41" s="13">
        <f t="shared" si="6"/>
        <v>30.929798070827047</v>
      </c>
      <c r="K41" s="13">
        <f t="shared" si="7"/>
        <v>1.06138</v>
      </c>
      <c r="L41" s="13">
        <f t="shared" si="8"/>
        <v>0.91469121922869445</v>
      </c>
      <c r="M41" s="13">
        <f t="shared" si="9"/>
        <v>1.0609</v>
      </c>
      <c r="N41" s="13">
        <f t="shared" si="10"/>
        <v>28.278420248745363</v>
      </c>
      <c r="O41" s="13">
        <f t="shared" si="11"/>
        <v>0.53697566095185845</v>
      </c>
      <c r="P41" s="5"/>
    </row>
    <row r="42" spans="1:16" ht="16">
      <c r="A42" s="5" t="s">
        <v>26</v>
      </c>
      <c r="B42" s="5">
        <v>12</v>
      </c>
      <c r="C42" s="6">
        <v>43887000</v>
      </c>
      <c r="D42" s="6">
        <v>104833000</v>
      </c>
      <c r="E42" s="6">
        <v>30000000</v>
      </c>
      <c r="F42">
        <v>54721326.577614002</v>
      </c>
      <c r="G42">
        <v>21.71</v>
      </c>
      <c r="H42" s="9">
        <v>1.6399999999999998E-2</v>
      </c>
      <c r="I42" s="5">
        <v>1.02</v>
      </c>
      <c r="J42" s="13">
        <f t="shared" si="6"/>
        <v>11.373265397669215</v>
      </c>
      <c r="K42" s="13">
        <f t="shared" si="7"/>
        <v>1.0541199999999999</v>
      </c>
      <c r="L42" s="13">
        <f t="shared" si="8"/>
        <v>1.0049629315732038</v>
      </c>
      <c r="M42" s="13">
        <f t="shared" si="9"/>
        <v>1.0137182017720572</v>
      </c>
      <c r="N42" s="13">
        <f t="shared" si="10"/>
        <v>10.991637769360269</v>
      </c>
      <c r="O42" s="13">
        <f t="shared" si="11"/>
        <v>0.5238721970368132</v>
      </c>
      <c r="P42" s="5"/>
    </row>
    <row r="43" spans="1:16" ht="16">
      <c r="A43" s="5" t="s">
        <v>46</v>
      </c>
      <c r="B43" s="5">
        <v>12</v>
      </c>
      <c r="C43" s="6">
        <v>360000000</v>
      </c>
      <c r="D43" s="6">
        <v>1138000000</v>
      </c>
      <c r="E43" s="6">
        <v>1057000000</v>
      </c>
      <c r="F43">
        <v>80218625.183939457</v>
      </c>
      <c r="G43">
        <v>95.14</v>
      </c>
      <c r="H43" s="9">
        <v>7.9000000000000008E-3</v>
      </c>
      <c r="I43" s="5">
        <v>1.4</v>
      </c>
      <c r="J43" s="13">
        <f t="shared" si="6"/>
        <v>48.841120803177184</v>
      </c>
      <c r="K43" s="13">
        <f t="shared" si="7"/>
        <v>1.02607</v>
      </c>
      <c r="L43" s="13">
        <f t="shared" si="8"/>
        <v>1.0877573059372772</v>
      </c>
      <c r="M43" s="13">
        <f t="shared" si="9"/>
        <v>1.0595842970679012</v>
      </c>
      <c r="N43" s="13">
        <f t="shared" si="10"/>
        <v>54.862570754716984</v>
      </c>
      <c r="O43" s="13">
        <f t="shared" si="11"/>
        <v>0.5133605297790329</v>
      </c>
      <c r="P43" s="5"/>
    </row>
    <row r="44" spans="1:16" ht="16">
      <c r="A44" s="5" t="s">
        <v>57</v>
      </c>
      <c r="B44" s="5">
        <v>12</v>
      </c>
      <c r="C44" s="6">
        <v>10000000000</v>
      </c>
      <c r="D44" s="6">
        <v>10400000000</v>
      </c>
      <c r="E44" s="6">
        <v>36022000000</v>
      </c>
      <c r="F44">
        <v>997463636.83420467</v>
      </c>
      <c r="G44">
        <v>193.19</v>
      </c>
      <c r="H44" s="9">
        <v>2.1099999999999997E-2</v>
      </c>
      <c r="I44" s="5">
        <v>0.84</v>
      </c>
      <c r="J44" s="13">
        <f t="shared" si="6"/>
        <v>98.491668724953627</v>
      </c>
      <c r="K44" s="13">
        <f t="shared" si="7"/>
        <v>1.0696300000000001</v>
      </c>
      <c r="L44" s="13">
        <f t="shared" si="8"/>
        <v>0.95734797173815955</v>
      </c>
      <c r="M44" s="13">
        <f t="shared" si="9"/>
        <v>1.073341584484</v>
      </c>
      <c r="N44" s="13">
        <f t="shared" si="10"/>
        <v>94.617985573430204</v>
      </c>
      <c r="O44" s="13">
        <f t="shared" si="11"/>
        <v>0.50981763406467018</v>
      </c>
      <c r="P44" s="5"/>
    </row>
    <row r="45" spans="1:16" ht="16">
      <c r="A45" s="5" t="s">
        <v>77</v>
      </c>
      <c r="B45" s="5">
        <v>12</v>
      </c>
      <c r="C45" s="6">
        <v>470000000</v>
      </c>
      <c r="D45" s="6">
        <v>1042000000</v>
      </c>
      <c r="E45" s="6">
        <v>32000000</v>
      </c>
      <c r="F45">
        <v>361240310.07751936</v>
      </c>
      <c r="G45">
        <v>38.700000000000003</v>
      </c>
      <c r="H45" s="9">
        <v>1.1699999999999999E-2</v>
      </c>
      <c r="I45" s="5">
        <v>1.04</v>
      </c>
      <c r="J45" s="13">
        <f t="shared" si="6"/>
        <v>18.907252555560184</v>
      </c>
      <c r="K45" s="13">
        <f t="shared" si="7"/>
        <v>1.03861</v>
      </c>
      <c r="L45" s="13">
        <f t="shared" si="8"/>
        <v>1.0098534065489688</v>
      </c>
      <c r="M45" s="13">
        <f t="shared" si="9"/>
        <v>1.0013621656858309</v>
      </c>
      <c r="N45" s="13">
        <f t="shared" si="10"/>
        <v>18.408798283261802</v>
      </c>
      <c r="O45" s="13">
        <f t="shared" si="11"/>
        <v>0.48855949755969463</v>
      </c>
      <c r="P45" s="5"/>
    </row>
    <row r="46" spans="1:16" ht="16">
      <c r="A46" s="5" t="s">
        <v>61</v>
      </c>
      <c r="B46" s="5">
        <v>12</v>
      </c>
      <c r="C46" s="6">
        <v>1500000000</v>
      </c>
      <c r="D46" s="6">
        <v>950000000</v>
      </c>
      <c r="E46" s="6">
        <v>3000000000</v>
      </c>
      <c r="F46">
        <v>439649219.72103304</v>
      </c>
      <c r="G46">
        <v>72.41</v>
      </c>
      <c r="H46" s="9">
        <v>2.0299999999999999E-2</v>
      </c>
      <c r="I46" s="5">
        <v>1.27</v>
      </c>
      <c r="J46" s="13">
        <f t="shared" si="6"/>
        <v>35.048017423959216</v>
      </c>
      <c r="K46" s="13">
        <f t="shared" si="7"/>
        <v>1.0669900000000001</v>
      </c>
      <c r="L46" s="13">
        <f t="shared" si="8"/>
        <v>1.0615756058606776</v>
      </c>
      <c r="M46" s="13">
        <f t="shared" si="9"/>
        <v>1.0404</v>
      </c>
      <c r="N46" s="13">
        <f t="shared" si="10"/>
        <v>36.278922569498974</v>
      </c>
      <c r="O46" s="13">
        <f t="shared" si="11"/>
        <v>0.48402178461482137</v>
      </c>
      <c r="P46" s="5"/>
    </row>
    <row r="47" spans="1:16" ht="16">
      <c r="A47" s="5" t="s">
        <v>67</v>
      </c>
      <c r="B47" s="5">
        <v>12</v>
      </c>
      <c r="C47" s="6">
        <v>8000000000</v>
      </c>
      <c r="D47" s="6">
        <v>18500000000</v>
      </c>
      <c r="E47" s="6">
        <v>18500000000</v>
      </c>
      <c r="F47">
        <v>1899097786.9482543</v>
      </c>
      <c r="G47">
        <v>123.58499999999999</v>
      </c>
      <c r="H47" s="9">
        <v>3.32E-2</v>
      </c>
      <c r="I47" s="5">
        <v>0.87</v>
      </c>
      <c r="J47" s="13">
        <f t="shared" si="6"/>
        <v>55.480132624475452</v>
      </c>
      <c r="K47" s="13">
        <f t="shared" si="7"/>
        <v>1.1095600000000001</v>
      </c>
      <c r="L47" s="13">
        <f t="shared" si="8"/>
        <v>0.96578357063520259</v>
      </c>
      <c r="M47" s="13">
        <f t="shared" si="9"/>
        <v>1.0467847656250002</v>
      </c>
      <c r="N47" s="13">
        <f t="shared" si="10"/>
        <v>50.550319556881121</v>
      </c>
      <c r="O47" s="13">
        <f t="shared" si="11"/>
        <v>0.44892286785997859</v>
      </c>
      <c r="P47" s="5"/>
    </row>
    <row r="48" spans="1:16" ht="16">
      <c r="A48" s="5" t="s">
        <v>65</v>
      </c>
      <c r="B48" s="5">
        <v>12</v>
      </c>
      <c r="C48" s="6">
        <v>1000000000</v>
      </c>
      <c r="D48" s="6">
        <v>1350000000</v>
      </c>
      <c r="E48" s="6">
        <v>6450000000</v>
      </c>
      <c r="F48">
        <v>613993000.67735374</v>
      </c>
      <c r="G48">
        <v>35.432000000000002</v>
      </c>
      <c r="H48" s="9">
        <v>3.8300000000000001E-2</v>
      </c>
      <c r="I48" s="5">
        <v>0.25</v>
      </c>
      <c r="J48" s="13">
        <f t="shared" si="6"/>
        <v>15.79785498178307</v>
      </c>
      <c r="K48" s="13">
        <f t="shared" si="7"/>
        <v>1.12639</v>
      </c>
      <c r="L48" s="13">
        <f t="shared" si="8"/>
        <v>0.70710678118654757</v>
      </c>
      <c r="M48" s="13">
        <f t="shared" si="9"/>
        <v>1.13316025</v>
      </c>
      <c r="N48" s="13">
        <f t="shared" si="10"/>
        <v>11.237913123419904</v>
      </c>
      <c r="O48" s="13">
        <f t="shared" si="11"/>
        <v>0.44586404893268983</v>
      </c>
      <c r="P48" s="5"/>
    </row>
    <row r="49" spans="1:16" ht="16">
      <c r="A49" s="5" t="s">
        <v>59</v>
      </c>
      <c r="B49" s="5">
        <v>10</v>
      </c>
      <c r="C49" s="6">
        <v>40000000</v>
      </c>
      <c r="D49" s="6">
        <v>700000000</v>
      </c>
      <c r="E49" s="6">
        <v>58000000</v>
      </c>
      <c r="F49">
        <v>71361256.544502616</v>
      </c>
      <c r="G49">
        <v>38.200000000000003</v>
      </c>
      <c r="H49" s="9">
        <v>2.0099999999999996E-2</v>
      </c>
      <c r="I49" s="5">
        <v>0.63</v>
      </c>
      <c r="J49" s="13">
        <f t="shared" si="6"/>
        <v>16.980779322375863</v>
      </c>
      <c r="K49" s="13">
        <f t="shared" si="7"/>
        <v>1.06633</v>
      </c>
      <c r="L49" s="13">
        <f t="shared" si="8"/>
        <v>0.8909126743510708</v>
      </c>
      <c r="M49" s="13">
        <f t="shared" si="9"/>
        <v>1.02921025</v>
      </c>
      <c r="N49" s="13">
        <f t="shared" si="10"/>
        <v>14.601760821716802</v>
      </c>
      <c r="O49" s="13">
        <f t="shared" si="11"/>
        <v>0.44452301891036283</v>
      </c>
      <c r="P49" s="5"/>
    </row>
    <row r="50" spans="1:16" ht="16">
      <c r="A50" s="5" t="s">
        <v>62</v>
      </c>
      <c r="B50" s="5">
        <v>12</v>
      </c>
      <c r="C50" s="6">
        <v>5000000000</v>
      </c>
      <c r="D50" s="6">
        <v>24251000000</v>
      </c>
      <c r="E50" s="6">
        <v>48659000000</v>
      </c>
      <c r="F50">
        <v>2644000609.8490624</v>
      </c>
      <c r="G50">
        <v>32.795000000000002</v>
      </c>
      <c r="H50" s="9">
        <v>5.5199999999999999E-2</v>
      </c>
      <c r="I50" s="5">
        <v>0.69</v>
      </c>
      <c r="J50" s="13">
        <f t="shared" si="6"/>
        <v>14.500728553890838</v>
      </c>
      <c r="K50" s="13">
        <f t="shared" si="7"/>
        <v>1.1821600000000001</v>
      </c>
      <c r="L50" s="13">
        <f t="shared" si="8"/>
        <v>0.91140681711945049</v>
      </c>
      <c r="M50" s="13">
        <f t="shared" si="9"/>
        <v>1.2041067931239999</v>
      </c>
      <c r="N50" s="13">
        <f t="shared" si="10"/>
        <v>13.461418982816284</v>
      </c>
      <c r="O50" s="13">
        <f t="shared" si="11"/>
        <v>0.4421627856042335</v>
      </c>
      <c r="P50" s="5"/>
    </row>
    <row r="51" spans="1:16" ht="16">
      <c r="A51" s="5" t="s">
        <v>106</v>
      </c>
      <c r="B51" s="5">
        <v>12</v>
      </c>
      <c r="C51" s="6">
        <v>10000000000</v>
      </c>
      <c r="D51" s="6">
        <v>22266000000</v>
      </c>
      <c r="E51" s="6">
        <v>37754000000</v>
      </c>
      <c r="F51">
        <v>3171166581.7626085</v>
      </c>
      <c r="G51">
        <v>78.52</v>
      </c>
      <c r="H51" s="9">
        <v>4.6699999999999998E-2</v>
      </c>
      <c r="I51" s="5">
        <v>1.1200000000000001</v>
      </c>
      <c r="J51" s="13">
        <f t="shared" si="6"/>
        <v>34.332147435759659</v>
      </c>
      <c r="K51" s="13">
        <f t="shared" si="7"/>
        <v>1.15411</v>
      </c>
      <c r="L51" s="13">
        <f t="shared" si="8"/>
        <v>1.0287373447220802</v>
      </c>
      <c r="M51" s="13">
        <f t="shared" si="9"/>
        <v>1.0769333645160002</v>
      </c>
      <c r="N51" s="13">
        <f t="shared" si="10"/>
        <v>32.956956787148592</v>
      </c>
      <c r="O51" s="13">
        <f t="shared" si="11"/>
        <v>0.4372407977045295</v>
      </c>
      <c r="P51" s="5"/>
    </row>
    <row r="52" spans="1:16" ht="16">
      <c r="A52" s="5" t="s">
        <v>48</v>
      </c>
      <c r="B52" s="5">
        <v>12</v>
      </c>
      <c r="C52" s="6">
        <v>3600000000</v>
      </c>
      <c r="D52" s="6">
        <v>2186000000</v>
      </c>
      <c r="E52" s="6">
        <v>13878000000</v>
      </c>
      <c r="F52">
        <v>1980000000.0000002</v>
      </c>
      <c r="G52">
        <v>45.3</v>
      </c>
      <c r="H52" s="9">
        <v>4.36E-2</v>
      </c>
      <c r="I52" s="5">
        <v>0.55000000000000004</v>
      </c>
      <c r="J52" s="13">
        <f t="shared" si="6"/>
        <v>19.597046391983937</v>
      </c>
      <c r="K52" s="13">
        <f t="shared" si="7"/>
        <v>1.14388</v>
      </c>
      <c r="L52" s="13">
        <f t="shared" si="8"/>
        <v>0.86117352996336705</v>
      </c>
      <c r="M52" s="13">
        <f t="shared" si="9"/>
        <v>1.0785861025000001</v>
      </c>
      <c r="N52" s="13">
        <f t="shared" si="10"/>
        <v>15.913131313131311</v>
      </c>
      <c r="O52" s="13">
        <f t="shared" si="11"/>
        <v>0.43260588061774696</v>
      </c>
      <c r="P52" s="5"/>
    </row>
    <row r="53" spans="1:16" ht="16">
      <c r="A53" s="5" t="s">
        <v>58</v>
      </c>
      <c r="B53" s="5">
        <v>12</v>
      </c>
      <c r="C53" s="6">
        <v>2650000000</v>
      </c>
      <c r="D53" s="6">
        <v>2450000000</v>
      </c>
      <c r="E53" s="6">
        <v>5776000000</v>
      </c>
      <c r="F53">
        <v>512326943.55697548</v>
      </c>
      <c r="G53">
        <v>112.68</v>
      </c>
      <c r="H53" s="9">
        <v>2.2799999999999997E-2</v>
      </c>
      <c r="I53" s="5">
        <v>2.02</v>
      </c>
      <c r="J53" s="13">
        <f t="shared" si="6"/>
        <v>48.010946224443394</v>
      </c>
      <c r="K53" s="13">
        <f t="shared" si="7"/>
        <v>1.07524</v>
      </c>
      <c r="L53" s="13">
        <f t="shared" si="8"/>
        <v>1.1921690485645018</v>
      </c>
      <c r="M53" s="13">
        <f t="shared" si="9"/>
        <v>1.0440675283161267</v>
      </c>
      <c r="N53" s="13">
        <f t="shared" si="10"/>
        <v>55.577791404666634</v>
      </c>
      <c r="O53" s="13">
        <f t="shared" si="11"/>
        <v>0.42608223486371477</v>
      </c>
      <c r="P53" s="5"/>
    </row>
    <row r="54" spans="1:16" ht="16">
      <c r="A54" s="5" t="s">
        <v>64</v>
      </c>
      <c r="B54" s="5">
        <v>12</v>
      </c>
      <c r="C54" s="6">
        <v>230000000</v>
      </c>
      <c r="D54" s="6">
        <v>205000000</v>
      </c>
      <c r="E54" s="6">
        <v>695000000</v>
      </c>
      <c r="F54">
        <v>144573823.94038194</v>
      </c>
      <c r="G54">
        <v>32.204999999999998</v>
      </c>
      <c r="H54" s="9">
        <v>1.06E-2</v>
      </c>
      <c r="I54" s="5">
        <v>1.7</v>
      </c>
      <c r="J54" s="13">
        <f t="shared" si="6"/>
        <v>13.409054693790766</v>
      </c>
      <c r="K54" s="13">
        <f t="shared" si="7"/>
        <v>1.03498</v>
      </c>
      <c r="L54" s="13">
        <f t="shared" si="8"/>
        <v>1.1418583454354265</v>
      </c>
      <c r="M54" s="13">
        <f t="shared" si="9"/>
        <v>1.0613478733459356</v>
      </c>
      <c r="N54" s="13">
        <f t="shared" si="10"/>
        <v>15.701320876288658</v>
      </c>
      <c r="O54" s="13">
        <f t="shared" si="11"/>
        <v>0.41636561694739216</v>
      </c>
      <c r="P54" s="5"/>
    </row>
    <row r="55" spans="1:16" ht="16">
      <c r="A55" s="5" t="s">
        <v>76</v>
      </c>
      <c r="B55" s="5">
        <v>12</v>
      </c>
      <c r="C55" s="6">
        <v>500000000</v>
      </c>
      <c r="D55" s="6">
        <v>2925000000</v>
      </c>
      <c r="E55" s="6">
        <v>150000000</v>
      </c>
      <c r="F55">
        <v>354764309.76430976</v>
      </c>
      <c r="G55">
        <v>59.4</v>
      </c>
      <c r="H55" s="9">
        <v>2.9100000000000001E-2</v>
      </c>
      <c r="I55" s="5">
        <v>1.59</v>
      </c>
      <c r="J55" s="13">
        <f t="shared" si="6"/>
        <v>23.998190553506404</v>
      </c>
      <c r="K55" s="13">
        <f t="shared" si="7"/>
        <v>1.0960300000000001</v>
      </c>
      <c r="L55" s="13">
        <f t="shared" si="8"/>
        <v>1.1229211999476407</v>
      </c>
      <c r="M55" s="13">
        <f t="shared" si="9"/>
        <v>1.0060089999999997</v>
      </c>
      <c r="N55" s="13">
        <f t="shared" si="10"/>
        <v>24.734731647131401</v>
      </c>
      <c r="O55" s="13">
        <f t="shared" si="11"/>
        <v>0.40400994197822226</v>
      </c>
      <c r="P55" s="5"/>
    </row>
    <row r="56" spans="1:16" ht="16">
      <c r="A56" s="5" t="s">
        <v>69</v>
      </c>
      <c r="B56" s="5">
        <v>12</v>
      </c>
      <c r="C56" s="6">
        <v>1300000000</v>
      </c>
      <c r="D56" s="6">
        <v>300000000</v>
      </c>
      <c r="E56" s="6">
        <v>7400000000</v>
      </c>
      <c r="F56">
        <v>360115606.93641615</v>
      </c>
      <c r="G56">
        <v>62.28</v>
      </c>
      <c r="H56" s="9">
        <v>2.98E-2</v>
      </c>
      <c r="I56" s="5">
        <v>0.74</v>
      </c>
      <c r="J56" s="13">
        <f t="shared" si="6"/>
        <v>25.021831299911462</v>
      </c>
      <c r="K56" s="13">
        <f t="shared" si="7"/>
        <v>1.0983400000000001</v>
      </c>
      <c r="L56" s="13">
        <f t="shared" si="8"/>
        <v>0.9274872110731569</v>
      </c>
      <c r="M56" s="13">
        <f t="shared" si="9"/>
        <v>1.1170863905325443</v>
      </c>
      <c r="N56" s="13">
        <f t="shared" si="10"/>
        <v>23.603531300160515</v>
      </c>
      <c r="O56" s="13">
        <f t="shared" si="11"/>
        <v>0.40176350834796826</v>
      </c>
      <c r="P56" s="5"/>
    </row>
    <row r="57" spans="1:16" ht="16">
      <c r="A57" s="5" t="s">
        <v>54</v>
      </c>
      <c r="B57" s="5">
        <v>12</v>
      </c>
      <c r="C57" s="6">
        <v>235000000</v>
      </c>
      <c r="D57" s="6">
        <v>468000000</v>
      </c>
      <c r="E57" s="6">
        <v>1412000000</v>
      </c>
      <c r="F57">
        <v>101085594.00203401</v>
      </c>
      <c r="G57">
        <v>42.280999999999999</v>
      </c>
      <c r="H57" s="9">
        <v>2.2799999999999997E-2</v>
      </c>
      <c r="I57" s="5">
        <v>1.34</v>
      </c>
      <c r="J57" s="13">
        <f t="shared" si="6"/>
        <v>16.504079740708644</v>
      </c>
      <c r="K57" s="13">
        <f t="shared" si="7"/>
        <v>1.07524</v>
      </c>
      <c r="L57" s="13">
        <f t="shared" si="8"/>
        <v>1.0759106330355801</v>
      </c>
      <c r="M57" s="13">
        <f t="shared" si="9"/>
        <v>1.1237804327750116</v>
      </c>
      <c r="N57" s="13">
        <f t="shared" si="10"/>
        <v>18.558529714553114</v>
      </c>
      <c r="O57" s="13">
        <f t="shared" si="11"/>
        <v>0.39034270099355839</v>
      </c>
      <c r="P57" s="5"/>
    </row>
    <row r="58" spans="1:16" ht="16">
      <c r="A58" s="5" t="s">
        <v>71</v>
      </c>
      <c r="B58" s="5">
        <v>12</v>
      </c>
      <c r="C58" s="6">
        <v>1200000000</v>
      </c>
      <c r="D58" s="6">
        <v>273000000</v>
      </c>
      <c r="E58" s="6">
        <v>7400000000</v>
      </c>
      <c r="F58">
        <v>360115606.93641615</v>
      </c>
      <c r="G58">
        <v>62.28</v>
      </c>
      <c r="H58" s="9">
        <v>2.98E-2</v>
      </c>
      <c r="I58" s="5">
        <v>0.43</v>
      </c>
      <c r="J58" s="13">
        <f t="shared" si="6"/>
        <v>24.303284256660959</v>
      </c>
      <c r="K58" s="13">
        <f t="shared" si="7"/>
        <v>1.0983400000000001</v>
      </c>
      <c r="L58" s="13">
        <f t="shared" si="8"/>
        <v>0.80978012597877458</v>
      </c>
      <c r="M58" s="13">
        <f t="shared" si="9"/>
        <v>1.1271361111111113</v>
      </c>
      <c r="N58" s="13">
        <f t="shared" si="10"/>
        <v>20.196292134831463</v>
      </c>
      <c r="O58" s="13">
        <f t="shared" si="11"/>
        <v>0.39022614413392676</v>
      </c>
      <c r="P58" s="5"/>
    </row>
    <row r="59" spans="1:16" ht="16">
      <c r="A59" s="5" t="s">
        <v>63</v>
      </c>
      <c r="B59" s="5">
        <v>12</v>
      </c>
      <c r="C59" s="6">
        <v>3000000000</v>
      </c>
      <c r="D59" s="6">
        <v>9100000000</v>
      </c>
      <c r="E59" s="6">
        <v>10386000000</v>
      </c>
      <c r="F59">
        <v>1263004889.8117759</v>
      </c>
      <c r="G59">
        <v>74.644999999999996</v>
      </c>
      <c r="H59" s="9">
        <v>3.7499999999999999E-2</v>
      </c>
      <c r="I59" s="5">
        <v>1.04</v>
      </c>
      <c r="J59" s="13">
        <f t="shared" si="6"/>
        <v>28.572566902382537</v>
      </c>
      <c r="K59" s="13">
        <f t="shared" si="7"/>
        <v>1.12375</v>
      </c>
      <c r="L59" s="13">
        <f t="shared" si="8"/>
        <v>1.0098534065489688</v>
      </c>
      <c r="M59" s="13">
        <f t="shared" si="9"/>
        <v>1.0704385444000002</v>
      </c>
      <c r="N59" s="13">
        <f t="shared" si="10"/>
        <v>27.485245924244509</v>
      </c>
      <c r="O59" s="13">
        <f t="shared" si="11"/>
        <v>0.38277938110231813</v>
      </c>
      <c r="P59" s="5"/>
    </row>
    <row r="60" spans="1:16" ht="16">
      <c r="A60" s="5" t="s">
        <v>73</v>
      </c>
      <c r="B60" s="5">
        <v>12</v>
      </c>
      <c r="C60" s="6">
        <v>800000000</v>
      </c>
      <c r="D60" s="6">
        <v>2500000000</v>
      </c>
      <c r="E60" s="6">
        <v>2900000000</v>
      </c>
      <c r="F60">
        <v>336024401.16680181</v>
      </c>
      <c r="G60">
        <v>82.619</v>
      </c>
      <c r="H60" s="9">
        <v>5.3800000000000001E-2</v>
      </c>
      <c r="I60" s="5">
        <v>0.9</v>
      </c>
      <c r="J60" s="13">
        <f t="shared" si="6"/>
        <v>30.824991514721809</v>
      </c>
      <c r="K60" s="13">
        <f t="shared" si="7"/>
        <v>1.17754</v>
      </c>
      <c r="L60" s="13">
        <f t="shared" si="8"/>
        <v>0.97400374642529675</v>
      </c>
      <c r="M60" s="13">
        <f t="shared" si="9"/>
        <v>1.0738140624999999</v>
      </c>
      <c r="N60" s="13">
        <f t="shared" si="10"/>
        <v>27.378964051581299</v>
      </c>
      <c r="O60" s="13">
        <f t="shared" si="11"/>
        <v>0.3730980950474081</v>
      </c>
      <c r="P60" s="5"/>
    </row>
    <row r="61" spans="1:16" ht="16">
      <c r="A61" s="5" t="s">
        <v>74</v>
      </c>
      <c r="B61" s="5">
        <v>12</v>
      </c>
      <c r="C61" s="6">
        <v>1600000000</v>
      </c>
      <c r="D61" s="6">
        <v>1700000000</v>
      </c>
      <c r="E61" s="6">
        <v>2000000000</v>
      </c>
      <c r="F61">
        <v>751198286.24983263</v>
      </c>
      <c r="G61">
        <v>74.69</v>
      </c>
      <c r="H61" s="9">
        <v>1.37E-2</v>
      </c>
      <c r="I61" s="5">
        <v>0.76</v>
      </c>
      <c r="J61" s="13">
        <f t="shared" si="6"/>
        <v>27.473710018875227</v>
      </c>
      <c r="K61" s="13">
        <f t="shared" si="7"/>
        <v>1.04521</v>
      </c>
      <c r="L61" s="13">
        <f t="shared" si="8"/>
        <v>0.93369148475721608</v>
      </c>
      <c r="M61" s="13">
        <f t="shared" si="9"/>
        <v>1.02515625</v>
      </c>
      <c r="N61" s="13">
        <f t="shared" si="10"/>
        <v>25.159801807261125</v>
      </c>
      <c r="O61" s="13">
        <f t="shared" si="11"/>
        <v>0.36783652455315607</v>
      </c>
      <c r="P61" s="5"/>
    </row>
    <row r="62" spans="1:16" ht="16">
      <c r="A62" s="5" t="s">
        <v>70</v>
      </c>
      <c r="B62" s="5">
        <v>12</v>
      </c>
      <c r="C62" s="6">
        <v>1000000000</v>
      </c>
      <c r="D62" s="6">
        <v>562000000</v>
      </c>
      <c r="E62" s="6">
        <v>4081000000</v>
      </c>
      <c r="F62">
        <v>829288582.90304077</v>
      </c>
      <c r="G62">
        <v>34.86</v>
      </c>
      <c r="H62" s="9">
        <v>3.95E-2</v>
      </c>
      <c r="I62" s="5">
        <v>0.54</v>
      </c>
      <c r="J62" s="13">
        <f t="shared" si="6"/>
        <v>12.448383609958766</v>
      </c>
      <c r="K62" s="13">
        <f t="shared" si="7"/>
        <v>1.13035</v>
      </c>
      <c r="L62" s="13">
        <f t="shared" si="8"/>
        <v>0.85723212890963985</v>
      </c>
      <c r="M62" s="13">
        <f t="shared" si="9"/>
        <v>1.0832854561</v>
      </c>
      <c r="N62" s="13">
        <f t="shared" si="10"/>
        <v>10.226838008924556</v>
      </c>
      <c r="O62" s="13">
        <f t="shared" si="11"/>
        <v>0.35709648909807135</v>
      </c>
      <c r="P62" s="5"/>
    </row>
    <row r="63" spans="1:16" ht="16">
      <c r="A63" s="5" t="s">
        <v>78</v>
      </c>
      <c r="B63" s="5">
        <v>12</v>
      </c>
      <c r="C63" s="6">
        <v>60000000</v>
      </c>
      <c r="D63" s="6">
        <v>0</v>
      </c>
      <c r="E63" s="6">
        <v>0</v>
      </c>
      <c r="F63">
        <v>58329679.964927666</v>
      </c>
      <c r="G63">
        <v>45.62</v>
      </c>
      <c r="H63" s="9">
        <v>2.52E-2</v>
      </c>
      <c r="I63" s="5">
        <v>0.5</v>
      </c>
      <c r="J63" s="13">
        <f t="shared" si="6"/>
        <v>15.899849565638194</v>
      </c>
      <c r="K63" s="13">
        <f t="shared" si="7"/>
        <v>1.0831599999999999</v>
      </c>
      <c r="L63" s="13">
        <f t="shared" si="8"/>
        <v>0.84089641525371461</v>
      </c>
      <c r="M63" s="13">
        <f t="shared" si="9"/>
        <v>1</v>
      </c>
      <c r="N63" s="13">
        <f t="shared" si="10"/>
        <v>12.343630214205186</v>
      </c>
      <c r="O63" s="13">
        <f t="shared" si="11"/>
        <v>0.34852804834805329</v>
      </c>
      <c r="P63" s="5"/>
    </row>
    <row r="64" spans="1:16" ht="16">
      <c r="A64" s="5" t="s">
        <v>68</v>
      </c>
      <c r="B64" s="5">
        <v>12</v>
      </c>
      <c r="C64" s="6">
        <v>567000000</v>
      </c>
      <c r="D64" s="6">
        <v>1050000000</v>
      </c>
      <c r="E64" s="6">
        <v>1517000000</v>
      </c>
      <c r="F64">
        <v>202164681.51216987</v>
      </c>
      <c r="G64">
        <v>96.55</v>
      </c>
      <c r="H64" s="9">
        <v>1.4999999999999999E-2</v>
      </c>
      <c r="I64" s="5">
        <v>0.75</v>
      </c>
      <c r="J64" s="13">
        <f t="shared" si="6"/>
        <v>33.532198024604476</v>
      </c>
      <c r="K64" s="13">
        <f t="shared" si="7"/>
        <v>1.0495000000000001</v>
      </c>
      <c r="L64" s="13">
        <f t="shared" si="8"/>
        <v>0.93060485910209956</v>
      </c>
      <c r="M64" s="13">
        <f t="shared" si="9"/>
        <v>1.054225522179608</v>
      </c>
      <c r="N64" s="13">
        <f t="shared" si="10"/>
        <v>31.345732363338286</v>
      </c>
      <c r="O64" s="13">
        <f t="shared" si="11"/>
        <v>0.34730396711138767</v>
      </c>
      <c r="P64" s="5"/>
    </row>
    <row r="65" spans="1:16" ht="16">
      <c r="A65" s="5" t="s">
        <v>75</v>
      </c>
      <c r="B65" s="5">
        <v>12</v>
      </c>
      <c r="C65" s="6">
        <v>588000000</v>
      </c>
      <c r="D65" s="6">
        <v>347000000</v>
      </c>
      <c r="E65" s="6">
        <v>1820000000</v>
      </c>
      <c r="F65">
        <v>224387397.89964995</v>
      </c>
      <c r="G65">
        <v>77.13</v>
      </c>
      <c r="H65" s="9">
        <v>1.2199999999999999E-2</v>
      </c>
      <c r="I65" s="5">
        <v>0.75</v>
      </c>
      <c r="J65" s="13">
        <f t="shared" si="6"/>
        <v>26.167879854259972</v>
      </c>
      <c r="K65" s="13">
        <f t="shared" si="7"/>
        <v>1.04026</v>
      </c>
      <c r="L65" s="13">
        <f t="shared" si="8"/>
        <v>0.93060485910209956</v>
      </c>
      <c r="M65" s="13">
        <f t="shared" si="9"/>
        <v>1.062862811791383</v>
      </c>
      <c r="N65" s="13">
        <f t="shared" si="10"/>
        <v>24.881076443057722</v>
      </c>
      <c r="O65" s="13">
        <f t="shared" si="11"/>
        <v>0.33926980233709292</v>
      </c>
      <c r="P65" s="5"/>
    </row>
    <row r="66" spans="1:16" ht="16">
      <c r="A66" s="5" t="s">
        <v>72</v>
      </c>
      <c r="B66" s="5">
        <v>12</v>
      </c>
      <c r="C66" s="6">
        <v>600000000</v>
      </c>
      <c r="D66" s="6">
        <v>1100000000</v>
      </c>
      <c r="E66" s="6">
        <v>1900000000</v>
      </c>
      <c r="F66">
        <v>221829477.29220223</v>
      </c>
      <c r="G66">
        <v>93.36</v>
      </c>
      <c r="H66" s="9">
        <v>2.12E-2</v>
      </c>
      <c r="I66" s="5">
        <v>0.75</v>
      </c>
      <c r="J66" s="13">
        <f t="shared" ref="J66:J97" si="12">(N66*K66/L66)/M66</f>
        <v>31.166221082618641</v>
      </c>
      <c r="K66" s="13">
        <f t="shared" ref="K66:K98" si="13">1+(3.3*H66)</f>
        <v>1.06996</v>
      </c>
      <c r="L66" s="13">
        <f t="shared" ref="L66:L98" si="14">SQRT(SQRT(I66))</f>
        <v>0.93060485910209956</v>
      </c>
      <c r="M66" s="13">
        <f t="shared" ref="M66:M98" si="15">(1+(E66/C66)/100)^2</f>
        <v>1.0643361111111111</v>
      </c>
      <c r="N66" s="13">
        <f t="shared" ref="N66:N98" si="16">(B66*C66+D66-E66)/F66</f>
        <v>28.850989859971026</v>
      </c>
      <c r="O66" s="13">
        <f t="shared" ref="O66:O98" si="17">1+(J66-G66)/G66</f>
        <v>0.33382841776583805</v>
      </c>
      <c r="P66" s="5"/>
    </row>
    <row r="67" spans="1:16" ht="16">
      <c r="A67" s="5" t="s">
        <v>66</v>
      </c>
      <c r="B67" s="5">
        <v>12</v>
      </c>
      <c r="C67" s="6">
        <v>1500000000</v>
      </c>
      <c r="D67" s="6">
        <v>5029000000</v>
      </c>
      <c r="E67" s="6">
        <v>1327000000</v>
      </c>
      <c r="F67">
        <v>868296522.16095269</v>
      </c>
      <c r="G67">
        <v>80.808800000000005</v>
      </c>
      <c r="H67" s="9">
        <v>1.1699999999999999E-2</v>
      </c>
      <c r="I67" s="5">
        <v>0.9</v>
      </c>
      <c r="J67" s="13">
        <f t="shared" si="12"/>
        <v>26.186245990836323</v>
      </c>
      <c r="K67" s="13">
        <f t="shared" si="13"/>
        <v>1.03861</v>
      </c>
      <c r="L67" s="13">
        <f t="shared" si="14"/>
        <v>0.97400374642529675</v>
      </c>
      <c r="M67" s="13">
        <f t="shared" si="15"/>
        <v>1.0177715968444445</v>
      </c>
      <c r="N67" s="13">
        <f t="shared" si="16"/>
        <v>24.993765892312517</v>
      </c>
      <c r="O67" s="13">
        <f t="shared" si="17"/>
        <v>0.32405191007459988</v>
      </c>
      <c r="P67" s="5"/>
    </row>
    <row r="68" spans="1:16" ht="16">
      <c r="A68" s="5" t="s">
        <v>79</v>
      </c>
      <c r="B68" s="5">
        <v>12</v>
      </c>
      <c r="C68" s="6">
        <v>40000000</v>
      </c>
      <c r="D68" s="6">
        <v>87000000</v>
      </c>
      <c r="E68" s="6">
        <v>51000000</v>
      </c>
      <c r="F68">
        <v>69518518.518518522</v>
      </c>
      <c r="G68">
        <v>27</v>
      </c>
      <c r="H68" s="9">
        <v>2.0799999999999999E-2</v>
      </c>
      <c r="I68" s="5">
        <v>0.76</v>
      </c>
      <c r="J68" s="13">
        <f t="shared" si="12"/>
        <v>8.2827149910362312</v>
      </c>
      <c r="K68" s="13">
        <f t="shared" si="13"/>
        <v>1.06864</v>
      </c>
      <c r="L68" s="13">
        <f t="shared" si="14"/>
        <v>0.93369148475721608</v>
      </c>
      <c r="M68" s="13">
        <f t="shared" si="15"/>
        <v>1.0256625625</v>
      </c>
      <c r="N68" s="13">
        <f t="shared" si="16"/>
        <v>7.4224826851358543</v>
      </c>
      <c r="O68" s="13">
        <f t="shared" si="17"/>
        <v>0.30676722189023076</v>
      </c>
      <c r="P68" s="5"/>
    </row>
    <row r="69" spans="1:16" ht="16">
      <c r="A69" s="5" t="s">
        <v>40</v>
      </c>
      <c r="B69" s="5">
        <v>12</v>
      </c>
      <c r="C69" s="6">
        <v>4000000000</v>
      </c>
      <c r="D69" s="6">
        <v>5580000000</v>
      </c>
      <c r="E69" s="6">
        <v>20781000000</v>
      </c>
      <c r="F69">
        <v>2843047490.2455335</v>
      </c>
      <c r="G69">
        <v>40.5199</v>
      </c>
      <c r="H69" s="9">
        <v>3.7400000000000003E-2</v>
      </c>
      <c r="I69" s="5">
        <v>0.86</v>
      </c>
      <c r="J69" s="13">
        <f t="shared" si="12"/>
        <v>12.161909487089817</v>
      </c>
      <c r="K69" s="13">
        <f t="shared" si="13"/>
        <v>1.1234200000000001</v>
      </c>
      <c r="L69" s="13">
        <f t="shared" si="14"/>
        <v>0.96299628740175858</v>
      </c>
      <c r="M69" s="13">
        <f t="shared" si="15"/>
        <v>1.1066040622562501</v>
      </c>
      <c r="N69" s="13">
        <f t="shared" si="16"/>
        <v>11.536564236979167</v>
      </c>
      <c r="O69" s="13">
        <f t="shared" si="17"/>
        <v>0.30014658197798649</v>
      </c>
      <c r="P69" s="5"/>
    </row>
    <row r="70" spans="1:16" ht="16">
      <c r="A70" s="5" t="s">
        <v>47</v>
      </c>
      <c r="B70" s="5">
        <v>12</v>
      </c>
      <c r="C70" s="6">
        <v>40000000</v>
      </c>
      <c r="D70" s="6">
        <v>183000000</v>
      </c>
      <c r="E70" s="6">
        <v>65000000</v>
      </c>
      <c r="F70">
        <v>24188204.108681243</v>
      </c>
      <c r="G70">
        <v>90.54</v>
      </c>
      <c r="H70" s="9">
        <v>1.6E-2</v>
      </c>
      <c r="I70" s="5">
        <v>0.75</v>
      </c>
      <c r="J70" s="13">
        <f t="shared" si="12"/>
        <v>27.081767326791621</v>
      </c>
      <c r="K70" s="13">
        <f t="shared" si="13"/>
        <v>1.0528</v>
      </c>
      <c r="L70" s="13">
        <f t="shared" si="14"/>
        <v>0.93060485910209956</v>
      </c>
      <c r="M70" s="13">
        <f t="shared" si="15"/>
        <v>1.0327640625000003</v>
      </c>
      <c r="N70" s="13">
        <f t="shared" si="16"/>
        <v>24.722794520547946</v>
      </c>
      <c r="O70" s="13">
        <f t="shared" si="17"/>
        <v>0.29911384279646147</v>
      </c>
      <c r="P70" s="5"/>
    </row>
    <row r="71" spans="1:16" ht="16">
      <c r="A71" s="5" t="s">
        <v>82</v>
      </c>
      <c r="B71" s="5">
        <v>12</v>
      </c>
      <c r="C71" s="6">
        <v>320000000</v>
      </c>
      <c r="D71" s="6">
        <v>327000000</v>
      </c>
      <c r="E71" s="6">
        <v>1883000000</v>
      </c>
      <c r="F71">
        <v>104771647.7895506</v>
      </c>
      <c r="G71">
        <v>68.424999999999997</v>
      </c>
      <c r="H71" s="9">
        <v>2.4799999999999999E-2</v>
      </c>
      <c r="I71" s="5">
        <v>1.26</v>
      </c>
      <c r="J71" s="13">
        <f t="shared" si="12"/>
        <v>19.85450066194467</v>
      </c>
      <c r="K71" s="13">
        <f t="shared" si="13"/>
        <v>1.0818399999999999</v>
      </c>
      <c r="L71" s="13">
        <f t="shared" si="14"/>
        <v>1.0594796911843958</v>
      </c>
      <c r="M71" s="13">
        <f t="shared" si="15"/>
        <v>1.1211500869140627</v>
      </c>
      <c r="N71" s="13">
        <f t="shared" si="16"/>
        <v>21.799790765797184</v>
      </c>
      <c r="O71" s="13">
        <f t="shared" si="17"/>
        <v>0.29016442326554137</v>
      </c>
      <c r="P71" s="5"/>
    </row>
    <row r="72" spans="1:16" ht="16">
      <c r="A72" s="5" t="s">
        <v>56</v>
      </c>
      <c r="B72" s="5">
        <v>12</v>
      </c>
      <c r="C72" s="6">
        <v>1600000000</v>
      </c>
      <c r="D72" s="6">
        <v>400000000</v>
      </c>
      <c r="E72" s="6">
        <v>11000000000</v>
      </c>
      <c r="F72">
        <v>461710281.39713126</v>
      </c>
      <c r="G72">
        <v>91.33</v>
      </c>
      <c r="H72" s="9">
        <v>5.9500000000000004E-2</v>
      </c>
      <c r="I72" s="5">
        <v>0.37</v>
      </c>
      <c r="J72" s="13">
        <f t="shared" si="12"/>
        <v>25.014076466395998</v>
      </c>
      <c r="K72" s="13">
        <f t="shared" si="13"/>
        <v>1.19635</v>
      </c>
      <c r="L72" s="13">
        <f t="shared" si="14"/>
        <v>0.77992067098508289</v>
      </c>
      <c r="M72" s="13">
        <f t="shared" si="15"/>
        <v>1.1422265625000001</v>
      </c>
      <c r="N72" s="13">
        <f t="shared" si="16"/>
        <v>18.626399165243786</v>
      </c>
      <c r="O72" s="13">
        <f t="shared" si="17"/>
        <v>0.27388674549869696</v>
      </c>
      <c r="P72" s="5"/>
    </row>
    <row r="73" spans="1:16" ht="16">
      <c r="A73" s="5" t="s">
        <v>80</v>
      </c>
      <c r="B73" s="5">
        <v>12</v>
      </c>
      <c r="C73" s="6">
        <v>600000000</v>
      </c>
      <c r="D73" s="6">
        <v>19000000</v>
      </c>
      <c r="E73" s="6">
        <v>5100000000</v>
      </c>
      <c r="F73">
        <v>225513464.17161113</v>
      </c>
      <c r="G73">
        <v>43.82</v>
      </c>
      <c r="H73" s="9">
        <v>2.63E-2</v>
      </c>
      <c r="I73" s="5">
        <v>0.3</v>
      </c>
      <c r="J73" s="13">
        <f t="shared" si="12"/>
        <v>11.720990770750531</v>
      </c>
      <c r="K73" s="13">
        <f t="shared" si="13"/>
        <v>1.0867899999999999</v>
      </c>
      <c r="L73" s="13">
        <f t="shared" si="14"/>
        <v>0.74008280449228525</v>
      </c>
      <c r="M73" s="13">
        <f t="shared" si="15"/>
        <v>1.177225</v>
      </c>
      <c r="N73" s="13">
        <f t="shared" si="16"/>
        <v>9.3963347500505972</v>
      </c>
      <c r="O73" s="13">
        <f t="shared" si="17"/>
        <v>0.26748039184734218</v>
      </c>
      <c r="P73" s="5"/>
    </row>
    <row r="74" spans="1:16" ht="16">
      <c r="A74" s="5" t="s">
        <v>81</v>
      </c>
      <c r="B74" s="5">
        <v>12</v>
      </c>
      <c r="C74" s="6">
        <v>1300000000</v>
      </c>
      <c r="D74" s="6">
        <v>2376000000</v>
      </c>
      <c r="E74" s="6">
        <v>9000000000</v>
      </c>
      <c r="F74">
        <v>541674179.90151882</v>
      </c>
      <c r="G74">
        <v>72.094999999999999</v>
      </c>
      <c r="H74" s="9">
        <v>2.7799999999999998E-2</v>
      </c>
      <c r="I74" s="5">
        <v>0.56000000000000005</v>
      </c>
      <c r="J74" s="13">
        <f t="shared" si="12"/>
        <v>18.292540675210567</v>
      </c>
      <c r="K74" s="13">
        <f t="shared" si="13"/>
        <v>1.0917399999999999</v>
      </c>
      <c r="L74" s="13">
        <f t="shared" si="14"/>
        <v>0.86506154541442215</v>
      </c>
      <c r="M74" s="13">
        <f t="shared" si="15"/>
        <v>1.1432544378698224</v>
      </c>
      <c r="N74" s="13">
        <f t="shared" si="16"/>
        <v>16.570847075693948</v>
      </c>
      <c r="O74" s="13">
        <f t="shared" si="17"/>
        <v>0.25372828455802166</v>
      </c>
      <c r="P74" s="5"/>
    </row>
    <row r="75" spans="1:16" ht="16">
      <c r="A75" s="5" t="s">
        <v>87</v>
      </c>
      <c r="B75" s="5">
        <v>12</v>
      </c>
      <c r="C75" s="6">
        <v>80000000</v>
      </c>
      <c r="D75" s="6">
        <v>71000000</v>
      </c>
      <c r="E75" s="6">
        <v>547000000</v>
      </c>
      <c r="F75">
        <v>54349148.418491483</v>
      </c>
      <c r="G75">
        <v>32.880000000000003</v>
      </c>
      <c r="H75" s="9">
        <v>1.3300000000000001E-2</v>
      </c>
      <c r="I75" s="5">
        <v>1.08</v>
      </c>
      <c r="J75" s="13">
        <f t="shared" si="12"/>
        <v>7.989212677023187</v>
      </c>
      <c r="K75" s="13">
        <f t="shared" si="13"/>
        <v>1.04389</v>
      </c>
      <c r="L75" s="13">
        <f t="shared" si="14"/>
        <v>1.0194265469082735</v>
      </c>
      <c r="M75" s="13">
        <f t="shared" si="15"/>
        <v>1.1414251406250002</v>
      </c>
      <c r="N75" s="13">
        <f t="shared" si="16"/>
        <v>8.9053833240067153</v>
      </c>
      <c r="O75" s="13">
        <f t="shared" si="17"/>
        <v>0.24298092083403844</v>
      </c>
      <c r="P75" s="5"/>
    </row>
    <row r="76" spans="1:16" ht="16">
      <c r="A76" s="5" t="s">
        <v>86</v>
      </c>
      <c r="B76" s="5">
        <v>12</v>
      </c>
      <c r="C76" s="6">
        <v>182000000</v>
      </c>
      <c r="D76" s="6">
        <v>711000000</v>
      </c>
      <c r="E76" s="6">
        <v>1709000000</v>
      </c>
      <c r="F76">
        <v>68615516.502357483</v>
      </c>
      <c r="G76">
        <v>58.325000000000003</v>
      </c>
      <c r="H76" s="9">
        <v>1.1899999999999999E-2</v>
      </c>
      <c r="I76" s="5">
        <v>1.32</v>
      </c>
      <c r="J76" s="13">
        <f t="shared" si="12"/>
        <v>14.00525894984472</v>
      </c>
      <c r="K76" s="13">
        <f t="shared" si="13"/>
        <v>1.0392699999999999</v>
      </c>
      <c r="L76" s="13">
        <f t="shared" si="14"/>
        <v>1.0718733737282617</v>
      </c>
      <c r="M76" s="13">
        <f t="shared" si="15"/>
        <v>1.1966196141770318</v>
      </c>
      <c r="N76" s="13">
        <f t="shared" si="16"/>
        <v>17.284720139930034</v>
      </c>
      <c r="O76" s="13">
        <f t="shared" si="17"/>
        <v>0.24012445691975504</v>
      </c>
      <c r="P76" s="5"/>
    </row>
    <row r="77" spans="1:16" ht="16">
      <c r="A77" s="5" t="s">
        <v>83</v>
      </c>
      <c r="B77" s="5">
        <v>12</v>
      </c>
      <c r="C77" s="6">
        <v>100000000</v>
      </c>
      <c r="D77" s="6">
        <v>120000000</v>
      </c>
      <c r="E77" s="6">
        <v>900000000</v>
      </c>
      <c r="F77">
        <v>80801193.26656723</v>
      </c>
      <c r="G77">
        <v>23.465</v>
      </c>
      <c r="H77" s="9">
        <v>3.4200000000000001E-2</v>
      </c>
      <c r="I77" s="5">
        <v>0.71</v>
      </c>
      <c r="J77" s="13">
        <f t="shared" si="12"/>
        <v>5.3040116040932777</v>
      </c>
      <c r="K77" s="13">
        <f t="shared" si="13"/>
        <v>1.11286</v>
      </c>
      <c r="L77" s="13">
        <f t="shared" si="14"/>
        <v>0.9179406175334196</v>
      </c>
      <c r="M77" s="13">
        <f t="shared" si="15"/>
        <v>1.1881000000000002</v>
      </c>
      <c r="N77" s="13">
        <f t="shared" si="16"/>
        <v>5.1979430379746834</v>
      </c>
      <c r="O77" s="13">
        <f t="shared" si="17"/>
        <v>0.22603927569116899</v>
      </c>
      <c r="P77" s="5"/>
    </row>
    <row r="78" spans="1:16" ht="16">
      <c r="A78" s="5" t="s">
        <v>85</v>
      </c>
      <c r="B78" s="5">
        <v>12</v>
      </c>
      <c r="C78" s="6">
        <v>208000000</v>
      </c>
      <c r="D78" s="6">
        <v>59000000</v>
      </c>
      <c r="E78" s="6">
        <v>0</v>
      </c>
      <c r="F78">
        <v>296779846.65936476</v>
      </c>
      <c r="G78">
        <v>45.65</v>
      </c>
      <c r="H78" s="9">
        <v>2.1600000000000001E-2</v>
      </c>
      <c r="I78" s="5">
        <v>0.75</v>
      </c>
      <c r="J78" s="13">
        <f t="shared" si="12"/>
        <v>9.9104683647764009</v>
      </c>
      <c r="K78" s="13">
        <f t="shared" si="13"/>
        <v>1.07128</v>
      </c>
      <c r="L78" s="13">
        <f t="shared" si="14"/>
        <v>0.93060485910209956</v>
      </c>
      <c r="M78" s="13">
        <f t="shared" si="15"/>
        <v>1</v>
      </c>
      <c r="N78" s="13">
        <f t="shared" si="16"/>
        <v>8.6090751402421013</v>
      </c>
      <c r="O78" s="13">
        <f t="shared" si="17"/>
        <v>0.21709678783738007</v>
      </c>
      <c r="P78" s="5"/>
    </row>
    <row r="79" spans="1:16" ht="16">
      <c r="A79" s="5" t="s">
        <v>84</v>
      </c>
      <c r="B79" s="5">
        <v>12</v>
      </c>
      <c r="C79" s="6">
        <v>585000000</v>
      </c>
      <c r="D79" s="6">
        <v>1942000000</v>
      </c>
      <c r="E79" s="6">
        <v>5367000000</v>
      </c>
      <c r="F79">
        <v>131962100.27635217</v>
      </c>
      <c r="G79">
        <v>126.65</v>
      </c>
      <c r="H79" s="9">
        <v>2.1899999999999999E-2</v>
      </c>
      <c r="I79" s="5">
        <v>0.9</v>
      </c>
      <c r="J79" s="13">
        <f t="shared" si="12"/>
        <v>25.162390765347464</v>
      </c>
      <c r="K79" s="13">
        <f t="shared" si="13"/>
        <v>1.0722700000000001</v>
      </c>
      <c r="L79" s="13">
        <f t="shared" si="14"/>
        <v>0.97400374642529675</v>
      </c>
      <c r="M79" s="13">
        <f t="shared" si="15"/>
        <v>1.1919040657462194</v>
      </c>
      <c r="N79" s="13">
        <f t="shared" si="16"/>
        <v>27.242670376353733</v>
      </c>
      <c r="O79" s="13">
        <f t="shared" si="17"/>
        <v>0.19867659506788371</v>
      </c>
      <c r="P79" s="5"/>
    </row>
    <row r="80" spans="1:16" ht="16">
      <c r="A80" s="5" t="s">
        <v>191</v>
      </c>
      <c r="B80" s="5">
        <v>12</v>
      </c>
      <c r="C80" s="6">
        <v>1700000000</v>
      </c>
      <c r="D80" s="6">
        <v>8238000000</v>
      </c>
      <c r="E80" s="6">
        <v>7617000000</v>
      </c>
      <c r="F80">
        <v>5185185185.1851845</v>
      </c>
      <c r="G80">
        <v>20.385000000000002</v>
      </c>
      <c r="H80" s="9">
        <v>2.4500000000000001E-2</v>
      </c>
      <c r="I80" s="5">
        <v>1.02</v>
      </c>
      <c r="J80" s="13">
        <f t="shared" si="12"/>
        <v>3.9942318143357114</v>
      </c>
      <c r="K80" s="13">
        <f t="shared" si="13"/>
        <v>1.0808500000000001</v>
      </c>
      <c r="L80" s="13">
        <f t="shared" si="14"/>
        <v>1.0049629315732038</v>
      </c>
      <c r="M80" s="13">
        <f t="shared" si="15"/>
        <v>1.0916193317993079</v>
      </c>
      <c r="N80" s="13">
        <f t="shared" si="16"/>
        <v>4.0540500000000002</v>
      </c>
      <c r="O80" s="13">
        <f t="shared" si="17"/>
        <v>0.19593975051928936</v>
      </c>
      <c r="P80" s="5"/>
    </row>
    <row r="81" spans="1:16" ht="16">
      <c r="A81" s="5" t="s">
        <v>88</v>
      </c>
      <c r="B81" s="5">
        <v>12</v>
      </c>
      <c r="C81" s="6">
        <v>2500000000</v>
      </c>
      <c r="D81" s="6">
        <v>525000000</v>
      </c>
      <c r="E81" s="6">
        <v>25000000000</v>
      </c>
      <c r="F81">
        <v>279488711.8193891</v>
      </c>
      <c r="G81">
        <v>150.6</v>
      </c>
      <c r="H81" s="9">
        <v>1.89E-2</v>
      </c>
      <c r="I81" s="5">
        <v>0.8</v>
      </c>
      <c r="J81" s="13">
        <f t="shared" si="12"/>
        <v>18.35210737565065</v>
      </c>
      <c r="K81" s="13">
        <f t="shared" si="13"/>
        <v>1.06237</v>
      </c>
      <c r="L81" s="13">
        <f t="shared" si="14"/>
        <v>0.94574160900317583</v>
      </c>
      <c r="M81" s="13">
        <f t="shared" si="15"/>
        <v>1.2100000000000002</v>
      </c>
      <c r="N81" s="13">
        <f t="shared" si="16"/>
        <v>19.768240241381768</v>
      </c>
      <c r="O81" s="13">
        <f t="shared" si="17"/>
        <v>0.12185994273340417</v>
      </c>
      <c r="P81" s="5"/>
    </row>
    <row r="82" spans="1:16" ht="16">
      <c r="A82" s="5" t="s">
        <v>89</v>
      </c>
      <c r="B82" s="5">
        <v>12</v>
      </c>
      <c r="C82" s="6">
        <v>200000000</v>
      </c>
      <c r="D82" s="6">
        <v>4800000000</v>
      </c>
      <c r="E82" s="6">
        <v>3500000000</v>
      </c>
      <c r="F82">
        <v>1039036144.5783131</v>
      </c>
      <c r="G82">
        <v>33.200000000000003</v>
      </c>
      <c r="H82" s="9">
        <v>3.6799999999999999E-2</v>
      </c>
      <c r="I82" s="7">
        <v>1.1499999999999999</v>
      </c>
      <c r="J82" s="14">
        <f t="shared" si="12"/>
        <v>2.7931670998735871</v>
      </c>
      <c r="K82" s="14">
        <f t="shared" si="13"/>
        <v>1.12144</v>
      </c>
      <c r="L82" s="14">
        <f t="shared" si="14"/>
        <v>1.0355580763416221</v>
      </c>
      <c r="M82" s="14">
        <f t="shared" si="15"/>
        <v>1.3806250000000002</v>
      </c>
      <c r="N82" s="14">
        <f t="shared" si="16"/>
        <v>3.5609925788497221</v>
      </c>
      <c r="O82" s="14">
        <f t="shared" si="17"/>
        <v>8.4131539152818791E-2</v>
      </c>
      <c r="P82" s="7"/>
    </row>
    <row r="83" spans="1:16" ht="16">
      <c r="A83" s="5" t="s">
        <v>90</v>
      </c>
      <c r="B83" s="5">
        <v>12</v>
      </c>
      <c r="C83" s="6">
        <v>100000000</v>
      </c>
      <c r="D83" s="6">
        <v>237000000</v>
      </c>
      <c r="E83" s="6">
        <v>1095000000</v>
      </c>
      <c r="F83">
        <v>31932710.28037383</v>
      </c>
      <c r="G83">
        <v>133.75</v>
      </c>
      <c r="H83" s="9">
        <v>8.8999999999999999E-3</v>
      </c>
      <c r="I83" s="5">
        <v>0.89</v>
      </c>
      <c r="J83" s="13">
        <f t="shared" si="12"/>
        <v>9.2206113646619858</v>
      </c>
      <c r="K83" s="13">
        <f t="shared" si="13"/>
        <v>1.0293699999999999</v>
      </c>
      <c r="L83" s="13">
        <f t="shared" si="14"/>
        <v>0.97128683364166957</v>
      </c>
      <c r="M83" s="13">
        <f t="shared" si="15"/>
        <v>1.2309902499999998</v>
      </c>
      <c r="N83" s="13">
        <f t="shared" si="16"/>
        <v>10.710021072348397</v>
      </c>
      <c r="O83" s="13">
        <f t="shared" si="17"/>
        <v>6.8939150389996207E-2</v>
      </c>
      <c r="P83" s="5"/>
    </row>
    <row r="84" spans="1:16" ht="16">
      <c r="A84" s="5" t="s">
        <v>91</v>
      </c>
      <c r="B84" s="5">
        <v>12</v>
      </c>
      <c r="C84" s="6">
        <v>5000000000</v>
      </c>
      <c r="D84" s="6">
        <v>8700000000</v>
      </c>
      <c r="E84" s="6">
        <v>61822000000</v>
      </c>
      <c r="F84">
        <v>3223102612.7954946</v>
      </c>
      <c r="G84">
        <v>76.355000000000004</v>
      </c>
      <c r="H84" s="9">
        <v>2.4900000000000002E-2</v>
      </c>
      <c r="I84" s="5">
        <v>0.39</v>
      </c>
      <c r="J84" s="13">
        <f t="shared" si="12"/>
        <v>2.3145144873763481</v>
      </c>
      <c r="K84" s="13">
        <f t="shared" si="13"/>
        <v>1.0821700000000001</v>
      </c>
      <c r="L84" s="13">
        <f t="shared" si="14"/>
        <v>0.79025299736213583</v>
      </c>
      <c r="M84" s="13">
        <f t="shared" si="15"/>
        <v>1.2625758387360002</v>
      </c>
      <c r="N84" s="13">
        <f t="shared" si="16"/>
        <v>2.1339686712718406</v>
      </c>
      <c r="O84" s="13">
        <f t="shared" si="17"/>
        <v>3.0312546491733872E-2</v>
      </c>
      <c r="P84" s="5"/>
    </row>
    <row r="85" spans="1:16" ht="16">
      <c r="A85" s="5" t="s">
        <v>92</v>
      </c>
      <c r="B85" s="5">
        <v>12</v>
      </c>
      <c r="C85" s="6">
        <v>75000000</v>
      </c>
      <c r="D85" s="6">
        <v>12000000</v>
      </c>
      <c r="E85" s="6">
        <v>865000000</v>
      </c>
      <c r="F85">
        <v>53680113.234253362</v>
      </c>
      <c r="G85">
        <v>28.26</v>
      </c>
      <c r="H85" s="9">
        <v>4.6500000000000007E-2</v>
      </c>
      <c r="I85" s="5">
        <v>0.93</v>
      </c>
      <c r="J85" s="13">
        <f t="shared" si="12"/>
        <v>0.82670984036128548</v>
      </c>
      <c r="K85" s="13">
        <f t="shared" si="13"/>
        <v>1.1534500000000001</v>
      </c>
      <c r="L85" s="13">
        <f t="shared" si="14"/>
        <v>0.98202091428813043</v>
      </c>
      <c r="M85" s="13">
        <f t="shared" si="15"/>
        <v>1.2439684444444443</v>
      </c>
      <c r="N85" s="13">
        <f t="shared" si="16"/>
        <v>0.87555702043506922</v>
      </c>
      <c r="O85" s="13">
        <f t="shared" si="17"/>
        <v>2.9253709850010079E-2</v>
      </c>
      <c r="P85" s="5"/>
    </row>
    <row r="86" spans="1:16" ht="16">
      <c r="A86" s="5" t="s">
        <v>93</v>
      </c>
      <c r="B86" s="5">
        <v>12</v>
      </c>
      <c r="C86" s="6">
        <v>1</v>
      </c>
      <c r="D86" s="6">
        <v>0</v>
      </c>
      <c r="E86" s="6">
        <v>0</v>
      </c>
      <c r="F86">
        <v>528300704.77682066</v>
      </c>
      <c r="G86">
        <v>31.925000000000001</v>
      </c>
      <c r="H86" s="9">
        <v>2.9300000000000003E-2</v>
      </c>
      <c r="I86" s="5">
        <v>1.41</v>
      </c>
      <c r="J86" s="13">
        <f t="shared" si="12"/>
        <v>2.286015450139896E-8</v>
      </c>
      <c r="K86" s="13">
        <f t="shared" si="13"/>
        <v>1.0966899999999999</v>
      </c>
      <c r="L86" s="13">
        <f t="shared" si="14"/>
        <v>1.0896945483500373</v>
      </c>
      <c r="M86" s="13">
        <f t="shared" si="15"/>
        <v>1</v>
      </c>
      <c r="N86" s="13">
        <f t="shared" si="16"/>
        <v>2.271433653504091E-8</v>
      </c>
      <c r="O86" s="13">
        <f t="shared" si="17"/>
        <v>7.1605799067953058E-10</v>
      </c>
      <c r="P86" s="5"/>
    </row>
    <row r="87" spans="1:16" ht="16">
      <c r="A87" s="5" t="s">
        <v>94</v>
      </c>
      <c r="B87" s="5">
        <v>12</v>
      </c>
      <c r="C87" s="6">
        <v>1</v>
      </c>
      <c r="D87" s="6">
        <v>3000000000</v>
      </c>
      <c r="E87" s="6">
        <v>21600000000</v>
      </c>
      <c r="F87">
        <v>664386438.64386439</v>
      </c>
      <c r="G87">
        <v>33.33</v>
      </c>
      <c r="H87" s="9">
        <v>4.4199999999999996E-2</v>
      </c>
      <c r="I87" s="5">
        <v>0.25</v>
      </c>
      <c r="J87" s="13">
        <f t="shared" si="12"/>
        <v>-9.7236929298174236E-16</v>
      </c>
      <c r="K87" s="13">
        <f t="shared" si="13"/>
        <v>1.1458599999999999</v>
      </c>
      <c r="L87" s="13">
        <f t="shared" si="14"/>
        <v>0.70710678118654757</v>
      </c>
      <c r="M87" s="13">
        <f t="shared" si="15"/>
        <v>4.6656000432E+16</v>
      </c>
      <c r="N87" s="13">
        <f t="shared" si="16"/>
        <v>-27.995755039741692</v>
      </c>
      <c r="O87" s="13">
        <f t="shared" si="17"/>
        <v>0</v>
      </c>
      <c r="P87" s="5"/>
    </row>
    <row r="88" spans="1:16" ht="16">
      <c r="A88" s="5" t="s">
        <v>95</v>
      </c>
      <c r="B88" s="5">
        <v>12</v>
      </c>
      <c r="C88" s="6">
        <v>1</v>
      </c>
      <c r="D88" s="6">
        <v>64000000</v>
      </c>
      <c r="E88" s="6">
        <v>8434000000</v>
      </c>
      <c r="F88">
        <v>438621973.92923647</v>
      </c>
      <c r="G88">
        <v>53.7</v>
      </c>
      <c r="H88" s="9">
        <v>7.6499999999999999E-2</v>
      </c>
      <c r="I88" s="5">
        <v>0.81</v>
      </c>
      <c r="J88" s="13">
        <f t="shared" si="12"/>
        <v>-3.541661178864926E-15</v>
      </c>
      <c r="K88" s="13">
        <f t="shared" si="13"/>
        <v>1.2524500000000001</v>
      </c>
      <c r="L88" s="13">
        <f t="shared" si="14"/>
        <v>0.94868329805051377</v>
      </c>
      <c r="M88" s="13">
        <f t="shared" si="15"/>
        <v>7113235768680001</v>
      </c>
      <c r="N88" s="13">
        <f t="shared" si="16"/>
        <v>-19.082491269236648</v>
      </c>
      <c r="O88" s="13">
        <f t="shared" si="17"/>
        <v>0</v>
      </c>
      <c r="P88" s="5"/>
    </row>
    <row r="89" spans="1:16" ht="16">
      <c r="A89" s="5" t="s">
        <v>96</v>
      </c>
      <c r="B89" s="5">
        <v>12</v>
      </c>
      <c r="C89" s="6">
        <v>1</v>
      </c>
      <c r="D89" s="6">
        <v>3900000000</v>
      </c>
      <c r="E89" s="6">
        <v>21700000000</v>
      </c>
      <c r="F89">
        <v>1229568273.0923693</v>
      </c>
      <c r="G89">
        <v>79.680000000000007</v>
      </c>
      <c r="H89" s="9">
        <v>3.4799999999999998E-2</v>
      </c>
      <c r="I89" s="5">
        <v>1</v>
      </c>
      <c r="J89" s="13">
        <f t="shared" si="12"/>
        <v>-3.4273655295467571E-16</v>
      </c>
      <c r="K89" s="13">
        <f t="shared" si="13"/>
        <v>1.1148400000000001</v>
      </c>
      <c r="L89" s="13">
        <f t="shared" si="14"/>
        <v>1</v>
      </c>
      <c r="M89" s="13">
        <f t="shared" si="15"/>
        <v>4.7089000434E+16</v>
      </c>
      <c r="N89" s="13">
        <f t="shared" si="16"/>
        <v>-14.476625965008781</v>
      </c>
      <c r="O89" s="13">
        <f t="shared" si="17"/>
        <v>0</v>
      </c>
      <c r="P89" s="5"/>
    </row>
    <row r="90" spans="1:16" ht="16">
      <c r="A90" s="5" t="s">
        <v>97</v>
      </c>
      <c r="B90" s="5">
        <v>12</v>
      </c>
      <c r="C90" s="6">
        <v>1</v>
      </c>
      <c r="D90" s="6">
        <v>2300000000</v>
      </c>
      <c r="E90" s="6">
        <v>21000000000</v>
      </c>
      <c r="F90">
        <v>707265593.28913546</v>
      </c>
      <c r="G90">
        <v>73.91</v>
      </c>
      <c r="H90" s="9">
        <v>4.2099999999999999E-2</v>
      </c>
      <c r="I90" s="5">
        <v>0.67</v>
      </c>
      <c r="J90" s="13">
        <f t="shared" si="12"/>
        <v>-7.5474251270014324E-16</v>
      </c>
      <c r="K90" s="13">
        <f t="shared" si="13"/>
        <v>1.13893</v>
      </c>
      <c r="L90" s="13">
        <f t="shared" si="14"/>
        <v>0.90472939445297407</v>
      </c>
      <c r="M90" s="13">
        <f t="shared" si="15"/>
        <v>4.410000042E+16</v>
      </c>
      <c r="N90" s="13">
        <f t="shared" si="16"/>
        <v>-26.439855360467536</v>
      </c>
      <c r="O90" s="13">
        <f t="shared" si="17"/>
        <v>0</v>
      </c>
      <c r="P90" s="5"/>
    </row>
    <row r="91" spans="1:16" ht="16">
      <c r="A91" s="5" t="s">
        <v>98</v>
      </c>
      <c r="B91" s="5">
        <v>12</v>
      </c>
      <c r="C91" s="6">
        <v>1</v>
      </c>
      <c r="D91" s="6">
        <v>280000000</v>
      </c>
      <c r="E91" s="6">
        <v>21850000000</v>
      </c>
      <c r="F91">
        <v>582660228.27041256</v>
      </c>
      <c r="G91">
        <v>68.34</v>
      </c>
      <c r="H91" s="9">
        <v>3.4300000000000004E-2</v>
      </c>
      <c r="I91" s="5">
        <v>0.77</v>
      </c>
      <c r="J91" s="13">
        <f t="shared" si="12"/>
        <v>-9.2146426713497336E-16</v>
      </c>
      <c r="K91" s="13">
        <f t="shared" si="13"/>
        <v>1.1131899999999999</v>
      </c>
      <c r="L91" s="13">
        <f t="shared" si="14"/>
        <v>0.93674779889744719</v>
      </c>
      <c r="M91" s="13">
        <f t="shared" si="15"/>
        <v>4.7742250437E+16</v>
      </c>
      <c r="N91" s="13">
        <f t="shared" si="16"/>
        <v>-37.019859845297979</v>
      </c>
      <c r="O91" s="13">
        <f t="shared" si="17"/>
        <v>0</v>
      </c>
      <c r="P91" s="5"/>
    </row>
    <row r="92" spans="1:16" ht="16">
      <c r="A92" s="5" t="s">
        <v>99</v>
      </c>
      <c r="B92" s="5">
        <v>12</v>
      </c>
      <c r="C92" s="6">
        <v>1</v>
      </c>
      <c r="D92" s="6">
        <v>108000000</v>
      </c>
      <c r="E92" s="6">
        <v>7800000000</v>
      </c>
      <c r="F92">
        <v>325446724.02382529</v>
      </c>
      <c r="G92">
        <v>60.44</v>
      </c>
      <c r="H92" s="9">
        <v>6.0999999999999999E-2</v>
      </c>
      <c r="I92" s="5">
        <v>0.78</v>
      </c>
      <c r="J92" s="13">
        <f t="shared" si="12"/>
        <v>-4.9659001229045122E-15</v>
      </c>
      <c r="K92" s="13">
        <f t="shared" si="13"/>
        <v>1.2013</v>
      </c>
      <c r="L92" s="13">
        <f t="shared" si="14"/>
        <v>0.93977448711527845</v>
      </c>
      <c r="M92" s="13">
        <f t="shared" si="15"/>
        <v>6084000156000001</v>
      </c>
      <c r="N92" s="13">
        <f t="shared" si="16"/>
        <v>-23.635204843656329</v>
      </c>
      <c r="O92" s="13">
        <f t="shared" si="17"/>
        <v>0</v>
      </c>
      <c r="P92" s="5"/>
    </row>
    <row r="93" spans="1:16" ht="16">
      <c r="A93" s="5" t="s">
        <v>100</v>
      </c>
      <c r="B93" s="5">
        <v>12</v>
      </c>
      <c r="C93" s="6">
        <v>1</v>
      </c>
      <c r="D93" s="6">
        <v>0</v>
      </c>
      <c r="E93" s="6">
        <v>6000000000</v>
      </c>
      <c r="F93">
        <v>331741850.51037204</v>
      </c>
      <c r="G93">
        <v>30.37</v>
      </c>
      <c r="H93" s="9">
        <v>9.3100000000000002E-2</v>
      </c>
      <c r="I93" s="5">
        <v>0.82</v>
      </c>
      <c r="J93" s="13">
        <f t="shared" si="12"/>
        <v>-6.9015559695540262E-15</v>
      </c>
      <c r="K93" s="13">
        <f t="shared" si="13"/>
        <v>1.3072300000000001</v>
      </c>
      <c r="L93" s="13">
        <f t="shared" si="14"/>
        <v>0.95159787400652673</v>
      </c>
      <c r="M93" s="13">
        <f t="shared" si="15"/>
        <v>3600000120000001</v>
      </c>
      <c r="N93" s="13">
        <f t="shared" si="16"/>
        <v>-18.086352321147398</v>
      </c>
      <c r="O93" s="13">
        <f t="shared" si="17"/>
        <v>0</v>
      </c>
      <c r="P93" s="5"/>
    </row>
    <row r="94" spans="1:16" ht="16">
      <c r="A94" s="5" t="s">
        <v>101</v>
      </c>
      <c r="B94" s="5">
        <v>12</v>
      </c>
      <c r="C94" s="6">
        <v>1</v>
      </c>
      <c r="D94" s="6">
        <v>440000000</v>
      </c>
      <c r="E94" s="6">
        <v>2877000000</v>
      </c>
      <c r="F94">
        <v>177134223.11760262</v>
      </c>
      <c r="G94">
        <v>39.71</v>
      </c>
      <c r="H94" s="9">
        <v>4.3899999999999995E-2</v>
      </c>
      <c r="I94" s="5">
        <v>0.59</v>
      </c>
      <c r="J94" s="13">
        <f t="shared" si="12"/>
        <v>-2.1712831824784342E-14</v>
      </c>
      <c r="K94" s="13">
        <f t="shared" si="13"/>
        <v>1.1448700000000001</v>
      </c>
      <c r="L94" s="13">
        <f t="shared" si="14"/>
        <v>0.87642145956546547</v>
      </c>
      <c r="M94" s="13">
        <f t="shared" si="15"/>
        <v>827712957540001</v>
      </c>
      <c r="N94" s="13">
        <f t="shared" si="16"/>
        <v>-13.757928564611886</v>
      </c>
      <c r="O94" s="13">
        <f t="shared" si="17"/>
        <v>0</v>
      </c>
      <c r="P94" s="5"/>
    </row>
    <row r="95" spans="1:16" ht="16">
      <c r="A95" s="5" t="s">
        <v>102</v>
      </c>
      <c r="B95" s="5">
        <v>12</v>
      </c>
      <c r="C95" s="6">
        <v>1</v>
      </c>
      <c r="D95" s="6">
        <v>300000000</v>
      </c>
      <c r="E95" s="6">
        <v>3328000000</v>
      </c>
      <c r="F95">
        <v>153161592.50585479</v>
      </c>
      <c r="G95">
        <v>12.81</v>
      </c>
      <c r="H95" s="9">
        <v>4.2900000000000001E-2</v>
      </c>
      <c r="I95" s="5">
        <v>2.42</v>
      </c>
      <c r="J95" s="13">
        <f t="shared" si="12"/>
        <v>-1.633759177279092E-14</v>
      </c>
      <c r="K95" s="13">
        <f t="shared" si="13"/>
        <v>1.14157</v>
      </c>
      <c r="L95" s="13">
        <f t="shared" si="14"/>
        <v>1.2472509445217528</v>
      </c>
      <c r="M95" s="13">
        <f t="shared" si="15"/>
        <v>1107558466560001</v>
      </c>
      <c r="N95" s="13">
        <f t="shared" si="16"/>
        <v>-19.769969340611624</v>
      </c>
      <c r="O95" s="13">
        <f t="shared" si="17"/>
        <v>0</v>
      </c>
      <c r="P95" s="5"/>
    </row>
    <row r="96" spans="1:16" ht="16">
      <c r="A96" s="5" t="s">
        <v>103</v>
      </c>
      <c r="B96" s="5">
        <v>12</v>
      </c>
      <c r="C96" s="6">
        <v>1</v>
      </c>
      <c r="D96" s="6">
        <v>235000000</v>
      </c>
      <c r="E96" s="6">
        <v>1370000000</v>
      </c>
      <c r="F96">
        <v>98172005.571030647</v>
      </c>
      <c r="G96">
        <v>57.44</v>
      </c>
      <c r="H96" s="9">
        <v>1.29E-2</v>
      </c>
      <c r="I96" s="5">
        <v>1.1399999999999999</v>
      </c>
      <c r="J96" s="13">
        <f t="shared" si="12"/>
        <v>-6.21506974987864E-14</v>
      </c>
      <c r="K96" s="13">
        <f t="shared" si="13"/>
        <v>1.04257</v>
      </c>
      <c r="L96" s="13">
        <f t="shared" si="14"/>
        <v>1.0332994847589594</v>
      </c>
      <c r="M96" s="13">
        <f t="shared" si="15"/>
        <v>187690027400001</v>
      </c>
      <c r="N96" s="13">
        <f t="shared" si="16"/>
        <v>-11.561340541003723</v>
      </c>
      <c r="O96" s="13">
        <f t="shared" si="17"/>
        <v>0</v>
      </c>
      <c r="P96" s="5"/>
    </row>
    <row r="97" spans="1:16" ht="16">
      <c r="A97" s="5" t="s">
        <v>104</v>
      </c>
      <c r="B97" s="5">
        <v>12</v>
      </c>
      <c r="C97" s="6">
        <v>1</v>
      </c>
      <c r="D97" s="6">
        <v>5000000</v>
      </c>
      <c r="E97" s="6">
        <v>965000000</v>
      </c>
      <c r="F97">
        <v>32913735.65346168</v>
      </c>
      <c r="G97">
        <v>54.02</v>
      </c>
      <c r="H97" s="9">
        <v>3.4700000000000002E-2</v>
      </c>
      <c r="I97" s="5">
        <v>0.34</v>
      </c>
      <c r="J97" s="13">
        <f t="shared" si="12"/>
        <v>-4.5714457935247951E-13</v>
      </c>
      <c r="K97" s="13">
        <f t="shared" si="13"/>
        <v>1.1145100000000001</v>
      </c>
      <c r="L97" s="13">
        <f t="shared" si="14"/>
        <v>0.76360669816635973</v>
      </c>
      <c r="M97" s="13">
        <f t="shared" si="15"/>
        <v>93122519300001</v>
      </c>
      <c r="N97" s="13">
        <f t="shared" si="16"/>
        <v>-29.167153741147356</v>
      </c>
      <c r="O97" s="13">
        <f t="shared" si="17"/>
        <v>-8.4376949871511897E-15</v>
      </c>
      <c r="P97" s="5"/>
    </row>
    <row r="98" spans="1:16" ht="16">
      <c r="A98" s="5" t="s">
        <v>105</v>
      </c>
      <c r="B98" s="5">
        <v>12</v>
      </c>
      <c r="C98" s="6">
        <v>2500000</v>
      </c>
      <c r="D98" s="6">
        <v>15500000</v>
      </c>
      <c r="E98" s="6">
        <v>33290000000</v>
      </c>
      <c r="F98">
        <v>2273012880.9299402</v>
      </c>
      <c r="G98">
        <v>63.66</v>
      </c>
      <c r="H98" s="9">
        <v>5.1299999999999998E-2</v>
      </c>
      <c r="I98" s="5">
        <v>1.3</v>
      </c>
      <c r="J98" s="13">
        <f t="shared" ref="J98" si="18">(N98*K98/L98)/M98</f>
        <v>-8.8983238357017488E-4</v>
      </c>
      <c r="K98" s="13">
        <f t="shared" si="13"/>
        <v>1.1692899999999999</v>
      </c>
      <c r="L98" s="13">
        <f t="shared" si="14"/>
        <v>1.0677899723724409</v>
      </c>
      <c r="M98" s="13">
        <f t="shared" si="15"/>
        <v>17998.905599999998</v>
      </c>
      <c r="N98" s="13">
        <f t="shared" si="16"/>
        <v>-14.625742017968211</v>
      </c>
      <c r="O98" s="13">
        <f t="shared" si="17"/>
        <v>-1.3977888526195414E-5</v>
      </c>
      <c r="P98" s="5"/>
    </row>
  </sheetData>
  <sortState ref="A2:P101">
    <sortCondition descending="1" ref="O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69" workbookViewId="0">
      <selection activeCell="D88" sqref="D88"/>
    </sheetView>
  </sheetViews>
  <sheetFormatPr baseColWidth="10" defaultRowHeight="16" customHeight="1" x14ac:dyDescent="0"/>
  <sheetData>
    <row r="1" spans="1:2" ht="16" customHeight="1">
      <c r="A1" s="1"/>
    </row>
    <row r="2" spans="1:2" ht="16" customHeight="1">
      <c r="A2" s="3" t="s">
        <v>17</v>
      </c>
    </row>
    <row r="3" spans="1:2" ht="16" customHeight="1">
      <c r="A3" s="3" t="s">
        <v>119</v>
      </c>
      <c r="B3" t="str">
        <f>CONCATENATE(A2,"+", A3)</f>
        <v>cato+CHL</v>
      </c>
    </row>
    <row r="4" spans="1:2" ht="16" customHeight="1">
      <c r="A4" s="3" t="s">
        <v>19</v>
      </c>
      <c r="B4" t="str">
        <f>CONCATENATE(B3,"+", A4)</f>
        <v>cato+CHL+CSCO</v>
      </c>
    </row>
    <row r="5" spans="1:2" ht="16" customHeight="1">
      <c r="A5" s="3" t="s">
        <v>42</v>
      </c>
      <c r="B5" t="str">
        <f>CONCATENATE(B4,"+", A5)</f>
        <v>cato+CHL+CSCO+ca</v>
      </c>
    </row>
    <row r="6" spans="1:2" ht="16" customHeight="1">
      <c r="A6" s="3" t="s">
        <v>14</v>
      </c>
      <c r="B6" t="str">
        <f t="shared" ref="B6:B69" si="0">CONCATENATE(B5,"+", A6)</f>
        <v>cato+CHL+CSCO+ca+EMC</v>
      </c>
    </row>
    <row r="7" spans="1:2" ht="16" customHeight="1">
      <c r="A7" s="5" t="s">
        <v>62</v>
      </c>
      <c r="B7" t="str">
        <f t="shared" si="0"/>
        <v>cato+CHL+CSCO+ca+EMC+vod</v>
      </c>
    </row>
    <row r="8" spans="1:2" ht="16" customHeight="1">
      <c r="A8" s="5" t="s">
        <v>16</v>
      </c>
      <c r="B8" t="str">
        <f t="shared" si="0"/>
        <v>cato+CHL+CSCO+ca+EMC+vod+AAPL</v>
      </c>
    </row>
    <row r="9" spans="1:2" ht="16" customHeight="1">
      <c r="A9" s="5" t="s">
        <v>21</v>
      </c>
      <c r="B9" t="str">
        <f t="shared" si="0"/>
        <v>cato+CHL+CSCO+ca+EMC+vod+AAPL+forr</v>
      </c>
    </row>
    <row r="10" spans="1:2" ht="16" customHeight="1">
      <c r="A10" s="5" t="s">
        <v>34</v>
      </c>
      <c r="B10" t="str">
        <f t="shared" si="0"/>
        <v>cato+CHL+CSCO+ca+EMC+vod+AAPL+forr+pfe</v>
      </c>
    </row>
    <row r="11" spans="1:2" ht="16" customHeight="1">
      <c r="A11" s="5" t="s">
        <v>25</v>
      </c>
      <c r="B11" t="str">
        <f t="shared" si="0"/>
        <v>cato+CHL+CSCO+ca+EMC+vod+AAPL+forr+pfe+noc</v>
      </c>
    </row>
    <row r="12" spans="1:2" ht="16" customHeight="1">
      <c r="A12" s="5" t="s">
        <v>20</v>
      </c>
      <c r="B12" t="str">
        <f t="shared" si="0"/>
        <v>cato+CHL+CSCO+ca+EMC+vod+AAPL+forr+pfe+noc+coh</v>
      </c>
    </row>
    <row r="13" spans="1:2" ht="16" customHeight="1">
      <c r="A13" s="5" t="s">
        <v>35</v>
      </c>
      <c r="B13" t="str">
        <f t="shared" si="0"/>
        <v>cato+CHL+CSCO+ca+EMC+vod+AAPL+forr+pfe+noc+coh+hfc</v>
      </c>
    </row>
    <row r="14" spans="1:2" ht="16" customHeight="1">
      <c r="A14" s="5" t="s">
        <v>24</v>
      </c>
      <c r="B14" t="str">
        <f t="shared" si="0"/>
        <v>cato+CHL+CSCO+ca+EMC+vod+AAPL+forr+pfe+noc+coh+hfc+lly</v>
      </c>
    </row>
    <row r="15" spans="1:2" ht="16" customHeight="1">
      <c r="A15" s="5" t="s">
        <v>15</v>
      </c>
      <c r="B15" t="str">
        <f t="shared" si="0"/>
        <v>cato+CHL+CSCO+ca+EMC+vod+AAPL+forr+pfe+noc+coh+hfc+lly+ntap</v>
      </c>
    </row>
    <row r="16" spans="1:2" ht="16" customHeight="1">
      <c r="A16" s="5" t="s">
        <v>23</v>
      </c>
      <c r="B16" t="str">
        <f t="shared" si="0"/>
        <v>cato+CHL+CSCO+ca+EMC+vod+AAPL+forr+pfe+noc+coh+hfc+lly+ntap+lanc</v>
      </c>
    </row>
    <row r="17" spans="1:2" ht="16" customHeight="1">
      <c r="A17" s="5" t="s">
        <v>28</v>
      </c>
      <c r="B17" t="str">
        <f t="shared" si="0"/>
        <v>cato+CHL+CSCO+ca+EMC+vod+AAPL+forr+pfe+noc+coh+hfc+lly+ntap+lanc+adm</v>
      </c>
    </row>
    <row r="18" spans="1:2" ht="16" customHeight="1">
      <c r="A18" s="5" t="s">
        <v>55</v>
      </c>
      <c r="B18" t="str">
        <f t="shared" si="0"/>
        <v>cato+CHL+CSCO+ca+EMC+vod+AAPL+forr+pfe+noc+coh+hfc+lly+ntap+lanc+adm+ldos</v>
      </c>
    </row>
    <row r="19" spans="1:2" ht="16" customHeight="1">
      <c r="A19" s="5" t="s">
        <v>37</v>
      </c>
      <c r="B19" t="str">
        <f t="shared" si="0"/>
        <v>cato+CHL+CSCO+ca+EMC+vod+AAPL+forr+pfe+noc+coh+hfc+lly+ntap+lanc+adm+ldos+QCOM</v>
      </c>
    </row>
    <row r="20" spans="1:2" ht="16" customHeight="1">
      <c r="A20" s="5" t="s">
        <v>30</v>
      </c>
      <c r="B20" t="str">
        <f t="shared" si="0"/>
        <v>cato+CHL+CSCO+ca+EMC+vod+AAPL+forr+pfe+noc+coh+hfc+lly+ntap+lanc+adm+ldos+QCOM+MSFT</v>
      </c>
    </row>
    <row r="21" spans="1:2" ht="16" customHeight="1">
      <c r="A21" s="5" t="s">
        <v>31</v>
      </c>
      <c r="B21" t="str">
        <f t="shared" si="0"/>
        <v>cato+CHL+CSCO+ca+EMC+vod+AAPL+forr+pfe+noc+coh+hfc+lly+ntap+lanc+adm+ldos+QCOM+MSFT+ctl</v>
      </c>
    </row>
    <row r="22" spans="1:2" ht="16" customHeight="1">
      <c r="A22" s="5" t="s">
        <v>22</v>
      </c>
      <c r="B22" t="str">
        <f t="shared" si="0"/>
        <v>cato+CHL+CSCO+ca+EMC+vod+AAPL+forr+pfe+noc+coh+hfc+lly+ntap+lanc+adm+ldos+QCOM+MSFT+ctl+BRCM</v>
      </c>
    </row>
    <row r="23" spans="1:2" ht="16" customHeight="1">
      <c r="A23" s="5" t="s">
        <v>36</v>
      </c>
      <c r="B23" t="str">
        <f t="shared" si="0"/>
        <v>cato+CHL+CSCO+ca+EMC+vod+AAPL+forr+pfe+noc+coh+hfc+lly+ntap+lanc+adm+ldos+QCOM+MSFT+ctl+BRCM+t</v>
      </c>
    </row>
    <row r="24" spans="1:2" ht="16" customHeight="1">
      <c r="A24" s="5" t="s">
        <v>41</v>
      </c>
      <c r="B24" t="str">
        <f t="shared" si="0"/>
        <v>cato+CHL+CSCO+ca+EMC+vod+AAPL+forr+pfe+noc+coh+hfc+lly+ntap+lanc+adm+ldos+QCOM+MSFT+ctl+BRCM+t+cboe</v>
      </c>
    </row>
    <row r="25" spans="1:2" ht="16" customHeight="1">
      <c r="A25" s="5" t="s">
        <v>33</v>
      </c>
      <c r="B25" t="str">
        <f t="shared" si="0"/>
        <v>cato+CHL+CSCO+ca+EMC+vod+AAPL+forr+pfe+noc+coh+hfc+lly+ntap+lanc+adm+ldos+QCOM+MSFT+ctl+BRCM+t+cboe+LMT</v>
      </c>
    </row>
    <row r="26" spans="1:2" ht="16" customHeight="1">
      <c r="A26" s="5" t="s">
        <v>18</v>
      </c>
      <c r="B26" t="str">
        <f t="shared" si="0"/>
        <v>cato+CHL+CSCO+ca+EMC+vod+AAPL+forr+pfe+noc+coh+hfc+lly+ntap+lanc+adm+ldos+QCOM+MSFT+ctl+BRCM+t+cboe+LMT+VZ</v>
      </c>
    </row>
    <row r="27" spans="1:2" ht="16" customHeight="1">
      <c r="A27" s="5" t="s">
        <v>29</v>
      </c>
      <c r="B27" t="str">
        <f t="shared" si="0"/>
        <v>cato+CHL+CSCO+ca+EMC+vod+AAPL+forr+pfe+noc+coh+hfc+lly+ntap+lanc+adm+ldos+QCOM+MSFT+ctl+BRCM+t+cboe+LMT+VZ+INTC</v>
      </c>
    </row>
    <row r="28" spans="1:2" ht="16" customHeight="1">
      <c r="A28" s="5" t="s">
        <v>27</v>
      </c>
      <c r="B28" t="str">
        <f t="shared" si="0"/>
        <v>cato+CHL+CSCO+ca+EMC+vod+AAPL+forr+pfe+noc+coh+hfc+lly+ntap+lanc+adm+ldos+QCOM+MSFT+ctl+BRCM+t+cboe+LMT+VZ+INTC+unf</v>
      </c>
    </row>
    <row r="29" spans="1:2" ht="16" customHeight="1">
      <c r="A29" s="5" t="s">
        <v>43</v>
      </c>
      <c r="B29" t="str">
        <f t="shared" si="0"/>
        <v>cato+CHL+CSCO+ca+EMC+vod+AAPL+forr+pfe+noc+coh+hfc+lly+ntap+lanc+adm+ldos+QCOM+MSFT+ctl+BRCM+t+cboe+LMT+VZ+INTC+unf+PM</v>
      </c>
    </row>
    <row r="30" spans="1:2" ht="16" customHeight="1">
      <c r="A30" s="5" t="s">
        <v>39</v>
      </c>
      <c r="B30" t="str">
        <f t="shared" si="0"/>
        <v>cato+CHL+CSCO+ca+EMC+vod+AAPL+forr+pfe+noc+coh+hfc+lly+ntap+lanc+adm+ldos+QCOM+MSFT+ctl+BRCM+t+cboe+LMT+VZ+INTC+unf+PM+iaci</v>
      </c>
    </row>
    <row r="31" spans="1:2" ht="16" customHeight="1">
      <c r="A31" s="5" t="s">
        <v>51</v>
      </c>
      <c r="B31" t="str">
        <f t="shared" si="0"/>
        <v>cato+CHL+CSCO+ca+EMC+vod+AAPL+forr+pfe+noc+coh+hfc+lly+ntap+lanc+adm+ldos+QCOM+MSFT+ctl+BRCM+t+cboe+LMT+VZ+INTC+unf+PM+iaci+tho</v>
      </c>
    </row>
    <row r="32" spans="1:2" ht="16" customHeight="1">
      <c r="A32" s="5" t="s">
        <v>50</v>
      </c>
      <c r="B32" t="str">
        <f t="shared" si="0"/>
        <v>cato+CHL+CSCO+ca+EMC+vod+AAPL+forr+pfe+noc+coh+hfc+lly+ntap+lanc+adm+ldos+QCOM+MSFT+ctl+BRCM+t+cboe+LMT+VZ+INTC+unf+PM+iaci+tho+msi</v>
      </c>
    </row>
    <row r="33" spans="1:2" ht="16" customHeight="1">
      <c r="A33" s="5" t="s">
        <v>44</v>
      </c>
      <c r="B33" t="str">
        <f t="shared" si="0"/>
        <v>cato+CHL+CSCO+ca+EMC+vod+AAPL+forr+pfe+noc+coh+hfc+lly+ntap+lanc+adm+ldos+QCOM+MSFT+ctl+BRCM+t+cboe+LMT+VZ+INTC+unf+PM+iaci+tho+msi+cat</v>
      </c>
    </row>
    <row r="34" spans="1:2" ht="16" customHeight="1">
      <c r="A34" s="5" t="s">
        <v>45</v>
      </c>
      <c r="B34" t="str">
        <f t="shared" si="0"/>
        <v>cato+CHL+CSCO+ca+EMC+vod+AAPL+forr+pfe+noc+coh+hfc+lly+ntap+lanc+adm+ldos+QCOM+MSFT+ctl+BRCM+t+cboe+LMT+VZ+INTC+unf+PM+iaci+tho+msi+cat+ait</v>
      </c>
    </row>
    <row r="35" spans="1:2" ht="16" customHeight="1">
      <c r="A35" s="5" t="s">
        <v>49</v>
      </c>
      <c r="B35" t="str">
        <f t="shared" si="0"/>
        <v>cato+CHL+CSCO+ca+EMC+vod+AAPL+forr+pfe+noc+coh+hfc+lly+ntap+lanc+adm+ldos+QCOM+MSFT+ctl+BRCM+t+cboe+LMT+VZ+INTC+unf+PM+iaci+tho+msi+cat+ait+mcd</v>
      </c>
    </row>
    <row r="36" spans="1:2" ht="16" customHeight="1">
      <c r="A36" s="5" t="s">
        <v>52</v>
      </c>
      <c r="B36" t="str">
        <f t="shared" si="0"/>
        <v>cato+CHL+CSCO+ca+EMC+vod+AAPL+forr+pfe+noc+coh+hfc+lly+ntap+lanc+adm+ldos+QCOM+MSFT+ctl+BRCM+t+cboe+LMT+VZ+INTC+unf+PM+iaci+tho+msi+cat+ait+mcd+gww</v>
      </c>
    </row>
    <row r="37" spans="1:2" ht="16" customHeight="1">
      <c r="A37" s="5" t="s">
        <v>32</v>
      </c>
      <c r="B37" t="str">
        <f t="shared" si="0"/>
        <v>cato+CHL+CSCO+ca+EMC+vod+AAPL+forr+pfe+noc+coh+hfc+lly+ntap+lanc+adm+ldos+QCOM+MSFT+ctl+BRCM+t+cboe+LMT+VZ+INTC+unf+PM+iaci+tho+msi+cat+ait+mcd+gww+luv</v>
      </c>
    </row>
    <row r="38" spans="1:2" ht="16" customHeight="1">
      <c r="A38" s="5" t="s">
        <v>53</v>
      </c>
      <c r="B38" t="str">
        <f t="shared" si="0"/>
        <v>cato+CHL+CSCO+ca+EMC+vod+AAPL+forr+pfe+noc+coh+hfc+lly+ntap+lanc+adm+ldos+QCOM+MSFT+ctl+BRCM+t+cboe+LMT+VZ+INTC+unf+PM+iaci+tho+msi+cat+ait+mcd+gww+luv+STX</v>
      </c>
    </row>
    <row r="39" spans="1:2" ht="16" customHeight="1">
      <c r="A39" s="5" t="s">
        <v>38</v>
      </c>
      <c r="B39" t="str">
        <f t="shared" si="0"/>
        <v>cato+CHL+CSCO+ca+EMC+vod+AAPL+forr+pfe+noc+coh+hfc+lly+ntap+lanc+adm+ldos+QCOM+MSFT+ctl+BRCM+t+cboe+LMT+VZ+INTC+unf+PM+iaci+tho+msi+cat+ait+mcd+gww+luv+STX+rhi</v>
      </c>
    </row>
    <row r="40" spans="1:2" ht="16" customHeight="1">
      <c r="A40" s="5" t="s">
        <v>111</v>
      </c>
      <c r="B40" t="str">
        <f t="shared" si="0"/>
        <v>cato+CHL+CSCO+ca+EMC+vod+AAPL+forr+pfe+noc+coh+hfc+lly+ntap+lanc+adm+ldos+QCOM+MSFT+ctl+BRCM+t+cboe+LMT+VZ+INTC+unf+PM+iaci+tho+msi+cat+ait+mcd+gww+luv+STX+rhi+RL</v>
      </c>
    </row>
    <row r="41" spans="1:2" ht="16" customHeight="1">
      <c r="A41" s="5" t="s">
        <v>60</v>
      </c>
      <c r="B41" t="str">
        <f t="shared" si="0"/>
        <v>cato+CHL+CSCO+ca+EMC+vod+AAPL+forr+pfe+noc+coh+hfc+lly+ntap+lanc+adm+ldos+QCOM+MSFT+ctl+BRCM+t+cboe+LMT+VZ+INTC+unf+PM+iaci+tho+msi+cat+ait+mcd+gww+luv+STX+rhi+RL+atni</v>
      </c>
    </row>
    <row r="42" spans="1:2" ht="16" customHeight="1">
      <c r="A42" s="5" t="s">
        <v>57</v>
      </c>
      <c r="B42" t="str">
        <f t="shared" si="0"/>
        <v>cato+CHL+CSCO+ca+EMC+vod+AAPL+forr+pfe+noc+coh+hfc+lly+ntap+lanc+adm+ldos+QCOM+MSFT+ctl+BRCM+t+cboe+LMT+VZ+INTC+unf+PM+iaci+tho+msi+cat+ait+mcd+gww+luv+STX+rhi+RL+atni+IBM</v>
      </c>
    </row>
    <row r="43" spans="1:2" ht="16" customHeight="1">
      <c r="A43" s="5" t="s">
        <v>26</v>
      </c>
      <c r="B43" t="str">
        <f t="shared" si="0"/>
        <v>cato+CHL+CSCO+ca+EMC+vod+AAPL+forr+pfe+noc+coh+hfc+lly+ntap+lanc+adm+ldos+QCOM+MSFT+ctl+BRCM+t+cboe+LMT+VZ+INTC+unf+PM+iaci+tho+msi+cat+ait+mcd+gww+luv+STX+rhi+RL+atni+IBM+ADTN</v>
      </c>
    </row>
    <row r="44" spans="1:2" ht="16" customHeight="1">
      <c r="A44" s="5" t="s">
        <v>77</v>
      </c>
      <c r="B44" t="str">
        <f t="shared" si="0"/>
        <v>cato+CHL+CSCO+ca+EMC+vod+AAPL+forr+pfe+noc+coh+hfc+lly+ntap+lanc+adm+ldos+QCOM+MSFT+ctl+BRCM+t+cboe+LMT+VZ+INTC+unf+PM+iaci+tho+msi+cat+ait+mcd+gww+luv+STX+rhi+RL+atni+IBM+ADTN+wfm</v>
      </c>
    </row>
    <row r="45" spans="1:2" ht="16" customHeight="1">
      <c r="A45" s="5" t="s">
        <v>61</v>
      </c>
      <c r="B45" t="str">
        <f t="shared" si="0"/>
        <v>cato+CHL+CSCO+ca+EMC+vod+AAPL+forr+pfe+noc+coh+hfc+lly+ntap+lanc+adm+ldos+QCOM+MSFT+ctl+BRCM+t+cboe+LMT+VZ+INTC+unf+PM+iaci+tho+msi+cat+ait+mcd+gww+luv+STX+rhi+RL+atni+IBM+ADTN+wfm+yum</v>
      </c>
    </row>
    <row r="46" spans="1:2" ht="16" customHeight="1">
      <c r="A46" s="5" t="s">
        <v>46</v>
      </c>
      <c r="B46" t="str">
        <f t="shared" si="0"/>
        <v>cato+CHL+CSCO+ca+EMC+vod+AAPL+forr+pfe+noc+coh+hfc+lly+ntap+lanc+adm+ldos+QCOM+MSFT+ctl+BRCM+t+cboe+LMT+VZ+INTC+unf+PM+iaci+tho+msi+cat+ait+mcd+gww+luv+STX+rhi+RL+atni+IBM+ADTN+wfm+yum+lea</v>
      </c>
    </row>
    <row r="47" spans="1:2" ht="16" customHeight="1">
      <c r="A47" s="5" t="s">
        <v>48</v>
      </c>
      <c r="B47" t="str">
        <f t="shared" si="0"/>
        <v>cato+CHL+CSCO+ca+EMC+vod+AAPL+forr+pfe+noc+coh+hfc+lly+ntap+lanc+adm+ldos+QCOM+MSFT+ctl+BRCM+t+cboe+LMT+VZ+INTC+unf+PM+iaci+tho+msi+cat+ait+mcd+gww+luv+STX+rhi+RL+atni+IBM+ADTN+wfm+yum+lea+mo</v>
      </c>
    </row>
    <row r="48" spans="1:2" ht="16" customHeight="1">
      <c r="A48" s="5" t="s">
        <v>67</v>
      </c>
      <c r="B48" t="str">
        <f t="shared" si="0"/>
        <v>cato+CHL+CSCO+ca+EMC+vod+AAPL+forr+pfe+noc+coh+hfc+lly+ntap+lanc+adm+ldos+QCOM+MSFT+ctl+BRCM+t+cboe+LMT+VZ+INTC+unf+PM+iaci+tho+msi+cat+ait+mcd+gww+luv+STX+rhi+RL+atni+IBM+ADTN+wfm+yum+lea+mo+cvx</v>
      </c>
    </row>
    <row r="49" spans="1:2" ht="16" customHeight="1">
      <c r="A49" s="5" t="s">
        <v>106</v>
      </c>
      <c r="B49" t="str">
        <f t="shared" si="0"/>
        <v>cato+CHL+CSCO+ca+EMC+vod+AAPL+forr+pfe+noc+coh+hfc+lly+ntap+lanc+adm+ldos+QCOM+MSFT+ctl+BRCM+t+cboe+LMT+VZ+INTC+unf+PM+iaci+tho+msi+cat+ait+mcd+gww+luv+STX+rhi+RL+atni+IBM+ADTN+wfm+yum+lea+mo+cvx+rds-a</v>
      </c>
    </row>
    <row r="50" spans="1:2" ht="16" customHeight="1">
      <c r="A50" s="5" t="s">
        <v>65</v>
      </c>
      <c r="B50" t="str">
        <f t="shared" si="0"/>
        <v>cato+CHL+CSCO+ca+EMC+vod+AAPL+forr+pfe+noc+coh+hfc+lly+ntap+lanc+adm+ldos+QCOM+MSFT+ctl+BRCM+t+cboe+LMT+VZ+INTC+unf+PM+iaci+tho+msi+cat+ait+mcd+gww+luv+STX+rhi+RL+atni+IBM+ADTN+wfm+yum+lea+mo+cvx+rds-a+tu</v>
      </c>
    </row>
    <row r="51" spans="1:2" ht="16" customHeight="1">
      <c r="A51" s="5" t="s">
        <v>62</v>
      </c>
      <c r="B51" t="str">
        <f t="shared" si="0"/>
        <v>cato+CHL+CSCO+ca+EMC+vod+AAPL+forr+pfe+noc+coh+hfc+lly+ntap+lanc+adm+ldos+QCOM+MSFT+ctl+BRCM+t+cboe+LMT+VZ+INTC+unf+PM+iaci+tho+msi+cat+ait+mcd+gww+luv+STX+rhi+RL+atni+IBM+ADTN+wfm+yum+lea+mo+cvx+rds-a+tu+vod</v>
      </c>
    </row>
    <row r="52" spans="1:2" ht="16" customHeight="1">
      <c r="A52" s="5" t="s">
        <v>58</v>
      </c>
      <c r="B52" t="str">
        <f t="shared" si="0"/>
        <v>cato+CHL+CSCO+ca+EMC+vod+AAPL+forr+pfe+noc+coh+hfc+lly+ntap+lanc+adm+ldos+QCOM+MSFT+ctl+BRCM+t+cboe+LMT+VZ+INTC+unf+PM+iaci+tho+msi+cat+ait+mcd+gww+luv+STX+rhi+RL+atni+IBM+ADTN+wfm+yum+lea+mo+cvx+rds-a+tu+vod+lyb</v>
      </c>
    </row>
    <row r="53" spans="1:2" ht="16" customHeight="1">
      <c r="A53" s="5" t="s">
        <v>64</v>
      </c>
      <c r="B53" t="str">
        <f t="shared" si="0"/>
        <v>cato+CHL+CSCO+ca+EMC+vod+AAPL+forr+pfe+noc+coh+hfc+lly+ntap+lanc+adm+ldos+QCOM+MSFT+ctl+BRCM+t+cboe+LMT+VZ+INTC+unf+PM+iaci+tho+msi+cat+ait+mcd+gww+luv+STX+rhi+RL+atni+IBM+ADTN+wfm+yum+lea+mo+cvx+rds-a+tu+vod+lyb+pten</v>
      </c>
    </row>
    <row r="54" spans="1:2" ht="16" customHeight="1">
      <c r="A54" s="5" t="s">
        <v>59</v>
      </c>
      <c r="B54" t="str">
        <f t="shared" si="0"/>
        <v>cato+CHL+CSCO+ca+EMC+vod+AAPL+forr+pfe+noc+coh+hfc+lly+ntap+lanc+adm+ldos+QCOM+MSFT+ctl+BRCM+t+cboe+LMT+VZ+INTC+unf+PM+iaci+tho+msi+cat+ait+mcd+gww+luv+STX+rhi+RL+atni+IBM+ADTN+wfm+yum+lea+mo+cvx+rds-a+tu+vod+lyb+pten+anf</v>
      </c>
    </row>
    <row r="55" spans="1:2" ht="16" customHeight="1">
      <c r="A55" s="5" t="s">
        <v>76</v>
      </c>
      <c r="B55" t="str">
        <f t="shared" si="0"/>
        <v>cato+CHL+CSCO+ca+EMC+vod+AAPL+forr+pfe+noc+coh+hfc+lly+ntap+lanc+adm+ldos+QCOM+MSFT+ctl+BRCM+t+cboe+LMT+VZ+INTC+unf+PM+iaci+tho+msi+cat+ait+mcd+gww+luv+STX+rhi+RL+atni+IBM+ADTN+wfm+yum+lea+mo+cvx+rds-a+tu+vod+lyb+pten+anf+pcar</v>
      </c>
    </row>
    <row r="56" spans="1:2" ht="16" customHeight="1">
      <c r="A56" s="5" t="s">
        <v>73</v>
      </c>
      <c r="B56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</v>
      </c>
    </row>
    <row r="57" spans="1:2" ht="16" customHeight="1">
      <c r="A57" s="5" t="s">
        <v>69</v>
      </c>
      <c r="B57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</v>
      </c>
    </row>
    <row r="58" spans="1:2" ht="16" customHeight="1">
      <c r="A58" s="5" t="s">
        <v>63</v>
      </c>
      <c r="B58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</v>
      </c>
    </row>
    <row r="59" spans="1:2" ht="16" customHeight="1">
      <c r="A59" s="5" t="s">
        <v>54</v>
      </c>
      <c r="B59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</v>
      </c>
    </row>
    <row r="60" spans="1:2" ht="16" customHeight="1">
      <c r="A60" s="5" t="s">
        <v>71</v>
      </c>
      <c r="B60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</v>
      </c>
    </row>
    <row r="61" spans="1:2" ht="16" customHeight="1">
      <c r="A61" s="5" t="s">
        <v>70</v>
      </c>
      <c r="B61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</v>
      </c>
    </row>
    <row r="62" spans="1:2" ht="16" customHeight="1">
      <c r="A62" s="5" t="s">
        <v>74</v>
      </c>
      <c r="B62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</v>
      </c>
    </row>
    <row r="63" spans="1:2" ht="16" customHeight="1">
      <c r="A63" s="5" t="s">
        <v>78</v>
      </c>
      <c r="B63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</v>
      </c>
    </row>
    <row r="64" spans="1:2" ht="16" customHeight="1">
      <c r="A64" s="5" t="s">
        <v>68</v>
      </c>
      <c r="B64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</v>
      </c>
    </row>
    <row r="65" spans="1:2" ht="16" customHeight="1">
      <c r="A65" s="5" t="s">
        <v>75</v>
      </c>
      <c r="B65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</v>
      </c>
    </row>
    <row r="66" spans="1:2" ht="16" customHeight="1">
      <c r="A66" s="5" t="s">
        <v>72</v>
      </c>
      <c r="B66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</v>
      </c>
    </row>
    <row r="67" spans="1:2" ht="16" customHeight="1">
      <c r="A67" s="5" t="s">
        <v>47</v>
      </c>
      <c r="B67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</v>
      </c>
    </row>
    <row r="68" spans="1:2" ht="16" customHeight="1">
      <c r="A68" s="5" t="s">
        <v>66</v>
      </c>
      <c r="B68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</v>
      </c>
    </row>
    <row r="69" spans="1:2" ht="16" customHeight="1">
      <c r="A69" s="5" t="s">
        <v>79</v>
      </c>
      <c r="B69" t="str">
        <f t="shared" si="0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</v>
      </c>
    </row>
    <row r="70" spans="1:2" ht="16" customHeight="1">
      <c r="A70" s="5" t="s">
        <v>40</v>
      </c>
      <c r="B70" t="str">
        <f t="shared" ref="B70:B98" si="1">CONCATENATE(B69,"+", A70)</f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</v>
      </c>
    </row>
    <row r="71" spans="1:2" ht="16" customHeight="1">
      <c r="A71" s="5" t="s">
        <v>82</v>
      </c>
      <c r="B71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</v>
      </c>
    </row>
    <row r="72" spans="1:2" ht="16" customHeight="1">
      <c r="A72" s="5" t="s">
        <v>56</v>
      </c>
      <c r="B72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</v>
      </c>
    </row>
    <row r="73" spans="1:2" ht="16" customHeight="1">
      <c r="A73" s="5" t="s">
        <v>80</v>
      </c>
      <c r="B73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</v>
      </c>
    </row>
    <row r="74" spans="1:2" ht="16" customHeight="1">
      <c r="A74" s="5" t="s">
        <v>81</v>
      </c>
      <c r="B74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</v>
      </c>
    </row>
    <row r="75" spans="1:2" ht="16" customHeight="1">
      <c r="A75" s="5" t="s">
        <v>87</v>
      </c>
      <c r="B75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</v>
      </c>
    </row>
    <row r="76" spans="1:2" ht="16" customHeight="1">
      <c r="A76" s="5" t="s">
        <v>86</v>
      </c>
      <c r="B76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</v>
      </c>
    </row>
    <row r="77" spans="1:2" ht="16" customHeight="1">
      <c r="A77" s="5" t="s">
        <v>83</v>
      </c>
      <c r="B77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</v>
      </c>
    </row>
    <row r="78" spans="1:2" ht="16" customHeight="1">
      <c r="A78" s="5" t="s">
        <v>85</v>
      </c>
      <c r="B78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</v>
      </c>
    </row>
    <row r="79" spans="1:2" ht="16" customHeight="1">
      <c r="A79" s="5" t="s">
        <v>84</v>
      </c>
      <c r="B79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</v>
      </c>
    </row>
    <row r="80" spans="1:2" ht="16" customHeight="1">
      <c r="A80" s="5" t="s">
        <v>191</v>
      </c>
      <c r="B80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</v>
      </c>
    </row>
    <row r="81" spans="1:2" ht="16" customHeight="1">
      <c r="A81" s="5" t="s">
        <v>88</v>
      </c>
      <c r="B81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</v>
      </c>
    </row>
    <row r="82" spans="1:2" ht="16" customHeight="1">
      <c r="A82" s="5" t="s">
        <v>89</v>
      </c>
      <c r="B82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</v>
      </c>
    </row>
    <row r="83" spans="1:2" ht="16" customHeight="1">
      <c r="A83" s="5" t="s">
        <v>90</v>
      </c>
      <c r="B83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</v>
      </c>
    </row>
    <row r="84" spans="1:2" ht="16" customHeight="1">
      <c r="A84" s="5" t="s">
        <v>91</v>
      </c>
      <c r="B84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</v>
      </c>
    </row>
    <row r="85" spans="1:2" ht="16" customHeight="1">
      <c r="A85" s="5" t="s">
        <v>92</v>
      </c>
      <c r="B85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</v>
      </c>
    </row>
    <row r="86" spans="1:2" ht="16" customHeight="1">
      <c r="A86" s="5" t="s">
        <v>93</v>
      </c>
      <c r="B86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</v>
      </c>
    </row>
    <row r="87" spans="1:2" ht="16" customHeight="1">
      <c r="A87" s="5" t="s">
        <v>94</v>
      </c>
      <c r="B87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</v>
      </c>
    </row>
    <row r="88" spans="1:2" ht="16" customHeight="1">
      <c r="A88" s="5" t="s">
        <v>95</v>
      </c>
      <c r="B88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</v>
      </c>
    </row>
    <row r="89" spans="1:2" ht="16" customHeight="1">
      <c r="A89" s="5" t="s">
        <v>96</v>
      </c>
      <c r="B89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</v>
      </c>
    </row>
    <row r="90" spans="1:2" ht="16" customHeight="1">
      <c r="A90" s="5" t="s">
        <v>97</v>
      </c>
      <c r="B90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</v>
      </c>
    </row>
    <row r="91" spans="1:2" ht="16" customHeight="1">
      <c r="A91" s="5" t="s">
        <v>98</v>
      </c>
      <c r="B91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</v>
      </c>
    </row>
    <row r="92" spans="1:2" ht="16" customHeight="1">
      <c r="A92" s="5" t="s">
        <v>99</v>
      </c>
      <c r="B92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</v>
      </c>
    </row>
    <row r="93" spans="1:2" ht="16" customHeight="1">
      <c r="A93" s="5" t="s">
        <v>100</v>
      </c>
      <c r="B93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</v>
      </c>
    </row>
    <row r="94" spans="1:2" ht="16" customHeight="1">
      <c r="A94" s="5" t="s">
        <v>101</v>
      </c>
      <c r="B94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</v>
      </c>
    </row>
    <row r="95" spans="1:2" ht="16" customHeight="1">
      <c r="A95" s="5" t="s">
        <v>102</v>
      </c>
      <c r="B95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</v>
      </c>
    </row>
    <row r="96" spans="1:2" ht="16" customHeight="1">
      <c r="A96" s="5" t="s">
        <v>103</v>
      </c>
      <c r="B96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</v>
      </c>
    </row>
    <row r="97" spans="1:2" ht="16" customHeight="1">
      <c r="A97" s="5" t="s">
        <v>104</v>
      </c>
      <c r="B97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</v>
      </c>
    </row>
    <row r="98" spans="1:2" ht="16" customHeight="1">
      <c r="A98" s="5" t="s">
        <v>105</v>
      </c>
      <c r="B98" t="str">
        <f t="shared" si="1"/>
        <v>cato+CHL+CSCO+ca+EMC+vod+AAPL+forr+pfe+noc+coh+hfc+lly+ntap+lanc+adm+ldos+QCOM+MSFT+ctl+BRCM+t+cboe+LMT+VZ+INTC+unf+PM+iaci+tho+msi+cat+ait+mcd+gww+luv+STX+rhi+RL+atni+IBM+ADTN+wfm+yum+lea+mo+cvx+rds-a+tu+vod+lyb+pten+anf+pcar+cme+K+azn+wnr+k+pot+sbux+PRA+mjn+abc+hsy+calm+nke+txrh+un+hrs+KMP+wec+bax+b+slh+hsc+fast+mtb+tsm+twc+FCX+atk+wmt+bgs+Wy+PPL+wpz+cop+DUK+D+etp+line+pcl+clf+joy+Sji+TOT</v>
      </c>
    </row>
    <row r="99" spans="1:2" ht="16" customHeight="1">
      <c r="A99" s="5"/>
    </row>
    <row r="100" spans="1:2" ht="16" customHeight="1">
      <c r="B100" s="8" t="s">
        <v>108</v>
      </c>
    </row>
    <row r="104" spans="1:2" ht="16" customHeight="1">
      <c r="B104" t="s">
        <v>198</v>
      </c>
    </row>
    <row r="109" spans="1:2" ht="16" customHeight="1">
      <c r="B109" t="s">
        <v>197</v>
      </c>
    </row>
  </sheetData>
  <hyperlinks>
    <hyperlink ref="B100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66" workbookViewId="0">
      <selection activeCell="K2" sqref="K2:M98"/>
    </sheetView>
  </sheetViews>
  <sheetFormatPr baseColWidth="10" defaultRowHeight="15" x14ac:dyDescent="0"/>
  <cols>
    <col min="5" max="5" width="6.6640625" bestFit="1" customWidth="1"/>
    <col min="6" max="6" width="7.5" bestFit="1" customWidth="1"/>
    <col min="7" max="7" width="6.83203125" bestFit="1" customWidth="1"/>
    <col min="8" max="8" width="11.6640625" bestFit="1" customWidth="1"/>
    <col min="9" max="9" width="12.1640625" bestFit="1" customWidth="1"/>
    <col min="10" max="10" width="6.33203125" style="10" customWidth="1"/>
    <col min="11" max="11" width="19.5" customWidth="1"/>
    <col min="12" max="12" width="8.1640625" bestFit="1" customWidth="1"/>
    <col min="13" max="13" width="9.1640625" style="9" bestFit="1" customWidth="1"/>
  </cols>
  <sheetData>
    <row r="1" spans="1:13">
      <c r="B1" t="s">
        <v>109</v>
      </c>
      <c r="C1" t="s">
        <v>110</v>
      </c>
      <c r="D1" t="s">
        <v>114</v>
      </c>
      <c r="E1" t="s">
        <v>115</v>
      </c>
      <c r="F1" t="s">
        <v>116</v>
      </c>
      <c r="G1" t="s">
        <v>117</v>
      </c>
      <c r="H1" t="s">
        <v>113</v>
      </c>
      <c r="I1" t="s">
        <v>112</v>
      </c>
      <c r="K1" t="s">
        <v>118</v>
      </c>
      <c r="L1" t="s">
        <v>107</v>
      </c>
      <c r="M1" s="9" t="s">
        <v>5</v>
      </c>
    </row>
    <row r="2" spans="1:13">
      <c r="A2" t="s">
        <v>121</v>
      </c>
      <c r="B2">
        <v>34.700000000000003</v>
      </c>
      <c r="C2">
        <v>2.67</v>
      </c>
      <c r="D2" t="s">
        <v>199</v>
      </c>
      <c r="E2" t="str">
        <f>RIGHT(D2,1)</f>
        <v>M</v>
      </c>
      <c r="F2" t="str">
        <f>SUBSTITUTE(D2,"B","")</f>
        <v>948.7M</v>
      </c>
      <c r="G2" t="str">
        <f t="shared" ref="G2:G5" si="0">SUBSTITUTE(F2,"M","")</f>
        <v>948.7</v>
      </c>
      <c r="H2">
        <f>IF(EXACT(E2,"B"),1000000000,1000000)</f>
        <v>1000000</v>
      </c>
      <c r="I2">
        <f>G2*H2</f>
        <v>948700000</v>
      </c>
      <c r="K2">
        <f t="shared" ref="K2:K33" si="1">I2/B2</f>
        <v>27340057.636887606</v>
      </c>
      <c r="L2">
        <f>B2</f>
        <v>34.700000000000003</v>
      </c>
      <c r="M2" s="9">
        <f t="shared" ref="M2:M33" si="2">C2/100</f>
        <v>2.6699999999999998E-2</v>
      </c>
    </row>
    <row r="3" spans="1:13">
      <c r="A3" t="s">
        <v>119</v>
      </c>
      <c r="B3">
        <v>61.16</v>
      </c>
      <c r="C3">
        <v>3.31</v>
      </c>
      <c r="D3" t="s">
        <v>200</v>
      </c>
      <c r="E3" t="str">
        <f t="shared" ref="E3:E66" si="3">RIGHT(D3,1)</f>
        <v>B</v>
      </c>
      <c r="F3" t="str">
        <f t="shared" ref="F3:F66" si="4">SUBSTITUTE(D3,"B","")</f>
        <v>248.5</v>
      </c>
      <c r="G3" t="str">
        <f t="shared" si="0"/>
        <v>248.5</v>
      </c>
      <c r="H3">
        <f>IF(EXACT(E3,"B"),1000000000,1000000)</f>
        <v>1000000000</v>
      </c>
      <c r="I3">
        <f t="shared" ref="I3:I66" si="5">G3*H3</f>
        <v>248500000000</v>
      </c>
      <c r="K3">
        <f t="shared" si="1"/>
        <v>4063113145.8469591</v>
      </c>
      <c r="L3">
        <f t="shared" ref="L3:L66" si="6">B3</f>
        <v>61.16</v>
      </c>
      <c r="M3" s="9">
        <f t="shared" si="2"/>
        <v>3.3099999999999997E-2</v>
      </c>
    </row>
    <row r="4" spans="1:13">
      <c r="A4" t="s">
        <v>19</v>
      </c>
      <c r="B4">
        <v>24.99</v>
      </c>
      <c r="C4">
        <v>2.86</v>
      </c>
      <c r="D4" t="s">
        <v>201</v>
      </c>
      <c r="E4" t="str">
        <f t="shared" si="3"/>
        <v>B</v>
      </c>
      <c r="F4" t="str">
        <f t="shared" si="4"/>
        <v>127.4</v>
      </c>
      <c r="G4" t="str">
        <f t="shared" si="0"/>
        <v>127.4</v>
      </c>
      <c r="H4">
        <f t="shared" ref="H4:H67" si="7">IF(EXACT(E4,"B"),1000000000,1000000)</f>
        <v>1000000000</v>
      </c>
      <c r="I4">
        <f t="shared" si="5"/>
        <v>127400000000</v>
      </c>
      <c r="K4">
        <f t="shared" si="1"/>
        <v>5098039215.6862745</v>
      </c>
      <c r="L4">
        <f t="shared" si="6"/>
        <v>24.99</v>
      </c>
      <c r="M4" s="9">
        <f t="shared" si="2"/>
        <v>2.86E-2</v>
      </c>
    </row>
    <row r="5" spans="1:13">
      <c r="A5" t="s">
        <v>134</v>
      </c>
      <c r="B5">
        <v>28.2301</v>
      </c>
      <c r="C5">
        <v>3.51</v>
      </c>
      <c r="D5" t="s">
        <v>202</v>
      </c>
      <c r="E5" t="str">
        <f t="shared" si="3"/>
        <v>B</v>
      </c>
      <c r="F5" t="str">
        <f t="shared" si="4"/>
        <v>12.564</v>
      </c>
      <c r="G5" t="str">
        <f t="shared" si="0"/>
        <v>12.564</v>
      </c>
      <c r="H5">
        <f t="shared" si="7"/>
        <v>1000000000</v>
      </c>
      <c r="I5">
        <f t="shared" si="5"/>
        <v>12564000000</v>
      </c>
      <c r="K5">
        <f t="shared" si="1"/>
        <v>445056871.92039704</v>
      </c>
      <c r="L5">
        <f t="shared" si="6"/>
        <v>28.2301</v>
      </c>
      <c r="M5" s="9">
        <f t="shared" si="2"/>
        <v>3.5099999999999999E-2</v>
      </c>
    </row>
    <row r="6" spans="1:13">
      <c r="A6" t="s">
        <v>14</v>
      </c>
      <c r="B6">
        <v>29.725000000000001</v>
      </c>
      <c r="C6">
        <v>1.41</v>
      </c>
      <c r="D6" t="s">
        <v>203</v>
      </c>
      <c r="E6" t="str">
        <f t="shared" si="3"/>
        <v>B</v>
      </c>
      <c r="F6" t="str">
        <f t="shared" si="4"/>
        <v>60.302</v>
      </c>
      <c r="G6" t="str">
        <f>SUBSTITUTE(F6,"M","")</f>
        <v>60.302</v>
      </c>
      <c r="H6">
        <f t="shared" si="7"/>
        <v>1000000000</v>
      </c>
      <c r="I6">
        <f t="shared" si="5"/>
        <v>60302000000</v>
      </c>
      <c r="K6">
        <f t="shared" si="1"/>
        <v>2028662741.7998316</v>
      </c>
      <c r="L6">
        <f t="shared" si="6"/>
        <v>29.725000000000001</v>
      </c>
      <c r="M6" s="9">
        <f t="shared" si="2"/>
        <v>1.41E-2</v>
      </c>
    </row>
    <row r="7" spans="1:13">
      <c r="A7" t="s">
        <v>124</v>
      </c>
      <c r="B7">
        <v>32.795000000000002</v>
      </c>
      <c r="C7">
        <v>5.52</v>
      </c>
      <c r="D7" t="s">
        <v>204</v>
      </c>
      <c r="E7" t="str">
        <f t="shared" si="3"/>
        <v>B</v>
      </c>
      <c r="F7" t="str">
        <f t="shared" si="4"/>
        <v>86.710</v>
      </c>
      <c r="G7" t="str">
        <f t="shared" ref="G7:G70" si="8">SUBSTITUTE(F7,"M","")</f>
        <v>86.710</v>
      </c>
      <c r="H7">
        <f t="shared" si="7"/>
        <v>1000000000</v>
      </c>
      <c r="I7">
        <f t="shared" si="5"/>
        <v>86710000000</v>
      </c>
      <c r="K7">
        <f t="shared" si="1"/>
        <v>2644000609.8490624</v>
      </c>
      <c r="L7">
        <f t="shared" si="6"/>
        <v>32.795000000000002</v>
      </c>
      <c r="M7" s="9">
        <f t="shared" si="2"/>
        <v>5.5199999999999999E-2</v>
      </c>
    </row>
    <row r="8" spans="1:13">
      <c r="A8" t="s">
        <v>16</v>
      </c>
      <c r="B8">
        <v>101.27</v>
      </c>
      <c r="C8">
        <v>1.79</v>
      </c>
      <c r="D8" t="s">
        <v>205</v>
      </c>
      <c r="E8" t="str">
        <f t="shared" si="3"/>
        <v>B</v>
      </c>
      <c r="F8" t="str">
        <f t="shared" si="4"/>
        <v>606.4</v>
      </c>
      <c r="G8" t="str">
        <f t="shared" si="8"/>
        <v>606.4</v>
      </c>
      <c r="H8">
        <f t="shared" si="7"/>
        <v>1000000000</v>
      </c>
      <c r="I8">
        <f t="shared" si="5"/>
        <v>606400000000</v>
      </c>
      <c r="K8">
        <f t="shared" si="1"/>
        <v>5987952996.9388762</v>
      </c>
      <c r="L8">
        <f t="shared" si="6"/>
        <v>101.27</v>
      </c>
      <c r="M8" s="9">
        <f t="shared" si="2"/>
        <v>1.7899999999999999E-2</v>
      </c>
    </row>
    <row r="9" spans="1:13">
      <c r="A9" t="s">
        <v>122</v>
      </c>
      <c r="B9">
        <v>38.17</v>
      </c>
      <c r="C9">
        <v>1.64</v>
      </c>
      <c r="D9" t="s">
        <v>206</v>
      </c>
      <c r="E9" t="str">
        <f t="shared" si="3"/>
        <v>M</v>
      </c>
      <c r="F9" t="str">
        <f t="shared" si="4"/>
        <v>696.3M</v>
      </c>
      <c r="G9" t="str">
        <f t="shared" si="8"/>
        <v>696.3</v>
      </c>
      <c r="H9">
        <f t="shared" si="7"/>
        <v>1000000</v>
      </c>
      <c r="I9">
        <f t="shared" si="5"/>
        <v>696300000</v>
      </c>
      <c r="K9">
        <f t="shared" si="1"/>
        <v>18242074.927953891</v>
      </c>
      <c r="L9">
        <f t="shared" si="6"/>
        <v>38.17</v>
      </c>
      <c r="M9" s="9">
        <f t="shared" si="2"/>
        <v>1.6399999999999998E-2</v>
      </c>
    </row>
    <row r="10" spans="1:13">
      <c r="A10" t="s">
        <v>127</v>
      </c>
      <c r="B10">
        <v>30.164999999999999</v>
      </c>
      <c r="C10">
        <v>3.36</v>
      </c>
      <c r="D10" t="s">
        <v>207</v>
      </c>
      <c r="E10" t="str">
        <f t="shared" si="3"/>
        <v>B</v>
      </c>
      <c r="F10" t="str">
        <f t="shared" si="4"/>
        <v>191.3</v>
      </c>
      <c r="G10" t="str">
        <f t="shared" si="8"/>
        <v>191.3</v>
      </c>
      <c r="H10">
        <f t="shared" si="7"/>
        <v>1000000000</v>
      </c>
      <c r="I10">
        <f t="shared" si="5"/>
        <v>191300000000</v>
      </c>
      <c r="K10">
        <f t="shared" si="1"/>
        <v>6341786839.0518818</v>
      </c>
      <c r="L10">
        <f t="shared" si="6"/>
        <v>30.164999999999999</v>
      </c>
      <c r="M10" s="9">
        <f t="shared" si="2"/>
        <v>3.3599999999999998E-2</v>
      </c>
    </row>
    <row r="11" spans="1:13">
      <c r="A11" t="s">
        <v>126</v>
      </c>
      <c r="B11">
        <v>131.995</v>
      </c>
      <c r="C11">
        <v>1.96</v>
      </c>
      <c r="D11" t="s">
        <v>208</v>
      </c>
      <c r="E11" t="str">
        <f t="shared" si="3"/>
        <v>B</v>
      </c>
      <c r="F11" t="str">
        <f t="shared" si="4"/>
        <v>27.447</v>
      </c>
      <c r="G11" t="str">
        <f t="shared" si="8"/>
        <v>27.447</v>
      </c>
      <c r="H11">
        <f t="shared" si="7"/>
        <v>1000000000</v>
      </c>
      <c r="I11">
        <f t="shared" si="5"/>
        <v>27447000000</v>
      </c>
      <c r="K11">
        <f t="shared" si="1"/>
        <v>207939694.68540475</v>
      </c>
      <c r="L11">
        <f t="shared" si="6"/>
        <v>131.995</v>
      </c>
      <c r="M11" s="9">
        <f t="shared" si="2"/>
        <v>1.9599999999999999E-2</v>
      </c>
    </row>
    <row r="12" spans="1:13">
      <c r="A12" t="s">
        <v>120</v>
      </c>
      <c r="B12">
        <v>36.43</v>
      </c>
      <c r="C12">
        <v>3.65</v>
      </c>
      <c r="D12" t="s">
        <v>209</v>
      </c>
      <c r="E12" t="str">
        <f t="shared" si="3"/>
        <v>B</v>
      </c>
      <c r="F12" t="str">
        <f t="shared" si="4"/>
        <v>10.005</v>
      </c>
      <c r="G12" t="str">
        <f t="shared" si="8"/>
        <v>10.005</v>
      </c>
      <c r="H12">
        <f t="shared" si="7"/>
        <v>1000000000</v>
      </c>
      <c r="I12">
        <f t="shared" si="5"/>
        <v>10005000000</v>
      </c>
      <c r="K12">
        <f t="shared" si="1"/>
        <v>274636288.77298927</v>
      </c>
      <c r="L12">
        <f t="shared" si="6"/>
        <v>36.43</v>
      </c>
      <c r="M12" s="9">
        <f t="shared" si="2"/>
        <v>3.6499999999999998E-2</v>
      </c>
    </row>
    <row r="13" spans="1:13">
      <c r="A13" t="s">
        <v>130</v>
      </c>
      <c r="B13">
        <v>45.75</v>
      </c>
      <c r="C13">
        <v>7.01</v>
      </c>
      <c r="D13" t="s">
        <v>210</v>
      </c>
      <c r="E13" t="str">
        <f t="shared" si="3"/>
        <v>B</v>
      </c>
      <c r="F13" t="str">
        <f t="shared" si="4"/>
        <v>9.055</v>
      </c>
      <c r="G13" t="str">
        <f t="shared" si="8"/>
        <v>9.055</v>
      </c>
      <c r="H13">
        <f t="shared" si="7"/>
        <v>1000000000</v>
      </c>
      <c r="I13">
        <f t="shared" si="5"/>
        <v>9055000000</v>
      </c>
      <c r="K13">
        <f t="shared" si="1"/>
        <v>197923497.26775956</v>
      </c>
      <c r="L13">
        <f t="shared" si="6"/>
        <v>45.75</v>
      </c>
      <c r="M13" s="9">
        <f t="shared" si="2"/>
        <v>7.0099999999999996E-2</v>
      </c>
    </row>
    <row r="14" spans="1:13">
      <c r="A14" t="s">
        <v>123</v>
      </c>
      <c r="B14">
        <v>66.075000000000003</v>
      </c>
      <c r="C14">
        <v>2.95</v>
      </c>
      <c r="D14" t="s">
        <v>211</v>
      </c>
      <c r="E14" t="str">
        <f t="shared" si="3"/>
        <v>B</v>
      </c>
      <c r="F14" t="str">
        <f t="shared" si="4"/>
        <v>70.813</v>
      </c>
      <c r="G14" t="str">
        <f t="shared" si="8"/>
        <v>70.813</v>
      </c>
      <c r="H14">
        <f t="shared" si="7"/>
        <v>1000000000</v>
      </c>
      <c r="I14">
        <f t="shared" si="5"/>
        <v>70813000000</v>
      </c>
      <c r="K14">
        <f t="shared" si="1"/>
        <v>1071706394.2489594</v>
      </c>
      <c r="L14">
        <f t="shared" si="6"/>
        <v>66.075000000000003</v>
      </c>
      <c r="M14" s="9">
        <f t="shared" si="2"/>
        <v>2.9500000000000002E-2</v>
      </c>
    </row>
    <row r="15" spans="1:13">
      <c r="A15" t="s">
        <v>128</v>
      </c>
      <c r="B15">
        <v>43.07</v>
      </c>
      <c r="C15">
        <v>1.43</v>
      </c>
      <c r="D15" t="s">
        <v>212</v>
      </c>
      <c r="E15" t="str">
        <f t="shared" si="3"/>
        <v>B</v>
      </c>
      <c r="F15" t="str">
        <f t="shared" si="4"/>
        <v>13.750</v>
      </c>
      <c r="G15" t="str">
        <f t="shared" si="8"/>
        <v>13.750</v>
      </c>
      <c r="H15">
        <f t="shared" si="7"/>
        <v>1000000000</v>
      </c>
      <c r="I15">
        <f t="shared" si="5"/>
        <v>13750000000</v>
      </c>
      <c r="K15">
        <f t="shared" si="1"/>
        <v>319247736.24332482</v>
      </c>
      <c r="L15">
        <f t="shared" si="6"/>
        <v>43.07</v>
      </c>
      <c r="M15" s="9">
        <f t="shared" si="2"/>
        <v>1.43E-2</v>
      </c>
    </row>
    <row r="16" spans="1:13">
      <c r="A16" t="s">
        <v>125</v>
      </c>
      <c r="B16">
        <v>86.22</v>
      </c>
      <c r="C16">
        <v>2.0299999999999998</v>
      </c>
      <c r="D16" t="s">
        <v>213</v>
      </c>
      <c r="E16" t="str">
        <f t="shared" si="3"/>
        <v>B</v>
      </c>
      <c r="F16" t="str">
        <f t="shared" si="4"/>
        <v>2.357</v>
      </c>
      <c r="G16" t="str">
        <f t="shared" si="8"/>
        <v>2.357</v>
      </c>
      <c r="H16">
        <f t="shared" si="7"/>
        <v>1000000000</v>
      </c>
      <c r="I16">
        <f t="shared" si="5"/>
        <v>2357000000</v>
      </c>
      <c r="K16">
        <f t="shared" si="1"/>
        <v>27337044.769195084</v>
      </c>
      <c r="L16">
        <f t="shared" si="6"/>
        <v>86.22</v>
      </c>
      <c r="M16" s="9">
        <f t="shared" si="2"/>
        <v>2.0299999999999999E-2</v>
      </c>
    </row>
    <row r="17" spans="1:13">
      <c r="A17" t="s">
        <v>129</v>
      </c>
      <c r="B17">
        <v>51.41</v>
      </c>
      <c r="C17">
        <v>1.76</v>
      </c>
      <c r="D17" t="s">
        <v>214</v>
      </c>
      <c r="E17" t="str">
        <f t="shared" si="3"/>
        <v>B</v>
      </c>
      <c r="F17" t="str">
        <f t="shared" si="4"/>
        <v>33.186</v>
      </c>
      <c r="G17" t="str">
        <f t="shared" si="8"/>
        <v>33.186</v>
      </c>
      <c r="H17">
        <f t="shared" si="7"/>
        <v>1000000000</v>
      </c>
      <c r="I17">
        <f t="shared" si="5"/>
        <v>33186000000</v>
      </c>
      <c r="K17">
        <f t="shared" si="1"/>
        <v>645516436.49095511</v>
      </c>
      <c r="L17">
        <f t="shared" si="6"/>
        <v>51.41</v>
      </c>
      <c r="M17" s="9">
        <f t="shared" si="2"/>
        <v>1.7600000000000001E-2</v>
      </c>
    </row>
    <row r="18" spans="1:13">
      <c r="A18" t="s">
        <v>131</v>
      </c>
      <c r="B18">
        <v>35.5</v>
      </c>
      <c r="C18">
        <v>3.57</v>
      </c>
      <c r="D18" t="s">
        <v>215</v>
      </c>
      <c r="E18" t="str">
        <f t="shared" si="3"/>
        <v>B</v>
      </c>
      <c r="F18" t="str">
        <f t="shared" si="4"/>
        <v>2.628</v>
      </c>
      <c r="G18" t="str">
        <f t="shared" si="8"/>
        <v>2.628</v>
      </c>
      <c r="H18">
        <f t="shared" si="7"/>
        <v>1000000000</v>
      </c>
      <c r="I18">
        <f t="shared" si="5"/>
        <v>2628000000</v>
      </c>
      <c r="K18">
        <f t="shared" si="1"/>
        <v>74028169.014084503</v>
      </c>
      <c r="L18">
        <f t="shared" si="6"/>
        <v>35.5</v>
      </c>
      <c r="M18" s="9">
        <f t="shared" si="2"/>
        <v>3.5699999999999996E-2</v>
      </c>
    </row>
    <row r="19" spans="1:13">
      <c r="A19" t="s">
        <v>37</v>
      </c>
      <c r="B19">
        <v>76.254999999999995</v>
      </c>
      <c r="C19">
        <v>2.04</v>
      </c>
      <c r="D19" t="s">
        <v>216</v>
      </c>
      <c r="E19" t="str">
        <f t="shared" si="3"/>
        <v>B</v>
      </c>
      <c r="F19" t="str">
        <f t="shared" si="4"/>
        <v>127.8</v>
      </c>
      <c r="G19" t="str">
        <f t="shared" si="8"/>
        <v>127.8</v>
      </c>
      <c r="H19">
        <f t="shared" si="7"/>
        <v>1000000000</v>
      </c>
      <c r="I19">
        <f t="shared" si="5"/>
        <v>127800000000</v>
      </c>
      <c r="K19">
        <f t="shared" si="1"/>
        <v>1675955675.0377026</v>
      </c>
      <c r="L19">
        <f t="shared" si="6"/>
        <v>76.254999999999995</v>
      </c>
      <c r="M19" s="9">
        <f t="shared" si="2"/>
        <v>2.0400000000000001E-2</v>
      </c>
    </row>
    <row r="20" spans="1:13">
      <c r="A20" t="s">
        <v>30</v>
      </c>
      <c r="B20">
        <v>47.14</v>
      </c>
      <c r="C20">
        <v>2.36</v>
      </c>
      <c r="D20" t="s">
        <v>217</v>
      </c>
      <c r="E20" t="str">
        <f t="shared" si="3"/>
        <v>B</v>
      </c>
      <c r="F20" t="str">
        <f t="shared" si="4"/>
        <v>388.4</v>
      </c>
      <c r="G20" t="str">
        <f t="shared" si="8"/>
        <v>388.4</v>
      </c>
      <c r="H20">
        <f t="shared" si="7"/>
        <v>1000000000</v>
      </c>
      <c r="I20">
        <f t="shared" si="5"/>
        <v>388400000000</v>
      </c>
      <c r="K20">
        <f t="shared" si="1"/>
        <v>8239287229.5290623</v>
      </c>
      <c r="L20">
        <f t="shared" si="6"/>
        <v>47.14</v>
      </c>
      <c r="M20" s="9">
        <f t="shared" si="2"/>
        <v>2.3599999999999999E-2</v>
      </c>
    </row>
    <row r="21" spans="1:13">
      <c r="A21" t="s">
        <v>133</v>
      </c>
      <c r="B21">
        <v>40.81</v>
      </c>
      <c r="C21">
        <v>5.3</v>
      </c>
      <c r="D21" t="s">
        <v>218</v>
      </c>
      <c r="E21" t="str">
        <f t="shared" si="3"/>
        <v>B</v>
      </c>
      <c r="F21" t="str">
        <f t="shared" si="4"/>
        <v>23.268</v>
      </c>
      <c r="G21" t="str">
        <f t="shared" si="8"/>
        <v>23.268</v>
      </c>
      <c r="H21">
        <f t="shared" si="7"/>
        <v>1000000000</v>
      </c>
      <c r="I21">
        <f t="shared" si="5"/>
        <v>23268000000</v>
      </c>
      <c r="K21">
        <f t="shared" si="1"/>
        <v>570154373.92795885</v>
      </c>
      <c r="L21">
        <f t="shared" si="6"/>
        <v>40.81</v>
      </c>
      <c r="M21" s="9">
        <f t="shared" si="2"/>
        <v>5.2999999999999999E-2</v>
      </c>
    </row>
    <row r="22" spans="1:13">
      <c r="A22" t="s">
        <v>22</v>
      </c>
      <c r="B22">
        <v>40.320099999999996</v>
      </c>
      <c r="C22">
        <v>1.1499999999999999</v>
      </c>
      <c r="D22" t="s">
        <v>219</v>
      </c>
      <c r="E22" t="str">
        <f t="shared" si="3"/>
        <v>B</v>
      </c>
      <c r="F22" t="str">
        <f t="shared" si="4"/>
        <v>23.829</v>
      </c>
      <c r="G22" t="str">
        <f t="shared" si="8"/>
        <v>23.829</v>
      </c>
      <c r="H22">
        <f t="shared" si="7"/>
        <v>1000000000</v>
      </c>
      <c r="I22">
        <f t="shared" si="5"/>
        <v>23829000000</v>
      </c>
      <c r="K22">
        <f t="shared" si="1"/>
        <v>590995558.04673111</v>
      </c>
      <c r="L22">
        <f t="shared" si="6"/>
        <v>40.320099999999996</v>
      </c>
      <c r="M22" s="9">
        <f t="shared" si="2"/>
        <v>1.15E-2</v>
      </c>
    </row>
    <row r="23" spans="1:13">
      <c r="A23" t="s">
        <v>136</v>
      </c>
      <c r="B23">
        <v>35.520000000000003</v>
      </c>
      <c r="C23">
        <v>5.16</v>
      </c>
      <c r="D23" t="s">
        <v>220</v>
      </c>
      <c r="E23" t="str">
        <f t="shared" si="3"/>
        <v>B</v>
      </c>
      <c r="F23" t="str">
        <f t="shared" si="4"/>
        <v>184.2</v>
      </c>
      <c r="G23" t="str">
        <f t="shared" si="8"/>
        <v>184.2</v>
      </c>
      <c r="H23">
        <f t="shared" si="7"/>
        <v>1000000000</v>
      </c>
      <c r="I23">
        <f t="shared" si="5"/>
        <v>184200000000</v>
      </c>
      <c r="K23">
        <f t="shared" si="1"/>
        <v>5185810810.8108101</v>
      </c>
      <c r="L23">
        <f t="shared" si="6"/>
        <v>35.520000000000003</v>
      </c>
      <c r="M23" s="9">
        <f t="shared" si="2"/>
        <v>5.16E-2</v>
      </c>
    </row>
    <row r="24" spans="1:13">
      <c r="A24" t="s">
        <v>132</v>
      </c>
      <c r="B24">
        <v>54.59</v>
      </c>
      <c r="C24">
        <v>2.27</v>
      </c>
      <c r="D24" t="s">
        <v>221</v>
      </c>
      <c r="E24" t="str">
        <f t="shared" si="3"/>
        <v>B</v>
      </c>
      <c r="F24" t="str">
        <f t="shared" si="4"/>
        <v>4.652</v>
      </c>
      <c r="G24" t="str">
        <f t="shared" si="8"/>
        <v>4.652</v>
      </c>
      <c r="H24">
        <f t="shared" si="7"/>
        <v>1000000000</v>
      </c>
      <c r="I24">
        <f t="shared" si="5"/>
        <v>4652000000</v>
      </c>
      <c r="K24">
        <f t="shared" si="1"/>
        <v>85217072.723942116</v>
      </c>
      <c r="L24">
        <f t="shared" si="6"/>
        <v>54.59</v>
      </c>
      <c r="M24" s="9">
        <f t="shared" si="2"/>
        <v>2.2700000000000001E-2</v>
      </c>
    </row>
    <row r="25" spans="1:13">
      <c r="A25" t="s">
        <v>33</v>
      </c>
      <c r="B25">
        <v>179.12</v>
      </c>
      <c r="C25">
        <v>2.94</v>
      </c>
      <c r="D25" t="s">
        <v>222</v>
      </c>
      <c r="E25" t="str">
        <f t="shared" si="3"/>
        <v>B</v>
      </c>
      <c r="F25" t="str">
        <f t="shared" si="4"/>
        <v>56.423</v>
      </c>
      <c r="G25" t="str">
        <f t="shared" si="8"/>
        <v>56.423</v>
      </c>
      <c r="H25">
        <f t="shared" si="7"/>
        <v>1000000000</v>
      </c>
      <c r="I25">
        <f t="shared" si="5"/>
        <v>56423000000</v>
      </c>
      <c r="K25">
        <f t="shared" si="1"/>
        <v>315001116.56989729</v>
      </c>
      <c r="L25">
        <f t="shared" si="6"/>
        <v>179.12</v>
      </c>
      <c r="M25" s="9">
        <f t="shared" si="2"/>
        <v>2.9399999999999999E-2</v>
      </c>
    </row>
    <row r="26" spans="1:13">
      <c r="A26" t="s">
        <v>18</v>
      </c>
      <c r="B26">
        <v>50.225000000000001</v>
      </c>
      <c r="C26">
        <v>4.21</v>
      </c>
      <c r="D26" t="s">
        <v>223</v>
      </c>
      <c r="E26" t="str">
        <f t="shared" si="3"/>
        <v>B</v>
      </c>
      <c r="F26" t="str">
        <f t="shared" si="4"/>
        <v>208.2</v>
      </c>
      <c r="G26" t="str">
        <f t="shared" si="8"/>
        <v>208.2</v>
      </c>
      <c r="H26">
        <f t="shared" si="7"/>
        <v>1000000000</v>
      </c>
      <c r="I26">
        <f t="shared" si="5"/>
        <v>208200000000</v>
      </c>
      <c r="K26">
        <f t="shared" si="1"/>
        <v>4145345943.2553506</v>
      </c>
      <c r="L26">
        <f t="shared" si="6"/>
        <v>50.225000000000001</v>
      </c>
      <c r="M26" s="9">
        <f t="shared" si="2"/>
        <v>4.2099999999999999E-2</v>
      </c>
    </row>
    <row r="27" spans="1:13">
      <c r="A27" t="s">
        <v>29</v>
      </c>
      <c r="B27">
        <v>34.744999999999997</v>
      </c>
      <c r="C27">
        <v>2.58</v>
      </c>
      <c r="D27" t="s">
        <v>224</v>
      </c>
      <c r="E27" t="str">
        <f t="shared" si="3"/>
        <v>B</v>
      </c>
      <c r="F27" t="str">
        <f t="shared" si="4"/>
        <v>172.0</v>
      </c>
      <c r="G27" t="str">
        <f t="shared" si="8"/>
        <v>172.0</v>
      </c>
      <c r="H27">
        <f t="shared" si="7"/>
        <v>1000000000</v>
      </c>
      <c r="I27">
        <f t="shared" si="5"/>
        <v>172000000000</v>
      </c>
      <c r="K27">
        <f t="shared" si="1"/>
        <v>4950352568.7149229</v>
      </c>
      <c r="L27">
        <f t="shared" si="6"/>
        <v>34.744999999999997</v>
      </c>
      <c r="M27" s="9">
        <f t="shared" si="2"/>
        <v>2.58E-2</v>
      </c>
    </row>
    <row r="28" spans="1:13">
      <c r="A28" t="s">
        <v>138</v>
      </c>
      <c r="B28">
        <v>98.85</v>
      </c>
      <c r="C28">
        <v>0.15</v>
      </c>
      <c r="D28" t="s">
        <v>225</v>
      </c>
      <c r="E28" t="str">
        <f t="shared" si="3"/>
        <v>B</v>
      </c>
      <c r="F28" t="str">
        <f t="shared" si="4"/>
        <v>1.981</v>
      </c>
      <c r="G28" t="str">
        <f t="shared" si="8"/>
        <v>1.981</v>
      </c>
      <c r="H28">
        <f t="shared" si="7"/>
        <v>1000000000</v>
      </c>
      <c r="I28">
        <f t="shared" si="5"/>
        <v>1981000000</v>
      </c>
      <c r="K28">
        <f t="shared" si="1"/>
        <v>20040465.351542741</v>
      </c>
      <c r="L28">
        <f t="shared" si="6"/>
        <v>98.85</v>
      </c>
      <c r="M28" s="9">
        <f t="shared" si="2"/>
        <v>1.5E-3</v>
      </c>
    </row>
    <row r="29" spans="1:13">
      <c r="A29" t="s">
        <v>43</v>
      </c>
      <c r="B29">
        <v>85.954999999999998</v>
      </c>
      <c r="C29">
        <v>4.4000000000000004</v>
      </c>
      <c r="D29" t="s">
        <v>226</v>
      </c>
      <c r="E29" t="str">
        <f t="shared" si="3"/>
        <v>B</v>
      </c>
      <c r="F29" t="str">
        <f t="shared" si="4"/>
        <v>134.3</v>
      </c>
      <c r="G29" t="str">
        <f t="shared" si="8"/>
        <v>134.3</v>
      </c>
      <c r="H29">
        <f t="shared" si="7"/>
        <v>1000000000</v>
      </c>
      <c r="I29">
        <f t="shared" si="5"/>
        <v>134300000000.00002</v>
      </c>
      <c r="K29">
        <f t="shared" si="1"/>
        <v>1562445465.6506314</v>
      </c>
      <c r="L29">
        <f t="shared" si="6"/>
        <v>85.954999999999998</v>
      </c>
      <c r="M29" s="9">
        <f t="shared" si="2"/>
        <v>4.4000000000000004E-2</v>
      </c>
    </row>
    <row r="30" spans="1:13">
      <c r="A30" t="s">
        <v>137</v>
      </c>
      <c r="B30">
        <v>67.004999999999995</v>
      </c>
      <c r="C30">
        <v>1.55</v>
      </c>
      <c r="D30" t="s">
        <v>227</v>
      </c>
      <c r="E30" t="str">
        <f t="shared" si="3"/>
        <v>B</v>
      </c>
      <c r="F30" t="str">
        <f t="shared" si="4"/>
        <v>5.587</v>
      </c>
      <c r="G30" t="str">
        <f t="shared" si="8"/>
        <v>5.587</v>
      </c>
      <c r="H30">
        <f t="shared" si="7"/>
        <v>1000000000</v>
      </c>
      <c r="I30">
        <f t="shared" si="5"/>
        <v>5587000000</v>
      </c>
      <c r="K30">
        <f t="shared" si="1"/>
        <v>83381837.176330134</v>
      </c>
      <c r="L30">
        <f t="shared" si="6"/>
        <v>67.004999999999995</v>
      </c>
      <c r="M30" s="9">
        <f t="shared" si="2"/>
        <v>1.55E-2</v>
      </c>
    </row>
    <row r="31" spans="1:13">
      <c r="A31" t="s">
        <v>146</v>
      </c>
      <c r="B31">
        <v>53.22</v>
      </c>
      <c r="C31">
        <v>3.57</v>
      </c>
      <c r="D31" t="s">
        <v>228</v>
      </c>
      <c r="E31" t="str">
        <f t="shared" si="3"/>
        <v>B</v>
      </c>
      <c r="F31" t="str">
        <f t="shared" si="4"/>
        <v>2.837</v>
      </c>
      <c r="G31" t="str">
        <f t="shared" si="8"/>
        <v>2.837</v>
      </c>
      <c r="H31">
        <f t="shared" si="7"/>
        <v>1000000000</v>
      </c>
      <c r="I31">
        <f t="shared" si="5"/>
        <v>2837000000</v>
      </c>
      <c r="K31">
        <f t="shared" si="1"/>
        <v>53307027.433295757</v>
      </c>
      <c r="L31">
        <f t="shared" si="6"/>
        <v>53.22</v>
      </c>
      <c r="M31" s="9">
        <f t="shared" si="2"/>
        <v>3.5699999999999996E-2</v>
      </c>
    </row>
    <row r="32" spans="1:13">
      <c r="A32" t="s">
        <v>144</v>
      </c>
      <c r="B32">
        <v>61.7</v>
      </c>
      <c r="C32">
        <v>2.0499999999999998</v>
      </c>
      <c r="D32" t="s">
        <v>229</v>
      </c>
      <c r="E32" t="str">
        <f t="shared" si="3"/>
        <v>B</v>
      </c>
      <c r="F32" t="str">
        <f t="shared" si="4"/>
        <v>15.479</v>
      </c>
      <c r="G32" t="str">
        <f t="shared" si="8"/>
        <v>15.479</v>
      </c>
      <c r="H32">
        <f t="shared" si="7"/>
        <v>1000000000</v>
      </c>
      <c r="I32">
        <f t="shared" si="5"/>
        <v>15479000000</v>
      </c>
      <c r="K32">
        <f t="shared" si="1"/>
        <v>250875202.59319285</v>
      </c>
      <c r="L32">
        <f t="shared" si="6"/>
        <v>61.7</v>
      </c>
      <c r="M32" s="9">
        <f t="shared" si="2"/>
        <v>2.0499999999999997E-2</v>
      </c>
    </row>
    <row r="33" spans="1:13">
      <c r="A33" t="s">
        <v>139</v>
      </c>
      <c r="B33">
        <v>101.02500000000001</v>
      </c>
      <c r="C33">
        <v>2.44</v>
      </c>
      <c r="D33" t="s">
        <v>230</v>
      </c>
      <c r="E33" t="str">
        <f t="shared" si="3"/>
        <v>B</v>
      </c>
      <c r="F33" t="str">
        <f t="shared" si="4"/>
        <v>63.428</v>
      </c>
      <c r="G33" t="str">
        <f t="shared" si="8"/>
        <v>63.428</v>
      </c>
      <c r="H33">
        <f t="shared" si="7"/>
        <v>1000000000</v>
      </c>
      <c r="I33">
        <f t="shared" si="5"/>
        <v>63428000000</v>
      </c>
      <c r="K33">
        <f t="shared" si="1"/>
        <v>627844592.92254388</v>
      </c>
      <c r="L33">
        <f t="shared" si="6"/>
        <v>101.02500000000001</v>
      </c>
      <c r="M33" s="9">
        <f t="shared" si="2"/>
        <v>2.4399999999999998E-2</v>
      </c>
    </row>
    <row r="34" spans="1:13">
      <c r="A34" t="s">
        <v>141</v>
      </c>
      <c r="B34">
        <v>47.29</v>
      </c>
      <c r="C34">
        <v>2.0499999999999998</v>
      </c>
      <c r="D34" t="s">
        <v>231</v>
      </c>
      <c r="E34" t="str">
        <f t="shared" si="3"/>
        <v>B</v>
      </c>
      <c r="F34" t="str">
        <f t="shared" si="4"/>
        <v>1.963</v>
      </c>
      <c r="G34" t="str">
        <f t="shared" si="8"/>
        <v>1.963</v>
      </c>
      <c r="H34">
        <f t="shared" si="7"/>
        <v>1000000000</v>
      </c>
      <c r="I34">
        <f t="shared" si="5"/>
        <v>1963000000</v>
      </c>
      <c r="K34">
        <f t="shared" ref="K34:K65" si="9">I34/B34</f>
        <v>41509832.945654474</v>
      </c>
      <c r="L34">
        <f t="shared" si="6"/>
        <v>47.29</v>
      </c>
      <c r="M34" s="9">
        <f t="shared" ref="M34:M65" si="10">C34/100</f>
        <v>2.0499999999999997E-2</v>
      </c>
    </row>
    <row r="35" spans="1:13">
      <c r="A35" t="s">
        <v>147</v>
      </c>
      <c r="B35">
        <v>93.97</v>
      </c>
      <c r="C35">
        <v>3.43</v>
      </c>
      <c r="D35" t="s">
        <v>232</v>
      </c>
      <c r="E35" t="str">
        <f t="shared" si="3"/>
        <v>B</v>
      </c>
      <c r="F35" t="str">
        <f t="shared" si="4"/>
        <v>92.272</v>
      </c>
      <c r="G35" t="str">
        <f t="shared" si="8"/>
        <v>92.272</v>
      </c>
      <c r="H35">
        <f t="shared" si="7"/>
        <v>1000000000</v>
      </c>
      <c r="I35">
        <f t="shared" si="5"/>
        <v>92272000000</v>
      </c>
      <c r="K35">
        <f t="shared" si="9"/>
        <v>981930403.32020855</v>
      </c>
      <c r="L35">
        <f t="shared" si="6"/>
        <v>93.97</v>
      </c>
      <c r="M35" s="9">
        <f t="shared" si="10"/>
        <v>3.4300000000000004E-2</v>
      </c>
    </row>
    <row r="36" spans="1:13">
      <c r="A36" t="s">
        <v>145</v>
      </c>
      <c r="B36">
        <v>251.375</v>
      </c>
      <c r="C36">
        <v>1.59</v>
      </c>
      <c r="D36" t="s">
        <v>233</v>
      </c>
      <c r="E36" t="str">
        <f t="shared" si="3"/>
        <v>B</v>
      </c>
      <c r="F36" t="str">
        <f t="shared" si="4"/>
        <v>17.193</v>
      </c>
      <c r="G36" t="str">
        <f t="shared" si="8"/>
        <v>17.193</v>
      </c>
      <c r="H36">
        <f t="shared" si="7"/>
        <v>1000000000</v>
      </c>
      <c r="I36">
        <f t="shared" si="5"/>
        <v>17193000000</v>
      </c>
      <c r="K36">
        <f t="shared" si="9"/>
        <v>68395822.973644957</v>
      </c>
      <c r="L36">
        <f t="shared" si="6"/>
        <v>251.375</v>
      </c>
      <c r="M36" s="9">
        <f t="shared" si="10"/>
        <v>1.5900000000000001E-2</v>
      </c>
    </row>
    <row r="37" spans="1:13">
      <c r="A37" t="s">
        <v>135</v>
      </c>
      <c r="B37">
        <v>34.29</v>
      </c>
      <c r="C37">
        <v>0.57999999999999996</v>
      </c>
      <c r="D37" t="s">
        <v>234</v>
      </c>
      <c r="E37" t="str">
        <f t="shared" si="3"/>
        <v>B</v>
      </c>
      <c r="F37" t="str">
        <f t="shared" si="4"/>
        <v>23.493</v>
      </c>
      <c r="G37" t="str">
        <f t="shared" si="8"/>
        <v>23.493</v>
      </c>
      <c r="H37">
        <f t="shared" si="7"/>
        <v>1000000000</v>
      </c>
      <c r="I37">
        <f t="shared" si="5"/>
        <v>23493000000</v>
      </c>
      <c r="K37">
        <f t="shared" si="9"/>
        <v>685126859.14260721</v>
      </c>
      <c r="L37">
        <f t="shared" si="6"/>
        <v>34.29</v>
      </c>
      <c r="M37" s="9">
        <f t="shared" si="10"/>
        <v>5.7999999999999996E-3</v>
      </c>
    </row>
    <row r="38" spans="1:13">
      <c r="A38" t="s">
        <v>53</v>
      </c>
      <c r="B38">
        <v>57.65</v>
      </c>
      <c r="C38">
        <v>2.21</v>
      </c>
      <c r="D38" t="s">
        <v>235</v>
      </c>
      <c r="E38" t="str">
        <f t="shared" si="3"/>
        <v>B</v>
      </c>
      <c r="F38" t="str">
        <f t="shared" si="4"/>
        <v>18.841</v>
      </c>
      <c r="G38" t="str">
        <f t="shared" si="8"/>
        <v>18.841</v>
      </c>
      <c r="H38">
        <f t="shared" si="7"/>
        <v>1000000000</v>
      </c>
      <c r="I38">
        <f t="shared" si="5"/>
        <v>18841000000</v>
      </c>
      <c r="K38">
        <f t="shared" si="9"/>
        <v>326816999.13269734</v>
      </c>
      <c r="L38">
        <f t="shared" si="6"/>
        <v>57.65</v>
      </c>
      <c r="M38" s="9">
        <f t="shared" si="10"/>
        <v>2.2099999999999998E-2</v>
      </c>
    </row>
    <row r="39" spans="1:13">
      <c r="A39" t="s">
        <v>140</v>
      </c>
      <c r="B39">
        <v>50.41</v>
      </c>
      <c r="C39">
        <v>1.38</v>
      </c>
      <c r="D39" t="s">
        <v>236</v>
      </c>
      <c r="E39" t="str">
        <f t="shared" si="3"/>
        <v>B</v>
      </c>
      <c r="F39" t="str">
        <f t="shared" si="4"/>
        <v>6.790</v>
      </c>
      <c r="G39" t="str">
        <f t="shared" si="8"/>
        <v>6.790</v>
      </c>
      <c r="H39">
        <f t="shared" si="7"/>
        <v>1000000000</v>
      </c>
      <c r="I39">
        <f t="shared" si="5"/>
        <v>6790000000</v>
      </c>
      <c r="K39">
        <f t="shared" si="9"/>
        <v>134695496.92521325</v>
      </c>
      <c r="L39">
        <f t="shared" si="6"/>
        <v>50.41</v>
      </c>
      <c r="M39" s="9">
        <f t="shared" si="10"/>
        <v>1.38E-2</v>
      </c>
    </row>
    <row r="40" spans="1:13">
      <c r="A40" t="s">
        <v>111</v>
      </c>
      <c r="B40">
        <v>169.96</v>
      </c>
      <c r="C40">
        <v>1.02</v>
      </c>
      <c r="D40" t="s">
        <v>237</v>
      </c>
      <c r="E40" t="str">
        <f t="shared" si="3"/>
        <v>B</v>
      </c>
      <c r="F40" t="str">
        <f t="shared" si="4"/>
        <v>14.947</v>
      </c>
      <c r="G40" t="str">
        <f t="shared" si="8"/>
        <v>14.947</v>
      </c>
      <c r="H40">
        <f t="shared" si="7"/>
        <v>1000000000</v>
      </c>
      <c r="I40">
        <f t="shared" si="5"/>
        <v>14947000000</v>
      </c>
      <c r="K40">
        <f t="shared" si="9"/>
        <v>87944222.169922337</v>
      </c>
      <c r="L40">
        <f t="shared" si="6"/>
        <v>169.96</v>
      </c>
      <c r="M40" s="9">
        <f t="shared" si="10"/>
        <v>1.0200000000000001E-2</v>
      </c>
    </row>
    <row r="41" spans="1:13">
      <c r="A41" t="s">
        <v>142</v>
      </c>
      <c r="B41">
        <v>57.6</v>
      </c>
      <c r="C41">
        <v>1.86</v>
      </c>
      <c r="D41" t="s">
        <v>238</v>
      </c>
      <c r="E41" t="str">
        <f t="shared" si="3"/>
        <v>M</v>
      </c>
      <c r="F41" t="str">
        <f t="shared" si="4"/>
        <v>916.6M</v>
      </c>
      <c r="G41" t="str">
        <f t="shared" si="8"/>
        <v>916.6</v>
      </c>
      <c r="H41">
        <f t="shared" si="7"/>
        <v>1000000</v>
      </c>
      <c r="I41">
        <f t="shared" si="5"/>
        <v>916600000</v>
      </c>
      <c r="K41">
        <f t="shared" si="9"/>
        <v>15913194.444444444</v>
      </c>
      <c r="L41">
        <f t="shared" si="6"/>
        <v>57.6</v>
      </c>
      <c r="M41" s="9">
        <f t="shared" si="10"/>
        <v>1.8600000000000002E-2</v>
      </c>
    </row>
    <row r="42" spans="1:13">
      <c r="A42" t="s">
        <v>57</v>
      </c>
      <c r="B42">
        <v>193.19</v>
      </c>
      <c r="C42">
        <v>2.11</v>
      </c>
      <c r="D42" t="s">
        <v>239</v>
      </c>
      <c r="E42" t="str">
        <f t="shared" si="3"/>
        <v>B</v>
      </c>
      <c r="F42" t="str">
        <f t="shared" si="4"/>
        <v>192.7</v>
      </c>
      <c r="G42" t="str">
        <f t="shared" si="8"/>
        <v>192.7</v>
      </c>
      <c r="H42">
        <f t="shared" si="7"/>
        <v>1000000000</v>
      </c>
      <c r="I42">
        <f t="shared" si="5"/>
        <v>192700000000</v>
      </c>
      <c r="K42">
        <f t="shared" si="9"/>
        <v>997463636.83420467</v>
      </c>
      <c r="L42">
        <f t="shared" si="6"/>
        <v>193.19</v>
      </c>
      <c r="M42" s="9">
        <f t="shared" si="10"/>
        <v>2.1099999999999997E-2</v>
      </c>
    </row>
    <row r="43" spans="1:13">
      <c r="A43" t="s">
        <v>26</v>
      </c>
      <c r="B43">
        <v>21.71</v>
      </c>
      <c r="C43">
        <v>1.64</v>
      </c>
      <c r="D43" t="s">
        <v>240</v>
      </c>
      <c r="E43" t="str">
        <f t="shared" si="3"/>
        <v>B</v>
      </c>
      <c r="F43" t="str">
        <f t="shared" si="4"/>
        <v>1.188</v>
      </c>
      <c r="G43" t="str">
        <f t="shared" si="8"/>
        <v>1.188</v>
      </c>
      <c r="H43">
        <f t="shared" si="7"/>
        <v>1000000000</v>
      </c>
      <c r="I43">
        <f t="shared" si="5"/>
        <v>1188000000</v>
      </c>
      <c r="K43">
        <f t="shared" si="9"/>
        <v>54721326.577614002</v>
      </c>
      <c r="L43">
        <f t="shared" si="6"/>
        <v>21.71</v>
      </c>
      <c r="M43" s="9">
        <f t="shared" si="10"/>
        <v>1.6399999999999998E-2</v>
      </c>
    </row>
    <row r="44" spans="1:13">
      <c r="A44" t="s">
        <v>149</v>
      </c>
      <c r="B44">
        <v>38.700000000000003</v>
      </c>
      <c r="C44">
        <v>1.17</v>
      </c>
      <c r="D44" t="s">
        <v>241</v>
      </c>
      <c r="E44" t="str">
        <f t="shared" si="3"/>
        <v>B</v>
      </c>
      <c r="F44" t="str">
        <f t="shared" si="4"/>
        <v>13.980</v>
      </c>
      <c r="G44" t="str">
        <f t="shared" si="8"/>
        <v>13.980</v>
      </c>
      <c r="H44">
        <f t="shared" si="7"/>
        <v>1000000000</v>
      </c>
      <c r="I44">
        <f t="shared" si="5"/>
        <v>13980000000</v>
      </c>
      <c r="K44">
        <f t="shared" si="9"/>
        <v>361240310.07751936</v>
      </c>
      <c r="L44">
        <f t="shared" si="6"/>
        <v>38.700000000000003</v>
      </c>
      <c r="M44" s="9">
        <f t="shared" si="10"/>
        <v>1.1699999999999999E-2</v>
      </c>
    </row>
    <row r="45" spans="1:13">
      <c r="A45" t="s">
        <v>153</v>
      </c>
      <c r="B45">
        <v>72.41</v>
      </c>
      <c r="C45">
        <v>2.0299999999999998</v>
      </c>
      <c r="D45" t="s">
        <v>242</v>
      </c>
      <c r="E45" t="str">
        <f t="shared" si="3"/>
        <v>B</v>
      </c>
      <c r="F45" t="str">
        <f t="shared" si="4"/>
        <v>31.835</v>
      </c>
      <c r="G45" t="str">
        <f t="shared" si="8"/>
        <v>31.835</v>
      </c>
      <c r="H45">
        <f t="shared" si="7"/>
        <v>1000000000</v>
      </c>
      <c r="I45">
        <f t="shared" si="5"/>
        <v>31835000000</v>
      </c>
      <c r="K45">
        <f t="shared" si="9"/>
        <v>439649219.72103304</v>
      </c>
      <c r="L45">
        <f t="shared" si="6"/>
        <v>72.41</v>
      </c>
      <c r="M45" s="9">
        <f t="shared" si="10"/>
        <v>2.0299999999999999E-2</v>
      </c>
    </row>
    <row r="46" spans="1:13">
      <c r="A46" t="s">
        <v>143</v>
      </c>
      <c r="B46">
        <v>95.14</v>
      </c>
      <c r="C46">
        <v>0.79</v>
      </c>
      <c r="D46" t="s">
        <v>243</v>
      </c>
      <c r="E46" t="str">
        <f t="shared" si="3"/>
        <v>B</v>
      </c>
      <c r="F46" t="str">
        <f t="shared" si="4"/>
        <v>7.632</v>
      </c>
      <c r="G46" t="str">
        <f t="shared" si="8"/>
        <v>7.632</v>
      </c>
      <c r="H46">
        <f t="shared" si="7"/>
        <v>1000000000</v>
      </c>
      <c r="I46">
        <f t="shared" si="5"/>
        <v>7632000000</v>
      </c>
      <c r="K46">
        <f t="shared" si="9"/>
        <v>80218625.183939457</v>
      </c>
      <c r="L46">
        <f t="shared" si="6"/>
        <v>95.14</v>
      </c>
      <c r="M46" s="9">
        <f t="shared" si="10"/>
        <v>7.9000000000000008E-3</v>
      </c>
    </row>
    <row r="47" spans="1:13">
      <c r="A47" t="s">
        <v>150</v>
      </c>
      <c r="B47">
        <v>45.3</v>
      </c>
      <c r="C47">
        <v>4.3600000000000003</v>
      </c>
      <c r="D47" t="s">
        <v>244</v>
      </c>
      <c r="E47" t="str">
        <f t="shared" si="3"/>
        <v>B</v>
      </c>
      <c r="F47" t="str">
        <f t="shared" si="4"/>
        <v>89.694</v>
      </c>
      <c r="G47" t="str">
        <f t="shared" si="8"/>
        <v>89.694</v>
      </c>
      <c r="H47">
        <f t="shared" si="7"/>
        <v>1000000000</v>
      </c>
      <c r="I47">
        <f t="shared" si="5"/>
        <v>89694000000</v>
      </c>
      <c r="K47">
        <f t="shared" si="9"/>
        <v>1980000000.0000002</v>
      </c>
      <c r="L47">
        <f t="shared" si="6"/>
        <v>45.3</v>
      </c>
      <c r="M47" s="9">
        <f t="shared" si="10"/>
        <v>4.36E-2</v>
      </c>
    </row>
    <row r="48" spans="1:13">
      <c r="A48" t="s">
        <v>152</v>
      </c>
      <c r="B48">
        <v>123.58499999999999</v>
      </c>
      <c r="C48">
        <v>3.32</v>
      </c>
      <c r="D48" t="s">
        <v>245</v>
      </c>
      <c r="E48" t="str">
        <f t="shared" si="3"/>
        <v>B</v>
      </c>
      <c r="F48" t="str">
        <f t="shared" si="4"/>
        <v>234.7</v>
      </c>
      <c r="G48" t="str">
        <f t="shared" si="8"/>
        <v>234.7</v>
      </c>
      <c r="H48">
        <f t="shared" si="7"/>
        <v>1000000000</v>
      </c>
      <c r="I48">
        <f t="shared" si="5"/>
        <v>234700000000</v>
      </c>
      <c r="K48">
        <f t="shared" si="9"/>
        <v>1899097786.9482543</v>
      </c>
      <c r="L48">
        <f t="shared" si="6"/>
        <v>123.58499999999999</v>
      </c>
      <c r="M48" s="9">
        <f t="shared" si="10"/>
        <v>3.32E-2</v>
      </c>
    </row>
    <row r="49" spans="1:13">
      <c r="A49" t="s">
        <v>154</v>
      </c>
      <c r="B49">
        <v>78.52</v>
      </c>
      <c r="C49">
        <v>4.67</v>
      </c>
      <c r="D49" t="s">
        <v>246</v>
      </c>
      <c r="E49" t="str">
        <f t="shared" si="3"/>
        <v>B</v>
      </c>
      <c r="F49" t="str">
        <f t="shared" si="4"/>
        <v>249.0</v>
      </c>
      <c r="G49" t="str">
        <f t="shared" si="8"/>
        <v>249.0</v>
      </c>
      <c r="H49">
        <f t="shared" si="7"/>
        <v>1000000000</v>
      </c>
      <c r="I49">
        <f t="shared" si="5"/>
        <v>249000000000</v>
      </c>
      <c r="K49">
        <f t="shared" si="9"/>
        <v>3171166581.7626085</v>
      </c>
      <c r="L49">
        <f t="shared" si="6"/>
        <v>78.52</v>
      </c>
      <c r="M49" s="9">
        <f t="shared" si="10"/>
        <v>4.6699999999999998E-2</v>
      </c>
    </row>
    <row r="50" spans="1:13">
      <c r="A50" t="s">
        <v>157</v>
      </c>
      <c r="B50">
        <v>35.432000000000002</v>
      </c>
      <c r="C50">
        <v>3.83</v>
      </c>
      <c r="D50" t="s">
        <v>247</v>
      </c>
      <c r="E50" t="str">
        <f t="shared" si="3"/>
        <v>B</v>
      </c>
      <c r="F50" t="str">
        <f t="shared" si="4"/>
        <v>21.755</v>
      </c>
      <c r="G50" t="str">
        <f t="shared" si="8"/>
        <v>21.755</v>
      </c>
      <c r="H50">
        <f t="shared" si="7"/>
        <v>1000000000</v>
      </c>
      <c r="I50">
        <f t="shared" si="5"/>
        <v>21755000000</v>
      </c>
      <c r="K50">
        <f t="shared" si="9"/>
        <v>613993000.67735374</v>
      </c>
      <c r="L50">
        <f t="shared" si="6"/>
        <v>35.432000000000002</v>
      </c>
      <c r="M50" s="9">
        <f t="shared" si="10"/>
        <v>3.8300000000000001E-2</v>
      </c>
    </row>
    <row r="51" spans="1:13">
      <c r="A51" t="s">
        <v>124</v>
      </c>
      <c r="B51">
        <v>32.795000000000002</v>
      </c>
      <c r="C51">
        <v>5.52</v>
      </c>
      <c r="D51" t="s">
        <v>204</v>
      </c>
      <c r="E51" t="str">
        <f t="shared" si="3"/>
        <v>B</v>
      </c>
      <c r="F51" t="str">
        <f t="shared" si="4"/>
        <v>86.710</v>
      </c>
      <c r="G51" t="str">
        <f t="shared" si="8"/>
        <v>86.710</v>
      </c>
      <c r="H51">
        <f t="shared" si="7"/>
        <v>1000000000</v>
      </c>
      <c r="I51">
        <f t="shared" si="5"/>
        <v>86710000000</v>
      </c>
      <c r="K51">
        <f t="shared" si="9"/>
        <v>2644000609.8490624</v>
      </c>
      <c r="L51">
        <f t="shared" si="6"/>
        <v>32.795000000000002</v>
      </c>
      <c r="M51" s="9">
        <f t="shared" si="10"/>
        <v>5.5199999999999999E-2</v>
      </c>
    </row>
    <row r="52" spans="1:13">
      <c r="A52" t="s">
        <v>151</v>
      </c>
      <c r="B52">
        <v>112.68</v>
      </c>
      <c r="C52">
        <v>2.2799999999999998</v>
      </c>
      <c r="D52" t="s">
        <v>248</v>
      </c>
      <c r="E52" t="str">
        <f t="shared" si="3"/>
        <v>B</v>
      </c>
      <c r="F52" t="str">
        <f t="shared" si="4"/>
        <v>57.729</v>
      </c>
      <c r="G52" t="str">
        <f t="shared" si="8"/>
        <v>57.729</v>
      </c>
      <c r="H52">
        <f t="shared" si="7"/>
        <v>1000000000</v>
      </c>
      <c r="I52">
        <f t="shared" si="5"/>
        <v>57729000000</v>
      </c>
      <c r="K52">
        <f t="shared" si="9"/>
        <v>512326943.55697548</v>
      </c>
      <c r="L52">
        <f t="shared" si="6"/>
        <v>112.68</v>
      </c>
      <c r="M52" s="9">
        <f t="shared" si="10"/>
        <v>2.2799999999999997E-2</v>
      </c>
    </row>
    <row r="53" spans="1:13">
      <c r="A53" t="s">
        <v>158</v>
      </c>
      <c r="B53">
        <v>32.204999999999998</v>
      </c>
      <c r="C53">
        <v>1.06</v>
      </c>
      <c r="D53" t="s">
        <v>249</v>
      </c>
      <c r="E53" t="str">
        <f t="shared" si="3"/>
        <v>B</v>
      </c>
      <c r="F53" t="str">
        <f t="shared" si="4"/>
        <v>4.656</v>
      </c>
      <c r="G53" t="str">
        <f t="shared" si="8"/>
        <v>4.656</v>
      </c>
      <c r="H53">
        <f t="shared" si="7"/>
        <v>1000000000</v>
      </c>
      <c r="I53">
        <f t="shared" si="5"/>
        <v>4656000000</v>
      </c>
      <c r="K53">
        <f t="shared" si="9"/>
        <v>144573823.94038194</v>
      </c>
      <c r="L53">
        <f t="shared" si="6"/>
        <v>32.204999999999998</v>
      </c>
      <c r="M53" s="9">
        <f t="shared" si="10"/>
        <v>1.06E-2</v>
      </c>
    </row>
    <row r="54" spans="1:13">
      <c r="A54" t="s">
        <v>155</v>
      </c>
      <c r="B54">
        <v>38.200000000000003</v>
      </c>
      <c r="C54">
        <v>2.0099999999999998</v>
      </c>
      <c r="D54" t="s">
        <v>250</v>
      </c>
      <c r="E54" t="str">
        <f t="shared" si="3"/>
        <v>B</v>
      </c>
      <c r="F54" t="str">
        <f t="shared" si="4"/>
        <v>2.726</v>
      </c>
      <c r="G54" t="str">
        <f t="shared" si="8"/>
        <v>2.726</v>
      </c>
      <c r="H54">
        <f t="shared" si="7"/>
        <v>1000000000</v>
      </c>
      <c r="I54">
        <f t="shared" si="5"/>
        <v>2726000000</v>
      </c>
      <c r="K54">
        <f t="shared" si="9"/>
        <v>71361256.544502616</v>
      </c>
      <c r="L54">
        <f t="shared" si="6"/>
        <v>38.200000000000003</v>
      </c>
      <c r="M54" s="9">
        <f t="shared" si="10"/>
        <v>2.0099999999999996E-2</v>
      </c>
    </row>
    <row r="55" spans="1:13">
      <c r="A55" t="s">
        <v>162</v>
      </c>
      <c r="B55">
        <v>59.4</v>
      </c>
      <c r="C55">
        <v>2.91</v>
      </c>
      <c r="D55" t="s">
        <v>251</v>
      </c>
      <c r="E55" t="str">
        <f t="shared" si="3"/>
        <v>B</v>
      </c>
      <c r="F55" t="str">
        <f t="shared" si="4"/>
        <v>21.073</v>
      </c>
      <c r="G55" t="str">
        <f t="shared" si="8"/>
        <v>21.073</v>
      </c>
      <c r="H55">
        <f t="shared" si="7"/>
        <v>1000000000</v>
      </c>
      <c r="I55">
        <f t="shared" si="5"/>
        <v>21073000000</v>
      </c>
      <c r="K55">
        <f t="shared" si="9"/>
        <v>354764309.76430976</v>
      </c>
      <c r="L55">
        <f t="shared" si="6"/>
        <v>59.4</v>
      </c>
      <c r="M55" s="9">
        <f t="shared" si="10"/>
        <v>2.9100000000000001E-2</v>
      </c>
    </row>
    <row r="56" spans="1:13">
      <c r="A56" t="s">
        <v>156</v>
      </c>
      <c r="B56">
        <v>82.619</v>
      </c>
      <c r="C56">
        <v>5.38</v>
      </c>
      <c r="D56" t="s">
        <v>252</v>
      </c>
      <c r="E56" t="str">
        <f t="shared" si="3"/>
        <v>B</v>
      </c>
      <c r="F56" t="str">
        <f t="shared" si="4"/>
        <v>27.762</v>
      </c>
      <c r="G56" t="str">
        <f t="shared" si="8"/>
        <v>27.762</v>
      </c>
      <c r="H56">
        <f t="shared" si="7"/>
        <v>1000000000</v>
      </c>
      <c r="I56">
        <f t="shared" si="5"/>
        <v>27762000000</v>
      </c>
      <c r="K56">
        <f t="shared" si="9"/>
        <v>336024401.16680181</v>
      </c>
      <c r="L56">
        <f t="shared" si="6"/>
        <v>82.619</v>
      </c>
      <c r="M56" s="9">
        <f t="shared" si="10"/>
        <v>5.3800000000000001E-2</v>
      </c>
    </row>
    <row r="57" spans="1:13">
      <c r="A57" t="s">
        <v>69</v>
      </c>
      <c r="B57">
        <v>62.28</v>
      </c>
      <c r="C57">
        <v>2.98</v>
      </c>
      <c r="D57" t="s">
        <v>253</v>
      </c>
      <c r="E57" t="str">
        <f t="shared" si="3"/>
        <v>B</v>
      </c>
      <c r="F57" t="str">
        <f t="shared" si="4"/>
        <v>22.428</v>
      </c>
      <c r="G57" t="str">
        <f t="shared" si="8"/>
        <v>22.428</v>
      </c>
      <c r="H57">
        <f t="shared" si="7"/>
        <v>1000000000</v>
      </c>
      <c r="I57">
        <f t="shared" si="5"/>
        <v>22428000000</v>
      </c>
      <c r="K57">
        <f t="shared" si="9"/>
        <v>360115606.93641615</v>
      </c>
      <c r="L57">
        <f t="shared" si="6"/>
        <v>62.28</v>
      </c>
      <c r="M57" s="9">
        <f t="shared" si="10"/>
        <v>2.98E-2</v>
      </c>
    </row>
    <row r="58" spans="1:13">
      <c r="A58" t="s">
        <v>159</v>
      </c>
      <c r="B58">
        <v>74.644999999999996</v>
      </c>
      <c r="C58">
        <v>3.75</v>
      </c>
      <c r="D58" t="s">
        <v>254</v>
      </c>
      <c r="E58" t="str">
        <f t="shared" si="3"/>
        <v>B</v>
      </c>
      <c r="F58" t="str">
        <f t="shared" si="4"/>
        <v>94.277</v>
      </c>
      <c r="G58" t="str">
        <f t="shared" si="8"/>
        <v>94.277</v>
      </c>
      <c r="H58">
        <f t="shared" si="7"/>
        <v>1000000000</v>
      </c>
      <c r="I58">
        <f t="shared" si="5"/>
        <v>94277000000</v>
      </c>
      <c r="K58">
        <f t="shared" si="9"/>
        <v>1263004889.8117759</v>
      </c>
      <c r="L58">
        <f t="shared" si="6"/>
        <v>74.644999999999996</v>
      </c>
      <c r="M58" s="9">
        <f t="shared" si="10"/>
        <v>3.7499999999999999E-2</v>
      </c>
    </row>
    <row r="59" spans="1:13">
      <c r="A59" t="s">
        <v>148</v>
      </c>
      <c r="B59">
        <v>42.280999999999999</v>
      </c>
      <c r="C59">
        <v>2.2799999999999998</v>
      </c>
      <c r="D59" t="s">
        <v>255</v>
      </c>
      <c r="E59" t="str">
        <f t="shared" si="3"/>
        <v>B</v>
      </c>
      <c r="F59" t="str">
        <f t="shared" si="4"/>
        <v>4.274</v>
      </c>
      <c r="G59" t="str">
        <f t="shared" si="8"/>
        <v>4.274</v>
      </c>
      <c r="H59">
        <f t="shared" si="7"/>
        <v>1000000000</v>
      </c>
      <c r="I59">
        <f t="shared" si="5"/>
        <v>4274000000</v>
      </c>
      <c r="K59">
        <f t="shared" si="9"/>
        <v>101085594.00203401</v>
      </c>
      <c r="L59">
        <f t="shared" si="6"/>
        <v>42.280999999999999</v>
      </c>
      <c r="M59" s="9">
        <f t="shared" si="10"/>
        <v>2.2799999999999997E-2</v>
      </c>
    </row>
    <row r="60" spans="1:13">
      <c r="A60" t="s">
        <v>69</v>
      </c>
      <c r="B60">
        <v>62.28</v>
      </c>
      <c r="C60">
        <v>2.98</v>
      </c>
      <c r="D60" t="s">
        <v>253</v>
      </c>
      <c r="E60" t="str">
        <f t="shared" si="3"/>
        <v>B</v>
      </c>
      <c r="F60" t="str">
        <f t="shared" si="4"/>
        <v>22.428</v>
      </c>
      <c r="G60" t="str">
        <f t="shared" si="8"/>
        <v>22.428</v>
      </c>
      <c r="H60">
        <f t="shared" si="7"/>
        <v>1000000000</v>
      </c>
      <c r="I60">
        <f t="shared" si="5"/>
        <v>22428000000</v>
      </c>
      <c r="K60">
        <f t="shared" si="9"/>
        <v>360115606.93641615</v>
      </c>
      <c r="L60">
        <f t="shared" si="6"/>
        <v>62.28</v>
      </c>
      <c r="M60" s="9">
        <f t="shared" si="10"/>
        <v>2.98E-2</v>
      </c>
    </row>
    <row r="61" spans="1:13">
      <c r="A61" t="s">
        <v>166</v>
      </c>
      <c r="B61">
        <v>34.86</v>
      </c>
      <c r="C61">
        <v>3.95</v>
      </c>
      <c r="D61" t="s">
        <v>256</v>
      </c>
      <c r="E61" t="str">
        <f t="shared" si="3"/>
        <v>B</v>
      </c>
      <c r="F61" t="str">
        <f t="shared" si="4"/>
        <v>28.909</v>
      </c>
      <c r="G61" t="str">
        <f t="shared" si="8"/>
        <v>28.909</v>
      </c>
      <c r="H61">
        <f t="shared" si="7"/>
        <v>1000000000</v>
      </c>
      <c r="I61">
        <f t="shared" si="5"/>
        <v>28909000000</v>
      </c>
      <c r="K61">
        <f t="shared" si="9"/>
        <v>829288582.90304077</v>
      </c>
      <c r="L61">
        <f t="shared" si="6"/>
        <v>34.86</v>
      </c>
      <c r="M61" s="9">
        <f t="shared" si="10"/>
        <v>3.95E-2</v>
      </c>
    </row>
    <row r="62" spans="1:13">
      <c r="A62" t="s">
        <v>163</v>
      </c>
      <c r="B62">
        <v>74.69</v>
      </c>
      <c r="C62">
        <v>1.37</v>
      </c>
      <c r="D62" t="s">
        <v>257</v>
      </c>
      <c r="E62" t="str">
        <f t="shared" si="3"/>
        <v>B</v>
      </c>
      <c r="F62" t="str">
        <f t="shared" si="4"/>
        <v>56.107</v>
      </c>
      <c r="G62" t="str">
        <f t="shared" si="8"/>
        <v>56.107</v>
      </c>
      <c r="H62">
        <f t="shared" si="7"/>
        <v>1000000000</v>
      </c>
      <c r="I62">
        <f t="shared" si="5"/>
        <v>56107000000</v>
      </c>
      <c r="K62">
        <f t="shared" si="9"/>
        <v>751198286.24983263</v>
      </c>
      <c r="L62">
        <f t="shared" si="6"/>
        <v>74.69</v>
      </c>
      <c r="M62" s="9">
        <f t="shared" si="10"/>
        <v>1.37E-2</v>
      </c>
    </row>
    <row r="63" spans="1:13">
      <c r="A63" t="s">
        <v>78</v>
      </c>
      <c r="B63">
        <v>45.62</v>
      </c>
      <c r="C63">
        <v>2.52</v>
      </c>
      <c r="D63" t="s">
        <v>258</v>
      </c>
      <c r="E63" t="str">
        <f t="shared" si="3"/>
        <v>B</v>
      </c>
      <c r="F63" t="str">
        <f t="shared" si="4"/>
        <v>2.661</v>
      </c>
      <c r="G63" t="str">
        <f t="shared" si="8"/>
        <v>2.661</v>
      </c>
      <c r="H63">
        <f t="shared" si="7"/>
        <v>1000000000</v>
      </c>
      <c r="I63">
        <f t="shared" si="5"/>
        <v>2661000000</v>
      </c>
      <c r="K63">
        <f t="shared" si="9"/>
        <v>58329679.964927666</v>
      </c>
      <c r="L63">
        <f t="shared" si="6"/>
        <v>45.62</v>
      </c>
      <c r="M63" s="9">
        <f t="shared" si="10"/>
        <v>2.52E-2</v>
      </c>
    </row>
    <row r="64" spans="1:13">
      <c r="A64" t="s">
        <v>161</v>
      </c>
      <c r="B64">
        <v>96.55</v>
      </c>
      <c r="C64">
        <v>1.5</v>
      </c>
      <c r="D64" t="s">
        <v>259</v>
      </c>
      <c r="E64" t="str">
        <f t="shared" si="3"/>
        <v>B</v>
      </c>
      <c r="F64" t="str">
        <f t="shared" si="4"/>
        <v>19.519</v>
      </c>
      <c r="G64" t="str">
        <f t="shared" si="8"/>
        <v>19.519</v>
      </c>
      <c r="H64">
        <f t="shared" si="7"/>
        <v>1000000000</v>
      </c>
      <c r="I64">
        <f t="shared" si="5"/>
        <v>19519000000</v>
      </c>
      <c r="K64">
        <f t="shared" si="9"/>
        <v>202164681.51216987</v>
      </c>
      <c r="L64">
        <f t="shared" si="6"/>
        <v>96.55</v>
      </c>
      <c r="M64" s="9">
        <f t="shared" si="10"/>
        <v>1.4999999999999999E-2</v>
      </c>
    </row>
    <row r="65" spans="1:13">
      <c r="A65" t="s">
        <v>164</v>
      </c>
      <c r="B65">
        <v>77.13</v>
      </c>
      <c r="C65">
        <v>1.22</v>
      </c>
      <c r="D65" t="s">
        <v>260</v>
      </c>
      <c r="E65" t="str">
        <f t="shared" si="3"/>
        <v>B</v>
      </c>
      <c r="F65" t="str">
        <f t="shared" si="4"/>
        <v>17.307</v>
      </c>
      <c r="G65" t="str">
        <f t="shared" si="8"/>
        <v>17.307</v>
      </c>
      <c r="H65">
        <f t="shared" si="7"/>
        <v>1000000000</v>
      </c>
      <c r="I65">
        <f t="shared" si="5"/>
        <v>17307000000</v>
      </c>
      <c r="K65">
        <f t="shared" si="9"/>
        <v>224387397.89964995</v>
      </c>
      <c r="L65">
        <f t="shared" si="6"/>
        <v>77.13</v>
      </c>
      <c r="M65" s="9">
        <f t="shared" si="10"/>
        <v>1.2199999999999999E-2</v>
      </c>
    </row>
    <row r="66" spans="1:13">
      <c r="A66" t="s">
        <v>168</v>
      </c>
      <c r="B66">
        <v>93.36</v>
      </c>
      <c r="C66">
        <v>2.12</v>
      </c>
      <c r="D66" t="s">
        <v>261</v>
      </c>
      <c r="E66" t="str">
        <f t="shared" si="3"/>
        <v>B</v>
      </c>
      <c r="F66" t="str">
        <f t="shared" si="4"/>
        <v>20.710</v>
      </c>
      <c r="G66" t="str">
        <f t="shared" si="8"/>
        <v>20.710</v>
      </c>
      <c r="H66">
        <f t="shared" si="7"/>
        <v>1000000000</v>
      </c>
      <c r="I66">
        <f t="shared" si="5"/>
        <v>20710000000</v>
      </c>
      <c r="K66">
        <f t="shared" ref="K66:K96" si="11">I66/B66</f>
        <v>221829477.29220223</v>
      </c>
      <c r="L66">
        <f t="shared" si="6"/>
        <v>93.36</v>
      </c>
      <c r="M66" s="9">
        <f t="shared" ref="M66:M95" si="12">C66/100</f>
        <v>2.12E-2</v>
      </c>
    </row>
    <row r="67" spans="1:13">
      <c r="A67" t="s">
        <v>160</v>
      </c>
      <c r="B67">
        <v>90.54</v>
      </c>
      <c r="C67">
        <v>1.6</v>
      </c>
      <c r="D67" t="s">
        <v>262</v>
      </c>
      <c r="E67" t="str">
        <f t="shared" ref="E67:E96" si="13">RIGHT(D67,1)</f>
        <v>B</v>
      </c>
      <c r="F67" t="str">
        <f t="shared" ref="F67:F96" si="14">SUBSTITUTE(D67,"B","")</f>
        <v>2.190</v>
      </c>
      <c r="G67" t="str">
        <f t="shared" si="8"/>
        <v>2.190</v>
      </c>
      <c r="H67">
        <f t="shared" si="7"/>
        <v>1000000000</v>
      </c>
      <c r="I67">
        <f t="shared" ref="I67:I96" si="15">G67*H67</f>
        <v>2190000000</v>
      </c>
      <c r="K67">
        <f t="shared" si="11"/>
        <v>24188204.108681243</v>
      </c>
      <c r="L67">
        <f t="shared" ref="L67:L95" si="16">B67</f>
        <v>90.54</v>
      </c>
      <c r="M67" s="9">
        <f t="shared" si="12"/>
        <v>1.6E-2</v>
      </c>
    </row>
    <row r="68" spans="1:13">
      <c r="A68" t="s">
        <v>165</v>
      </c>
      <c r="B68">
        <v>80.808800000000005</v>
      </c>
      <c r="C68">
        <v>1.17</v>
      </c>
      <c r="D68" t="s">
        <v>263</v>
      </c>
      <c r="E68" t="str">
        <f t="shared" si="13"/>
        <v>B</v>
      </c>
      <c r="F68" t="str">
        <f t="shared" si="14"/>
        <v>70.166</v>
      </c>
      <c r="G68" t="str">
        <f t="shared" si="8"/>
        <v>70.166</v>
      </c>
      <c r="H68">
        <f t="shared" ref="H68:H96" si="17">IF(EXACT(E68,"B"),1000000000,1000000)</f>
        <v>1000000000</v>
      </c>
      <c r="I68">
        <f t="shared" si="15"/>
        <v>70166000000</v>
      </c>
      <c r="K68">
        <f t="shared" si="11"/>
        <v>868296522.16095269</v>
      </c>
      <c r="L68">
        <f t="shared" si="16"/>
        <v>80.808800000000005</v>
      </c>
      <c r="M68" s="9">
        <f t="shared" si="12"/>
        <v>1.1699999999999999E-2</v>
      </c>
    </row>
    <row r="69" spans="1:13">
      <c r="A69" t="s">
        <v>167</v>
      </c>
      <c r="B69">
        <v>27</v>
      </c>
      <c r="C69">
        <v>2.08</v>
      </c>
      <c r="D69" t="s">
        <v>264</v>
      </c>
      <c r="E69" t="str">
        <f t="shared" si="13"/>
        <v>B</v>
      </c>
      <c r="F69" t="str">
        <f t="shared" si="14"/>
        <v>1.877</v>
      </c>
      <c r="G69" t="str">
        <f t="shared" si="8"/>
        <v>1.877</v>
      </c>
      <c r="H69">
        <f t="shared" si="17"/>
        <v>1000000000</v>
      </c>
      <c r="I69">
        <f t="shared" si="15"/>
        <v>1877000000</v>
      </c>
      <c r="K69">
        <f t="shared" si="11"/>
        <v>69518518.518518522</v>
      </c>
      <c r="L69">
        <f t="shared" si="16"/>
        <v>27</v>
      </c>
      <c r="M69" s="9">
        <f t="shared" si="12"/>
        <v>2.0799999999999999E-2</v>
      </c>
    </row>
    <row r="70" spans="1:13">
      <c r="A70" t="s">
        <v>169</v>
      </c>
      <c r="B70">
        <v>40.5199</v>
      </c>
      <c r="C70">
        <v>3.74</v>
      </c>
      <c r="D70" t="s">
        <v>265</v>
      </c>
      <c r="E70" t="str">
        <f t="shared" si="13"/>
        <v>B</v>
      </c>
      <c r="F70" t="str">
        <f t="shared" si="14"/>
        <v>115.2</v>
      </c>
      <c r="G70" t="str">
        <f t="shared" si="8"/>
        <v>115.2</v>
      </c>
      <c r="H70">
        <f t="shared" si="17"/>
        <v>1000000000</v>
      </c>
      <c r="I70">
        <f t="shared" si="15"/>
        <v>115200000000</v>
      </c>
      <c r="K70">
        <f t="shared" si="11"/>
        <v>2843047490.2455335</v>
      </c>
      <c r="L70">
        <f t="shared" si="16"/>
        <v>40.5199</v>
      </c>
      <c r="M70" s="9">
        <f t="shared" si="12"/>
        <v>3.7400000000000003E-2</v>
      </c>
    </row>
    <row r="71" spans="1:13">
      <c r="A71" t="s">
        <v>171</v>
      </c>
      <c r="B71">
        <v>68.424999999999997</v>
      </c>
      <c r="C71">
        <v>2.48</v>
      </c>
      <c r="D71" t="s">
        <v>266</v>
      </c>
      <c r="E71" t="str">
        <f t="shared" si="13"/>
        <v>B</v>
      </c>
      <c r="F71" t="str">
        <f t="shared" si="14"/>
        <v>7.169</v>
      </c>
      <c r="G71" t="str">
        <f t="shared" ref="G71:G96" si="18">SUBSTITUTE(F71,"M","")</f>
        <v>7.169</v>
      </c>
      <c r="H71">
        <f t="shared" si="17"/>
        <v>1000000000</v>
      </c>
      <c r="I71">
        <f t="shared" si="15"/>
        <v>7169000000</v>
      </c>
      <c r="K71">
        <f t="shared" si="11"/>
        <v>104771647.7895506</v>
      </c>
      <c r="L71">
        <f t="shared" si="16"/>
        <v>68.424999999999997</v>
      </c>
      <c r="M71" s="9">
        <f t="shared" si="12"/>
        <v>2.4799999999999999E-2</v>
      </c>
    </row>
    <row r="72" spans="1:13">
      <c r="A72" t="s">
        <v>56</v>
      </c>
      <c r="B72">
        <v>91.33</v>
      </c>
      <c r="C72">
        <v>5.95</v>
      </c>
      <c r="D72" t="s">
        <v>267</v>
      </c>
      <c r="E72" t="str">
        <f t="shared" si="13"/>
        <v>B</v>
      </c>
      <c r="F72" t="str">
        <f t="shared" si="14"/>
        <v>42.168</v>
      </c>
      <c r="G72" t="str">
        <f t="shared" si="18"/>
        <v>42.168</v>
      </c>
      <c r="H72">
        <f t="shared" si="17"/>
        <v>1000000000</v>
      </c>
      <c r="I72">
        <f t="shared" si="15"/>
        <v>42168000000</v>
      </c>
      <c r="K72">
        <f t="shared" si="11"/>
        <v>461710281.39713126</v>
      </c>
      <c r="L72">
        <f t="shared" si="16"/>
        <v>91.33</v>
      </c>
      <c r="M72" s="9">
        <f t="shared" si="12"/>
        <v>5.9500000000000004E-2</v>
      </c>
    </row>
    <row r="73" spans="1:13">
      <c r="A73" t="s">
        <v>170</v>
      </c>
      <c r="B73">
        <v>43.82</v>
      </c>
      <c r="C73">
        <v>2.63</v>
      </c>
      <c r="D73" t="s">
        <v>268</v>
      </c>
      <c r="E73" t="str">
        <f t="shared" si="13"/>
        <v>B</v>
      </c>
      <c r="F73" t="str">
        <f t="shared" si="14"/>
        <v>9.882</v>
      </c>
      <c r="G73" t="str">
        <f t="shared" si="18"/>
        <v>9.882</v>
      </c>
      <c r="H73">
        <f t="shared" si="17"/>
        <v>1000000000</v>
      </c>
      <c r="I73">
        <f t="shared" si="15"/>
        <v>9882000000</v>
      </c>
      <c r="K73">
        <f t="shared" si="11"/>
        <v>225513464.17161113</v>
      </c>
      <c r="L73">
        <f t="shared" si="16"/>
        <v>43.82</v>
      </c>
      <c r="M73" s="9">
        <f t="shared" si="12"/>
        <v>2.63E-2</v>
      </c>
    </row>
    <row r="74" spans="1:13">
      <c r="A74" t="s">
        <v>172</v>
      </c>
      <c r="B74">
        <v>72.094999999999999</v>
      </c>
      <c r="C74">
        <v>2.78</v>
      </c>
      <c r="D74" t="s">
        <v>269</v>
      </c>
      <c r="E74" t="str">
        <f t="shared" si="13"/>
        <v>B</v>
      </c>
      <c r="F74" t="str">
        <f t="shared" si="14"/>
        <v>39.052</v>
      </c>
      <c r="G74" t="str">
        <f t="shared" si="18"/>
        <v>39.052</v>
      </c>
      <c r="H74">
        <f t="shared" si="17"/>
        <v>1000000000</v>
      </c>
      <c r="I74">
        <f t="shared" si="15"/>
        <v>39052000000</v>
      </c>
      <c r="K74">
        <f t="shared" si="11"/>
        <v>541674179.90151882</v>
      </c>
      <c r="L74">
        <f t="shared" si="16"/>
        <v>72.094999999999999</v>
      </c>
      <c r="M74" s="9">
        <f t="shared" si="12"/>
        <v>2.7799999999999998E-2</v>
      </c>
    </row>
    <row r="75" spans="1:13">
      <c r="A75" t="s">
        <v>173</v>
      </c>
      <c r="B75">
        <v>32.880000000000003</v>
      </c>
      <c r="C75">
        <v>1.33</v>
      </c>
      <c r="D75" t="s">
        <v>270</v>
      </c>
      <c r="E75" t="str">
        <f t="shared" si="13"/>
        <v>B</v>
      </c>
      <c r="F75" t="str">
        <f t="shared" si="14"/>
        <v>1.787</v>
      </c>
      <c r="G75" t="str">
        <f t="shared" si="18"/>
        <v>1.787</v>
      </c>
      <c r="H75">
        <f t="shared" si="17"/>
        <v>1000000000</v>
      </c>
      <c r="I75">
        <f t="shared" si="15"/>
        <v>1787000000</v>
      </c>
      <c r="K75">
        <f t="shared" si="11"/>
        <v>54349148.418491483</v>
      </c>
      <c r="L75">
        <f t="shared" si="16"/>
        <v>32.880000000000003</v>
      </c>
      <c r="M75" s="9">
        <f t="shared" si="12"/>
        <v>1.3300000000000001E-2</v>
      </c>
    </row>
    <row r="76" spans="1:13">
      <c r="A76" t="s">
        <v>174</v>
      </c>
      <c r="B76">
        <v>58.325000000000003</v>
      </c>
      <c r="C76">
        <v>1.19</v>
      </c>
      <c r="D76" t="s">
        <v>271</v>
      </c>
      <c r="E76" t="str">
        <f t="shared" si="13"/>
        <v>B</v>
      </c>
      <c r="F76" t="str">
        <f t="shared" si="14"/>
        <v>4.002</v>
      </c>
      <c r="G76" t="str">
        <f t="shared" si="18"/>
        <v>4.002</v>
      </c>
      <c r="H76">
        <f t="shared" si="17"/>
        <v>1000000000</v>
      </c>
      <c r="I76">
        <f t="shared" si="15"/>
        <v>4002000000</v>
      </c>
      <c r="K76">
        <f t="shared" si="11"/>
        <v>68615516.502357483</v>
      </c>
      <c r="L76">
        <f t="shared" si="16"/>
        <v>58.325000000000003</v>
      </c>
      <c r="M76" s="9">
        <f t="shared" si="12"/>
        <v>1.1899999999999999E-2</v>
      </c>
    </row>
    <row r="77" spans="1:13">
      <c r="A77" t="s">
        <v>177</v>
      </c>
      <c r="B77">
        <v>23.465</v>
      </c>
      <c r="C77">
        <v>3.42</v>
      </c>
      <c r="D77" t="s">
        <v>272</v>
      </c>
      <c r="E77" t="str">
        <f t="shared" si="13"/>
        <v>B</v>
      </c>
      <c r="F77" t="str">
        <f t="shared" si="14"/>
        <v>1.896</v>
      </c>
      <c r="G77" t="str">
        <f t="shared" si="18"/>
        <v>1.896</v>
      </c>
      <c r="H77">
        <f t="shared" si="17"/>
        <v>1000000000</v>
      </c>
      <c r="I77">
        <f t="shared" si="15"/>
        <v>1896000000</v>
      </c>
      <c r="K77">
        <f t="shared" si="11"/>
        <v>80801193.26656723</v>
      </c>
      <c r="L77">
        <f t="shared" si="16"/>
        <v>23.465</v>
      </c>
      <c r="M77" s="9">
        <f t="shared" si="12"/>
        <v>3.4200000000000001E-2</v>
      </c>
    </row>
    <row r="78" spans="1:13">
      <c r="A78" t="s">
        <v>176</v>
      </c>
      <c r="B78">
        <v>45.65</v>
      </c>
      <c r="C78">
        <v>2.16</v>
      </c>
      <c r="D78" t="s">
        <v>273</v>
      </c>
      <c r="E78" t="str">
        <f t="shared" si="13"/>
        <v>B</v>
      </c>
      <c r="F78" t="str">
        <f t="shared" si="14"/>
        <v>13.548</v>
      </c>
      <c r="G78" t="str">
        <f t="shared" si="18"/>
        <v>13.548</v>
      </c>
      <c r="H78">
        <f t="shared" si="17"/>
        <v>1000000000</v>
      </c>
      <c r="I78">
        <f t="shared" si="15"/>
        <v>13548000000</v>
      </c>
      <c r="K78">
        <f t="shared" si="11"/>
        <v>296779846.65936476</v>
      </c>
      <c r="L78">
        <f t="shared" si="16"/>
        <v>45.65</v>
      </c>
      <c r="M78" s="9">
        <f t="shared" si="12"/>
        <v>2.1600000000000001E-2</v>
      </c>
    </row>
    <row r="79" spans="1:13">
      <c r="A79" t="s">
        <v>175</v>
      </c>
      <c r="B79">
        <v>126.65</v>
      </c>
      <c r="C79">
        <v>2.19</v>
      </c>
      <c r="D79" t="s">
        <v>274</v>
      </c>
      <c r="E79" t="str">
        <f t="shared" si="13"/>
        <v>B</v>
      </c>
      <c r="F79" t="str">
        <f t="shared" si="14"/>
        <v>16.713</v>
      </c>
      <c r="G79" t="str">
        <f t="shared" si="18"/>
        <v>16.713</v>
      </c>
      <c r="H79">
        <f t="shared" si="17"/>
        <v>1000000000</v>
      </c>
      <c r="I79">
        <f t="shared" si="15"/>
        <v>16713000000.000002</v>
      </c>
      <c r="K79">
        <f t="shared" si="11"/>
        <v>131962100.27635217</v>
      </c>
      <c r="L79">
        <f t="shared" si="16"/>
        <v>126.65</v>
      </c>
      <c r="M79" s="9">
        <f t="shared" si="12"/>
        <v>2.1899999999999999E-2</v>
      </c>
    </row>
    <row r="80" spans="1:13">
      <c r="A80" t="s">
        <v>192</v>
      </c>
      <c r="B80">
        <v>20.385000000000002</v>
      </c>
      <c r="C80">
        <v>2.4500000000000002</v>
      </c>
      <c r="D80" t="s">
        <v>275</v>
      </c>
      <c r="E80" t="str">
        <f t="shared" si="13"/>
        <v>B</v>
      </c>
      <c r="F80" t="str">
        <f t="shared" si="14"/>
        <v>105.7</v>
      </c>
      <c r="G80" t="str">
        <f t="shared" si="18"/>
        <v>105.7</v>
      </c>
      <c r="H80">
        <f t="shared" si="17"/>
        <v>1000000000</v>
      </c>
      <c r="I80">
        <f t="shared" si="15"/>
        <v>105700000000</v>
      </c>
      <c r="K80">
        <f t="shared" si="11"/>
        <v>5185185185.1851845</v>
      </c>
      <c r="L80">
        <f t="shared" si="16"/>
        <v>20.385000000000002</v>
      </c>
      <c r="M80" s="9">
        <f t="shared" si="12"/>
        <v>2.4500000000000001E-2</v>
      </c>
    </row>
    <row r="81" spans="1:13">
      <c r="A81" t="s">
        <v>178</v>
      </c>
      <c r="B81">
        <v>150.6</v>
      </c>
      <c r="C81">
        <v>1.89</v>
      </c>
      <c r="D81" t="s">
        <v>276</v>
      </c>
      <c r="E81" t="str">
        <f t="shared" si="13"/>
        <v>B</v>
      </c>
      <c r="F81" t="str">
        <f t="shared" si="14"/>
        <v>42.091</v>
      </c>
      <c r="G81" t="str">
        <f t="shared" si="18"/>
        <v>42.091</v>
      </c>
      <c r="H81">
        <f t="shared" si="17"/>
        <v>1000000000</v>
      </c>
      <c r="I81">
        <f t="shared" si="15"/>
        <v>42091000000</v>
      </c>
      <c r="K81">
        <f t="shared" si="11"/>
        <v>279488711.8193891</v>
      </c>
      <c r="L81">
        <f t="shared" si="16"/>
        <v>150.6</v>
      </c>
      <c r="M81" s="9">
        <f t="shared" si="12"/>
        <v>1.89E-2</v>
      </c>
    </row>
    <row r="82" spans="1:13">
      <c r="A82" t="s">
        <v>89</v>
      </c>
      <c r="B82">
        <v>33.200000000000003</v>
      </c>
      <c r="C82">
        <v>3.68</v>
      </c>
      <c r="D82" t="s">
        <v>277</v>
      </c>
      <c r="E82" t="str">
        <f t="shared" si="13"/>
        <v>B</v>
      </c>
      <c r="F82" t="str">
        <f t="shared" si="14"/>
        <v>34.496</v>
      </c>
      <c r="G82" t="str">
        <f t="shared" si="18"/>
        <v>34.496</v>
      </c>
      <c r="H82">
        <f t="shared" si="17"/>
        <v>1000000000</v>
      </c>
      <c r="I82">
        <f t="shared" si="15"/>
        <v>34496000000</v>
      </c>
      <c r="K82">
        <f t="shared" si="11"/>
        <v>1039036144.5783131</v>
      </c>
      <c r="L82">
        <f t="shared" si="16"/>
        <v>33.200000000000003</v>
      </c>
      <c r="M82" s="9">
        <f t="shared" si="12"/>
        <v>3.6799999999999999E-2</v>
      </c>
    </row>
    <row r="83" spans="1:13">
      <c r="A83" t="s">
        <v>179</v>
      </c>
      <c r="B83">
        <v>133.75</v>
      </c>
      <c r="C83">
        <v>0.89</v>
      </c>
      <c r="D83" t="s">
        <v>278</v>
      </c>
      <c r="E83" t="str">
        <f t="shared" si="13"/>
        <v>B</v>
      </c>
      <c r="F83" t="str">
        <f t="shared" si="14"/>
        <v>4.271</v>
      </c>
      <c r="G83" t="str">
        <f t="shared" si="18"/>
        <v>4.271</v>
      </c>
      <c r="H83">
        <f t="shared" si="17"/>
        <v>1000000000</v>
      </c>
      <c r="I83">
        <f t="shared" si="15"/>
        <v>4271000000</v>
      </c>
      <c r="K83">
        <f t="shared" si="11"/>
        <v>31932710.28037383</v>
      </c>
      <c r="L83">
        <f t="shared" si="16"/>
        <v>133.75</v>
      </c>
      <c r="M83" s="9">
        <f t="shared" si="12"/>
        <v>8.8999999999999999E-3</v>
      </c>
    </row>
    <row r="84" spans="1:13">
      <c r="A84" t="s">
        <v>180</v>
      </c>
      <c r="B84">
        <v>76.355000000000004</v>
      </c>
      <c r="C84">
        <v>2.4900000000000002</v>
      </c>
      <c r="D84" t="s">
        <v>279</v>
      </c>
      <c r="E84" t="str">
        <f t="shared" si="13"/>
        <v>B</v>
      </c>
      <c r="F84" t="str">
        <f t="shared" si="14"/>
        <v>246.1</v>
      </c>
      <c r="G84" t="str">
        <f t="shared" si="18"/>
        <v>246.1</v>
      </c>
      <c r="H84">
        <f t="shared" si="17"/>
        <v>1000000000</v>
      </c>
      <c r="I84">
        <f t="shared" si="15"/>
        <v>246100000000</v>
      </c>
      <c r="K84">
        <f t="shared" si="11"/>
        <v>3223102612.7954946</v>
      </c>
      <c r="L84">
        <f t="shared" si="16"/>
        <v>76.355000000000004</v>
      </c>
      <c r="M84" s="9">
        <f t="shared" si="12"/>
        <v>2.4900000000000002E-2</v>
      </c>
    </row>
    <row r="85" spans="1:13">
      <c r="A85" t="s">
        <v>181</v>
      </c>
      <c r="B85">
        <v>28.26</v>
      </c>
      <c r="C85">
        <v>4.6500000000000004</v>
      </c>
      <c r="D85" t="s">
        <v>280</v>
      </c>
      <c r="E85" t="str">
        <f t="shared" si="13"/>
        <v>B</v>
      </c>
      <c r="F85" t="str">
        <f t="shared" si="14"/>
        <v>1.517</v>
      </c>
      <c r="G85" t="str">
        <f t="shared" si="18"/>
        <v>1.517</v>
      </c>
      <c r="H85">
        <f t="shared" si="17"/>
        <v>1000000000</v>
      </c>
      <c r="I85">
        <f t="shared" si="15"/>
        <v>1517000000</v>
      </c>
      <c r="K85">
        <f t="shared" si="11"/>
        <v>53680113.234253362</v>
      </c>
      <c r="L85">
        <f t="shared" si="16"/>
        <v>28.26</v>
      </c>
      <c r="M85" s="9">
        <f t="shared" si="12"/>
        <v>4.6500000000000007E-2</v>
      </c>
    </row>
    <row r="86" spans="1:13">
      <c r="A86" t="s">
        <v>182</v>
      </c>
      <c r="B86">
        <v>31.925000000000001</v>
      </c>
      <c r="C86">
        <v>2.93</v>
      </c>
      <c r="D86" t="s">
        <v>281</v>
      </c>
      <c r="E86" t="str">
        <f t="shared" si="13"/>
        <v>B</v>
      </c>
      <c r="F86" t="str">
        <f t="shared" si="14"/>
        <v>16.866</v>
      </c>
      <c r="G86" t="str">
        <f t="shared" si="18"/>
        <v>16.866</v>
      </c>
      <c r="H86">
        <f t="shared" si="17"/>
        <v>1000000000</v>
      </c>
      <c r="I86">
        <f t="shared" si="15"/>
        <v>16866000000</v>
      </c>
      <c r="K86">
        <f t="shared" si="11"/>
        <v>528300704.77682066</v>
      </c>
      <c r="L86">
        <f t="shared" si="16"/>
        <v>31.925000000000001</v>
      </c>
      <c r="M86" s="9">
        <f t="shared" si="12"/>
        <v>2.9300000000000003E-2</v>
      </c>
    </row>
    <row r="87" spans="1:13">
      <c r="A87" t="s">
        <v>94</v>
      </c>
      <c r="B87">
        <v>33.33</v>
      </c>
      <c r="C87">
        <v>4.42</v>
      </c>
      <c r="D87" t="s">
        <v>282</v>
      </c>
      <c r="E87" t="str">
        <f t="shared" si="13"/>
        <v>B</v>
      </c>
      <c r="F87" t="str">
        <f t="shared" si="14"/>
        <v>22.144</v>
      </c>
      <c r="G87" t="str">
        <f t="shared" si="18"/>
        <v>22.144</v>
      </c>
      <c r="H87">
        <f t="shared" si="17"/>
        <v>1000000000</v>
      </c>
      <c r="I87">
        <f t="shared" si="15"/>
        <v>22144000000</v>
      </c>
      <c r="K87">
        <f t="shared" si="11"/>
        <v>664386438.64386439</v>
      </c>
      <c r="L87">
        <f t="shared" si="16"/>
        <v>33.33</v>
      </c>
      <c r="M87" s="9">
        <f t="shared" si="12"/>
        <v>4.4199999999999996E-2</v>
      </c>
    </row>
    <row r="88" spans="1:13">
      <c r="A88" t="s">
        <v>183</v>
      </c>
      <c r="B88">
        <v>53.7</v>
      </c>
      <c r="C88">
        <v>7.65</v>
      </c>
      <c r="D88" t="s">
        <v>283</v>
      </c>
      <c r="E88" t="str">
        <f t="shared" si="13"/>
        <v>B</v>
      </c>
      <c r="F88" t="str">
        <f t="shared" si="14"/>
        <v>23.554</v>
      </c>
      <c r="G88" t="str">
        <f t="shared" si="18"/>
        <v>23.554</v>
      </c>
      <c r="H88">
        <f t="shared" si="17"/>
        <v>1000000000</v>
      </c>
      <c r="I88">
        <f t="shared" si="15"/>
        <v>23554000000</v>
      </c>
      <c r="K88">
        <f t="shared" si="11"/>
        <v>438621973.92923647</v>
      </c>
      <c r="L88">
        <f t="shared" si="16"/>
        <v>53.7</v>
      </c>
      <c r="M88" s="9">
        <f t="shared" si="12"/>
        <v>7.6499999999999999E-2</v>
      </c>
    </row>
    <row r="89" spans="1:13">
      <c r="A89" t="s">
        <v>184</v>
      </c>
      <c r="B89">
        <v>79.680000000000007</v>
      </c>
      <c r="C89">
        <v>3.48</v>
      </c>
      <c r="D89" t="s">
        <v>284</v>
      </c>
      <c r="E89" t="str">
        <f t="shared" si="13"/>
        <v>B</v>
      </c>
      <c r="F89" t="str">
        <f t="shared" si="14"/>
        <v>97.972</v>
      </c>
      <c r="G89" t="str">
        <f t="shared" si="18"/>
        <v>97.972</v>
      </c>
      <c r="H89">
        <f t="shared" si="17"/>
        <v>1000000000</v>
      </c>
      <c r="I89">
        <f t="shared" si="15"/>
        <v>97972000000</v>
      </c>
      <c r="K89">
        <f t="shared" si="11"/>
        <v>1229568273.0923693</v>
      </c>
      <c r="L89">
        <f t="shared" si="16"/>
        <v>79.680000000000007</v>
      </c>
      <c r="M89" s="9">
        <f t="shared" si="12"/>
        <v>3.4799999999999998E-2</v>
      </c>
    </row>
    <row r="90" spans="1:13">
      <c r="A90" t="s">
        <v>97</v>
      </c>
      <c r="B90">
        <v>73.91</v>
      </c>
      <c r="C90">
        <v>4.21</v>
      </c>
      <c r="D90" t="s">
        <v>285</v>
      </c>
      <c r="E90" t="str">
        <f t="shared" si="13"/>
        <v>B</v>
      </c>
      <c r="F90" t="str">
        <f t="shared" si="14"/>
        <v>52.274</v>
      </c>
      <c r="G90" t="str">
        <f t="shared" si="18"/>
        <v>52.274</v>
      </c>
      <c r="H90">
        <f t="shared" si="17"/>
        <v>1000000000</v>
      </c>
      <c r="I90">
        <f t="shared" si="15"/>
        <v>52274000000</v>
      </c>
      <c r="K90">
        <f t="shared" si="11"/>
        <v>707265593.28913546</v>
      </c>
      <c r="L90">
        <f t="shared" si="16"/>
        <v>73.91</v>
      </c>
      <c r="M90" s="9">
        <f t="shared" si="12"/>
        <v>4.2099999999999999E-2</v>
      </c>
    </row>
    <row r="91" spans="1:13">
      <c r="A91" t="s">
        <v>98</v>
      </c>
      <c r="B91">
        <v>68.34</v>
      </c>
      <c r="C91">
        <v>3.43</v>
      </c>
      <c r="D91" t="s">
        <v>286</v>
      </c>
      <c r="E91" t="str">
        <f t="shared" si="13"/>
        <v>B</v>
      </c>
      <c r="F91" t="str">
        <f t="shared" si="14"/>
        <v>39.819</v>
      </c>
      <c r="G91" t="str">
        <f t="shared" si="18"/>
        <v>39.819</v>
      </c>
      <c r="H91">
        <f t="shared" si="17"/>
        <v>1000000000</v>
      </c>
      <c r="I91">
        <f t="shared" si="15"/>
        <v>39819000000</v>
      </c>
      <c r="K91">
        <f t="shared" si="11"/>
        <v>582660228.27041256</v>
      </c>
      <c r="L91">
        <f t="shared" si="16"/>
        <v>68.34</v>
      </c>
      <c r="M91" s="9">
        <f t="shared" si="12"/>
        <v>3.4300000000000004E-2</v>
      </c>
    </row>
    <row r="92" spans="1:13">
      <c r="A92" t="s">
        <v>185</v>
      </c>
      <c r="B92">
        <v>60.44</v>
      </c>
      <c r="C92">
        <v>6.1</v>
      </c>
      <c r="D92" t="s">
        <v>287</v>
      </c>
      <c r="E92" t="str">
        <f t="shared" si="13"/>
        <v>B</v>
      </c>
      <c r="F92" t="str">
        <f t="shared" si="14"/>
        <v>19.670</v>
      </c>
      <c r="G92" t="str">
        <f t="shared" si="18"/>
        <v>19.670</v>
      </c>
      <c r="H92">
        <f t="shared" si="17"/>
        <v>1000000000</v>
      </c>
      <c r="I92">
        <f t="shared" si="15"/>
        <v>19670000000</v>
      </c>
      <c r="K92">
        <f t="shared" si="11"/>
        <v>325446724.02382529</v>
      </c>
      <c r="L92">
        <f t="shared" si="16"/>
        <v>60.44</v>
      </c>
      <c r="M92" s="9">
        <f t="shared" si="12"/>
        <v>6.0999999999999999E-2</v>
      </c>
    </row>
    <row r="93" spans="1:13">
      <c r="A93" t="s">
        <v>186</v>
      </c>
      <c r="B93">
        <v>30.37</v>
      </c>
      <c r="C93">
        <v>9.31</v>
      </c>
      <c r="D93" t="s">
        <v>288</v>
      </c>
      <c r="E93" t="str">
        <f t="shared" si="13"/>
        <v>B</v>
      </c>
      <c r="F93" t="str">
        <f t="shared" si="14"/>
        <v>10.075</v>
      </c>
      <c r="G93" t="str">
        <f t="shared" si="18"/>
        <v>10.075</v>
      </c>
      <c r="H93">
        <f t="shared" si="17"/>
        <v>1000000000</v>
      </c>
      <c r="I93">
        <f t="shared" si="15"/>
        <v>10075000000</v>
      </c>
      <c r="K93">
        <f t="shared" si="11"/>
        <v>331741850.51037204</v>
      </c>
      <c r="L93">
        <f t="shared" si="16"/>
        <v>30.37</v>
      </c>
      <c r="M93" s="9">
        <f t="shared" si="12"/>
        <v>9.3100000000000002E-2</v>
      </c>
    </row>
    <row r="94" spans="1:13">
      <c r="A94" t="s">
        <v>187</v>
      </c>
      <c r="B94">
        <v>39.71</v>
      </c>
      <c r="C94">
        <v>4.3899999999999997</v>
      </c>
      <c r="D94" t="s">
        <v>289</v>
      </c>
      <c r="E94" t="str">
        <f t="shared" si="13"/>
        <v>B</v>
      </c>
      <c r="F94" t="str">
        <f t="shared" si="14"/>
        <v>7.034</v>
      </c>
      <c r="G94" t="str">
        <f t="shared" si="18"/>
        <v>7.034</v>
      </c>
      <c r="H94">
        <f t="shared" si="17"/>
        <v>1000000000</v>
      </c>
      <c r="I94">
        <f t="shared" si="15"/>
        <v>7034000000</v>
      </c>
      <c r="K94">
        <f t="shared" si="11"/>
        <v>177134223.11760262</v>
      </c>
      <c r="L94">
        <f t="shared" si="16"/>
        <v>39.71</v>
      </c>
      <c r="M94" s="9">
        <f t="shared" si="12"/>
        <v>4.3899999999999995E-2</v>
      </c>
    </row>
    <row r="95" spans="1:13">
      <c r="A95" t="s">
        <v>188</v>
      </c>
      <c r="B95">
        <v>12.81</v>
      </c>
      <c r="C95">
        <v>4.29</v>
      </c>
      <c r="D95" t="s">
        <v>290</v>
      </c>
      <c r="E95" t="str">
        <f t="shared" si="13"/>
        <v>B</v>
      </c>
      <c r="F95" t="str">
        <f t="shared" si="14"/>
        <v>1.962</v>
      </c>
      <c r="G95" t="str">
        <f t="shared" si="18"/>
        <v>1.962</v>
      </c>
      <c r="H95">
        <f t="shared" si="17"/>
        <v>1000000000</v>
      </c>
      <c r="I95">
        <f t="shared" si="15"/>
        <v>1962000000</v>
      </c>
      <c r="K95">
        <f t="shared" si="11"/>
        <v>153161592.50585479</v>
      </c>
      <c r="L95">
        <f t="shared" si="16"/>
        <v>12.81</v>
      </c>
      <c r="M95" s="9">
        <f t="shared" si="12"/>
        <v>4.2900000000000001E-2</v>
      </c>
    </row>
    <row r="96" spans="1:13">
      <c r="A96" t="s">
        <v>189</v>
      </c>
      <c r="B96">
        <v>57.44</v>
      </c>
      <c r="C96">
        <v>1.29</v>
      </c>
      <c r="D96" t="s">
        <v>291</v>
      </c>
      <c r="E96" t="str">
        <f t="shared" si="13"/>
        <v>B</v>
      </c>
      <c r="F96" t="str">
        <f t="shared" si="14"/>
        <v>5.639</v>
      </c>
      <c r="G96" t="str">
        <f t="shared" si="18"/>
        <v>5.639</v>
      </c>
      <c r="H96">
        <f t="shared" si="17"/>
        <v>1000000000</v>
      </c>
      <c r="I96">
        <f t="shared" si="15"/>
        <v>5639000000</v>
      </c>
      <c r="K96">
        <f t="shared" si="11"/>
        <v>98172005.571030647</v>
      </c>
      <c r="L96">
        <f t="shared" ref="L96" si="19">B96</f>
        <v>57.44</v>
      </c>
      <c r="M96" s="9">
        <f t="shared" ref="M96" si="20">C96/100</f>
        <v>1.29E-2</v>
      </c>
    </row>
    <row r="97" spans="1:13">
      <c r="A97" t="s">
        <v>190</v>
      </c>
      <c r="B97">
        <v>54.02</v>
      </c>
      <c r="C97">
        <v>3.47</v>
      </c>
      <c r="D97" t="s">
        <v>292</v>
      </c>
      <c r="E97" t="str">
        <f t="shared" ref="E97:E98" si="21">RIGHT(D97,1)</f>
        <v>B</v>
      </c>
      <c r="F97" t="str">
        <f t="shared" ref="F97:F98" si="22">SUBSTITUTE(D97,"B","")</f>
        <v>1.778</v>
      </c>
      <c r="G97" t="str">
        <f t="shared" ref="G97:G98" si="23">SUBSTITUTE(F97,"M","")</f>
        <v>1.778</v>
      </c>
      <c r="H97">
        <f t="shared" ref="H97:H98" si="24">IF(EXACT(E97,"B"),1000000000,1000000)</f>
        <v>1000000000</v>
      </c>
      <c r="I97">
        <f t="shared" ref="I97:I98" si="25">G97*H97</f>
        <v>1778000000</v>
      </c>
      <c r="K97">
        <f t="shared" ref="K97:K98" si="26">I97/B97</f>
        <v>32913735.65346168</v>
      </c>
      <c r="L97">
        <f t="shared" ref="L97:L98" si="27">B97</f>
        <v>54.02</v>
      </c>
      <c r="M97" s="9">
        <f t="shared" ref="M97:M98" si="28">C97/100</f>
        <v>3.4700000000000002E-2</v>
      </c>
    </row>
    <row r="98" spans="1:13">
      <c r="A98" t="s">
        <v>105</v>
      </c>
      <c r="B98">
        <v>63.66</v>
      </c>
      <c r="C98">
        <v>5.13</v>
      </c>
      <c r="D98" t="s">
        <v>293</v>
      </c>
      <c r="E98" t="str">
        <f t="shared" si="21"/>
        <v>B</v>
      </c>
      <c r="F98" t="str">
        <f t="shared" si="22"/>
        <v>144.7</v>
      </c>
      <c r="G98" t="str">
        <f t="shared" si="23"/>
        <v>144.7</v>
      </c>
      <c r="H98">
        <f t="shared" si="24"/>
        <v>1000000000</v>
      </c>
      <c r="I98">
        <f t="shared" si="25"/>
        <v>144700000000</v>
      </c>
      <c r="K98">
        <f t="shared" si="26"/>
        <v>2273012880.9299402</v>
      </c>
      <c r="L98">
        <f t="shared" si="27"/>
        <v>63.66</v>
      </c>
      <c r="M98" s="9">
        <f t="shared" si="28"/>
        <v>5.1299999999999998E-2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8" sqref="A8"/>
    </sheetView>
  </sheetViews>
  <sheetFormatPr baseColWidth="10" defaultRowHeight="15" x14ac:dyDescent="0"/>
  <cols>
    <col min="1" max="1" width="28.5" bestFit="1" customWidth="1"/>
  </cols>
  <sheetData>
    <row r="1" spans="1:1">
      <c r="A1" t="s">
        <v>194</v>
      </c>
    </row>
    <row r="2" spans="1:1">
      <c r="A2" t="s">
        <v>195</v>
      </c>
    </row>
    <row r="3" spans="1:1">
      <c r="A3" t="s">
        <v>196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SAS</vt:lpstr>
      <vt:lpstr>Quote Setup</vt:lpstr>
      <vt:lpstr>Daily 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Martin Sloan</cp:lastModifiedBy>
  <dcterms:created xsi:type="dcterms:W3CDTF">2014-05-05T17:26:38Z</dcterms:created>
  <dcterms:modified xsi:type="dcterms:W3CDTF">2014-12-30T03:47:35Z</dcterms:modified>
</cp:coreProperties>
</file>