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1. Data Analyst Portfolio\Excel\Data Analysis with Excel\"/>
    </mc:Choice>
  </mc:AlternateContent>
  <xr:revisionPtr revIDLastSave="0" documentId="13_ncr:1_{AADE60AE-0F3C-44AF-B9E0-23C34693EEE8}" xr6:coauthVersionLast="46" xr6:coauthVersionMax="46" xr10:uidLastSave="{00000000-0000-0000-0000-000000000000}"/>
  <bookViews>
    <workbookView xWindow="-120" yWindow="-120" windowWidth="29040" windowHeight="16440" tabRatio="650" activeTab="1" xr2:uid="{00000000-000D-0000-FFFF-FFFF00000000}"/>
  </bookViews>
  <sheets>
    <sheet name="Mathemetical Functions" sheetId="1" r:id="rId1"/>
    <sheet name="Character - Text Functions" sheetId="5" r:id="rId2"/>
    <sheet name="Sheet3" sheetId="6" r:id="rId3"/>
    <sheet name="Sheet4" sheetId="9" r:id="rId4"/>
    <sheet name="Sheet5" sheetId="8" r:id="rId5"/>
    <sheet name="Sheet6" sheetId="11" r:id="rId6"/>
    <sheet name="Sheet7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16" i="1"/>
  <c r="K12" i="1"/>
  <c r="B24" i="6"/>
  <c r="D20" i="6"/>
  <c r="M17" i="8"/>
  <c r="L17" i="8"/>
  <c r="J4" i="8"/>
  <c r="G20" i="8"/>
  <c r="G21" i="8"/>
  <c r="G16" i="8"/>
  <c r="F5" i="8"/>
  <c r="F4" i="8"/>
  <c r="C18" i="8"/>
  <c r="B11" i="8"/>
  <c r="B10" i="8"/>
  <c r="B7" i="8"/>
  <c r="F8" i="8" s="1"/>
  <c r="B4" i="8"/>
  <c r="B23" i="6"/>
  <c r="B21" i="6"/>
  <c r="B22" i="6"/>
  <c r="B20" i="6"/>
  <c r="B49" i="5"/>
  <c r="B48" i="5"/>
  <c r="B41" i="5"/>
  <c r="B38" i="5"/>
  <c r="A39" i="5"/>
  <c r="B39" i="5" s="1"/>
  <c r="A40" i="5" s="1"/>
  <c r="B40" i="5" s="1"/>
  <c r="B37" i="5"/>
  <c r="B36" i="5"/>
  <c r="B35" i="5"/>
  <c r="B32" i="5"/>
  <c r="C29" i="5"/>
  <c r="C30" i="5"/>
  <c r="C31" i="5"/>
  <c r="C28" i="5"/>
  <c r="A24" i="5"/>
  <c r="B19" i="5"/>
  <c r="B16" i="5"/>
  <c r="B15" i="5"/>
  <c r="B12" i="5"/>
  <c r="B11" i="5"/>
  <c r="B8" i="5"/>
  <c r="B7" i="5"/>
  <c r="B4" i="5"/>
  <c r="B3" i="5"/>
  <c r="G16" i="1"/>
  <c r="G12" i="1"/>
  <c r="H9" i="1"/>
  <c r="G9" i="1"/>
  <c r="E27" i="1"/>
  <c r="E28" i="1"/>
  <c r="E24" i="1"/>
  <c r="B18" i="1"/>
  <c r="B17" i="1"/>
  <c r="B16" i="1"/>
  <c r="B13" i="1"/>
  <c r="B12" i="1"/>
  <c r="B11" i="1"/>
  <c r="B8" i="1"/>
  <c r="B7" i="1"/>
  <c r="B4" i="1"/>
  <c r="B3" i="1"/>
  <c r="E9" i="1"/>
  <c r="H6" i="1"/>
  <c r="F6" i="1"/>
  <c r="F5" i="1"/>
  <c r="F4" i="1"/>
  <c r="F3" i="1"/>
  <c r="H11" i="8" l="1"/>
  <c r="G11" i="8"/>
  <c r="F11" i="8"/>
  <c r="H8" i="8"/>
  <c r="G8" i="8"/>
</calcChain>
</file>

<file path=xl/sharedStrings.xml><?xml version="1.0" encoding="utf-8"?>
<sst xmlns="http://schemas.openxmlformats.org/spreadsheetml/2006/main" count="215" uniqueCount="195">
  <si>
    <t>iseven</t>
  </si>
  <si>
    <t>isodd</t>
  </si>
  <si>
    <t>islogical</t>
  </si>
  <si>
    <t>isnumber</t>
  </si>
  <si>
    <t>Qty</t>
  </si>
  <si>
    <t>Price per Unit</t>
  </si>
  <si>
    <t>Total Sales</t>
  </si>
  <si>
    <t>Total</t>
  </si>
  <si>
    <t>Avg</t>
  </si>
  <si>
    <t>sumproduct</t>
  </si>
  <si>
    <t>round</t>
  </si>
  <si>
    <t>rounddown</t>
  </si>
  <si>
    <t>roundup</t>
  </si>
  <si>
    <t>int</t>
  </si>
  <si>
    <t>trunc</t>
  </si>
  <si>
    <t>Total=</t>
  </si>
  <si>
    <t>subtotal</t>
  </si>
  <si>
    <t>factorial</t>
  </si>
  <si>
    <t>randbetween</t>
  </si>
  <si>
    <t>absolute</t>
  </si>
  <si>
    <t>power</t>
  </si>
  <si>
    <t>modulus</t>
  </si>
  <si>
    <t>CNN</t>
  </si>
  <si>
    <t>floor</t>
  </si>
  <si>
    <t>count</t>
  </si>
  <si>
    <t>counta</t>
  </si>
  <si>
    <t>countblank</t>
  </si>
  <si>
    <t>and</t>
  </si>
  <si>
    <t>or</t>
  </si>
  <si>
    <t>ceiling</t>
  </si>
  <si>
    <t>sqaure root (sqrt)</t>
  </si>
  <si>
    <t>istext</t>
  </si>
  <si>
    <t>length</t>
  </si>
  <si>
    <t>text</t>
  </si>
  <si>
    <t>replace</t>
  </si>
  <si>
    <t>substitute</t>
  </si>
  <si>
    <t>upper</t>
  </si>
  <si>
    <t>lower</t>
  </si>
  <si>
    <t>proper</t>
  </si>
  <si>
    <t>left, mid, right</t>
  </si>
  <si>
    <t>Excel is fun to learn</t>
  </si>
  <si>
    <t>Full Name</t>
  </si>
  <si>
    <t>First Name</t>
  </si>
  <si>
    <t>Middle Name</t>
  </si>
  <si>
    <t>Last Name</t>
  </si>
  <si>
    <t>Andrew D. Wood</t>
  </si>
  <si>
    <t>Angela F. Stephens</t>
  </si>
  <si>
    <t>Mathew W. Saha</t>
  </si>
  <si>
    <t>Alice G. Stark</t>
  </si>
  <si>
    <t>Chris H. Paul</t>
  </si>
  <si>
    <t>Excel</t>
  </si>
  <si>
    <t>asdfg</t>
  </si>
  <si>
    <t>hfgposhpg</t>
  </si>
  <si>
    <t>A101</t>
  </si>
  <si>
    <t>Avc</t>
  </si>
  <si>
    <t>I work at</t>
  </si>
  <si>
    <t>MS Excel 2010, MS word 2010</t>
  </si>
  <si>
    <t>concatenate - combines strings</t>
  </si>
  <si>
    <t>Hello</t>
  </si>
  <si>
    <t>World</t>
  </si>
  <si>
    <t>repeat - creates a sequence of repeated strings or numbers</t>
  </si>
  <si>
    <t>women</t>
  </si>
  <si>
    <t>respondents</t>
  </si>
  <si>
    <t>histogram</t>
  </si>
  <si>
    <t>18-34</t>
  </si>
  <si>
    <t>35-49</t>
  </si>
  <si>
    <t>50-64</t>
  </si>
  <si>
    <t>65+</t>
  </si>
  <si>
    <t>Repeat '#@' for 10 times</t>
  </si>
  <si>
    <t>Type - returens the data type</t>
  </si>
  <si>
    <t>Text</t>
  </si>
  <si>
    <t>Number/Blank</t>
  </si>
  <si>
    <t>Logical value</t>
  </si>
  <si>
    <t>Error value</t>
  </si>
  <si>
    <t>{1,2,3}</t>
  </si>
  <si>
    <t>array</t>
  </si>
  <si>
    <t>Trim</t>
  </si>
  <si>
    <t>Search - case insensitive</t>
  </si>
  <si>
    <t>Find - case sensitive</t>
  </si>
  <si>
    <t>49 Gillbert St.
London, England
EC1 4SD</t>
  </si>
  <si>
    <t>I hope you are doing well 
during the pandemic</t>
  </si>
  <si>
    <t>VLOOKUP</t>
  </si>
  <si>
    <t>LOOKUP</t>
  </si>
  <si>
    <t>HLOOKUP</t>
  </si>
  <si>
    <t>(row index)</t>
  </si>
  <si>
    <t>(column index)</t>
  </si>
  <si>
    <t>IF</t>
  </si>
  <si>
    <t>IF(AND(Log1,Log2))</t>
  </si>
  <si>
    <t>IFNA</t>
  </si>
  <si>
    <t>there isn't a matched value, then print no value out</t>
  </si>
  <si>
    <t>IFNA(VLOOKUP(), "no value")</t>
  </si>
  <si>
    <t>IFERROR</t>
  </si>
  <si>
    <t>INDEX</t>
  </si>
  <si>
    <t>Select a cell</t>
  </si>
  <si>
    <t>MATCH</t>
  </si>
  <si>
    <t>Displays the matched value position number</t>
  </si>
  <si>
    <t>INDEX(MATCH())</t>
  </si>
  <si>
    <t>INDEX(fromhere,MATCH(CELL,range))</t>
  </si>
  <si>
    <t>First</t>
  </si>
  <si>
    <t>Last</t>
  </si>
  <si>
    <t>Depart</t>
  </si>
  <si>
    <t>City</t>
  </si>
  <si>
    <t>Date</t>
  </si>
  <si>
    <t>Ben</t>
  </si>
  <si>
    <t>Jenson</t>
  </si>
  <si>
    <t>Jhonny</t>
  </si>
  <si>
    <t>Lucy</t>
  </si>
  <si>
    <t>stuart</t>
  </si>
  <si>
    <t>Trent</t>
  </si>
  <si>
    <t>Button</t>
  </si>
  <si>
    <t>Carry</t>
  </si>
  <si>
    <t>Davis</t>
  </si>
  <si>
    <t>Evans</t>
  </si>
  <si>
    <t>Patinson</t>
  </si>
  <si>
    <t>Zampa</t>
  </si>
  <si>
    <t>HR</t>
  </si>
  <si>
    <t>IT</t>
  </si>
  <si>
    <t>Marketing</t>
  </si>
  <si>
    <t>Operations</t>
  </si>
  <si>
    <t>Sales</t>
  </si>
  <si>
    <t>Chicago</t>
  </si>
  <si>
    <t>Kansas</t>
  </si>
  <si>
    <t>New York</t>
  </si>
  <si>
    <t>Los Angeles</t>
  </si>
  <si>
    <t>Boston</t>
  </si>
  <si>
    <t>Houston</t>
  </si>
  <si>
    <t>Same as VLOOKUP?</t>
  </si>
  <si>
    <t>Count the number of times Afghanistan is present in the dataset</t>
  </si>
  <si>
    <t>Total cases in India till 3rd June</t>
  </si>
  <si>
    <t>countif</t>
  </si>
  <si>
    <t>countifs</t>
  </si>
  <si>
    <t>sumif</t>
  </si>
  <si>
    <t>COUNTIF(range, "Afghanistan")</t>
  </si>
  <si>
    <t>Count the total number of days in which the cases in India have been greater than 100</t>
  </si>
  <si>
    <t>COUNTIFS(range, "India", range, "&gt;100")</t>
  </si>
  <si>
    <t>Count the total number of days in which the deaths in United States have been greater than 200</t>
  </si>
  <si>
    <t>COUNTIFS(range, "United States", range, "&gt;200")</t>
  </si>
  <si>
    <t>SUMIF(range, "India", range,</t>
  </si>
  <si>
    <t>Today</t>
  </si>
  <si>
    <t>Now</t>
  </si>
  <si>
    <t>Time</t>
  </si>
  <si>
    <t>Calculate Age</t>
  </si>
  <si>
    <t>Datedif</t>
  </si>
  <si>
    <t>DOB</t>
  </si>
  <si>
    <t>Age</t>
  </si>
  <si>
    <t>yearfrac</t>
  </si>
  <si>
    <t>Value</t>
  </si>
  <si>
    <t>Explanation</t>
  </si>
  <si>
    <t>weekday</t>
  </si>
  <si>
    <t>1-Sun, 2- Mon</t>
  </si>
  <si>
    <t>1-Mon, 2- Tue</t>
  </si>
  <si>
    <t>day</t>
  </si>
  <si>
    <t>month</t>
  </si>
  <si>
    <t>year</t>
  </si>
  <si>
    <t>hour</t>
  </si>
  <si>
    <t>minute</t>
  </si>
  <si>
    <t>second</t>
  </si>
  <si>
    <t>days360</t>
  </si>
  <si>
    <t>Eomonth</t>
  </si>
  <si>
    <t>now-today</t>
  </si>
  <si>
    <t>datediff(C15-C14)</t>
  </si>
  <si>
    <t>weeknum</t>
  </si>
  <si>
    <t>Occasion</t>
  </si>
  <si>
    <t>A</t>
  </si>
  <si>
    <t>B</t>
  </si>
  <si>
    <t>C</t>
  </si>
  <si>
    <t>???</t>
  </si>
  <si>
    <t>Networkdays</t>
  </si>
  <si>
    <t>Workdays</t>
  </si>
  <si>
    <t>Rate</t>
  </si>
  <si>
    <t>Nper</t>
  </si>
  <si>
    <t>Pv</t>
  </si>
  <si>
    <t>Fv</t>
  </si>
  <si>
    <t>PMT - annually</t>
  </si>
  <si>
    <t>PMT - quartely</t>
  </si>
  <si>
    <t>PMT - monthly</t>
  </si>
  <si>
    <t>Annual Interst Rate</t>
  </si>
  <si>
    <t>Years</t>
  </si>
  <si>
    <t>Yearly Payment</t>
  </si>
  <si>
    <t>Future Value (FV)</t>
  </si>
  <si>
    <t>Interest Rate per period</t>
  </si>
  <si>
    <t>Number of periods</t>
  </si>
  <si>
    <t>Payment per period</t>
  </si>
  <si>
    <t>Present Value (PY)</t>
  </si>
  <si>
    <t>Amount</t>
  </si>
  <si>
    <t>Description</t>
  </si>
  <si>
    <t>Year 1 income</t>
  </si>
  <si>
    <t>Year 2 income</t>
  </si>
  <si>
    <t>Year 3 income</t>
  </si>
  <si>
    <t>Year 4 income</t>
  </si>
  <si>
    <t>Year 5 income</t>
  </si>
  <si>
    <t>Investment</t>
  </si>
  <si>
    <t>IRR</t>
  </si>
  <si>
    <t>XIRR</t>
  </si>
  <si>
    <t>Clean- removes nonprintable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</si>
</sst>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4" fontId="1" fillId="2" borderId="0" xfId="0" applyNumberFormat="1" applyFont="1" applyFill="1"/>
    <xf numFmtId="0" fontId="1" fillId="2" borderId="4" xfId="0" applyFont="1" applyFill="1" applyBorder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14" fontId="1" fillId="2" borderId="0" xfId="0" applyNumberFormat="1" applyFont="1" applyFill="1" applyAlignment="1"/>
    <xf numFmtId="22" fontId="1" fillId="2" borderId="0" xfId="0" applyNumberFormat="1" applyFont="1" applyFill="1" applyAlignment="1"/>
    <xf numFmtId="18" fontId="1" fillId="2" borderId="0" xfId="0" applyNumberFormat="1" applyFont="1" applyFill="1" applyAlignment="1"/>
    <xf numFmtId="0" fontId="1" fillId="2" borderId="7" xfId="0" applyFont="1" applyFill="1" applyBorder="1" applyAlignment="1"/>
    <xf numFmtId="9" fontId="1" fillId="2" borderId="0" xfId="0" applyNumberFormat="1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workbookViewId="0">
      <selection activeCell="J22" sqref="J22"/>
    </sheetView>
  </sheetViews>
  <sheetFormatPr defaultRowHeight="15" x14ac:dyDescent="0.25"/>
  <cols>
    <col min="1" max="4" width="9.140625" style="1"/>
    <col min="5" max="5" width="13.140625" style="1" bestFit="1" customWidth="1"/>
    <col min="6" max="6" width="10.42578125" style="1" bestFit="1" customWidth="1"/>
    <col min="7" max="16384" width="9.140625" style="1"/>
  </cols>
  <sheetData>
    <row r="2" spans="1:11" x14ac:dyDescent="0.25">
      <c r="A2" s="23" t="s">
        <v>0</v>
      </c>
      <c r="B2" s="23"/>
      <c r="D2" s="1" t="s">
        <v>4</v>
      </c>
      <c r="E2" s="1" t="s">
        <v>5</v>
      </c>
      <c r="F2" s="1" t="s">
        <v>6</v>
      </c>
    </row>
    <row r="3" spans="1:11" x14ac:dyDescent="0.25">
      <c r="A3" s="2">
        <v>4</v>
      </c>
      <c r="B3" s="2" t="b">
        <f>ISEVEN(A3)</f>
        <v>1</v>
      </c>
      <c r="D3" s="1">
        <v>10</v>
      </c>
      <c r="E3" s="1">
        <v>30</v>
      </c>
      <c r="F3" s="1">
        <f>E3*D3</f>
        <v>300</v>
      </c>
    </row>
    <row r="4" spans="1:11" x14ac:dyDescent="0.25">
      <c r="A4" s="1">
        <v>13</v>
      </c>
      <c r="B4" s="2" t="b">
        <f>ISEVEN(A4)</f>
        <v>0</v>
      </c>
      <c r="D4" s="1">
        <v>11</v>
      </c>
      <c r="E4" s="1">
        <v>35</v>
      </c>
      <c r="F4" s="1">
        <f t="shared" ref="F4:F5" si="0">E4*D4</f>
        <v>385</v>
      </c>
    </row>
    <row r="5" spans="1:11" x14ac:dyDescent="0.25">
      <c r="D5" s="1">
        <v>12</v>
      </c>
      <c r="E5" s="1">
        <v>40</v>
      </c>
      <c r="F5" s="1">
        <f t="shared" si="0"/>
        <v>480</v>
      </c>
    </row>
    <row r="6" spans="1:11" x14ac:dyDescent="0.25">
      <c r="A6" s="23" t="s">
        <v>1</v>
      </c>
      <c r="B6" s="23"/>
      <c r="E6" s="1" t="s">
        <v>7</v>
      </c>
      <c r="F6" s="1">
        <f>SUM(F3:F5)</f>
        <v>1165</v>
      </c>
      <c r="G6" s="1" t="s">
        <v>8</v>
      </c>
      <c r="H6" s="1">
        <f>AVERAGE(F3:F5)</f>
        <v>388.33333333333331</v>
      </c>
    </row>
    <row r="7" spans="1:11" x14ac:dyDescent="0.25">
      <c r="A7" s="1">
        <v>4</v>
      </c>
      <c r="B7" s="1" t="b">
        <f>ISODD(A7)</f>
        <v>0</v>
      </c>
    </row>
    <row r="8" spans="1:11" x14ac:dyDescent="0.25">
      <c r="A8" s="1">
        <v>13</v>
      </c>
      <c r="B8" s="1" t="b">
        <f>ISODD(A8)</f>
        <v>1</v>
      </c>
      <c r="D8" s="23" t="s">
        <v>9</v>
      </c>
      <c r="E8" s="23"/>
      <c r="G8" s="23" t="s">
        <v>16</v>
      </c>
      <c r="H8" s="23"/>
      <c r="J8" s="23" t="s">
        <v>19</v>
      </c>
      <c r="K8" s="23"/>
    </row>
    <row r="9" spans="1:11" x14ac:dyDescent="0.25">
      <c r="A9" s="23"/>
      <c r="B9" s="23"/>
      <c r="D9" s="1" t="s">
        <v>15</v>
      </c>
      <c r="E9" s="1">
        <f>SUMPRODUCT(D3:D5,E3:E5)</f>
        <v>1165</v>
      </c>
      <c r="G9" s="1">
        <f>SUBTOTAL(1,D3:D5)</f>
        <v>11</v>
      </c>
      <c r="H9" s="1">
        <f>SUBTOTAL(4,D3:D5)</f>
        <v>12</v>
      </c>
    </row>
    <row r="10" spans="1:11" x14ac:dyDescent="0.25">
      <c r="A10" s="23" t="s">
        <v>2</v>
      </c>
      <c r="B10" s="23"/>
    </row>
    <row r="11" spans="1:11" x14ac:dyDescent="0.25">
      <c r="A11" s="1">
        <v>30</v>
      </c>
      <c r="B11" s="1" t="b">
        <f>ISLOGICAL(A11)</f>
        <v>0</v>
      </c>
      <c r="D11" s="23" t="s">
        <v>10</v>
      </c>
      <c r="E11" s="23"/>
      <c r="G11" s="23" t="s">
        <v>17</v>
      </c>
      <c r="H11" s="23"/>
      <c r="J11" s="23" t="s">
        <v>20</v>
      </c>
      <c r="K11" s="23"/>
    </row>
    <row r="12" spans="1:11" x14ac:dyDescent="0.25">
      <c r="A12" s="1" t="b">
        <v>1</v>
      </c>
      <c r="B12" s="1" t="b">
        <f>ISLOGICAL(A12)</f>
        <v>1</v>
      </c>
      <c r="D12" s="1">
        <v>35.316000000000003</v>
      </c>
      <c r="G12" s="1">
        <f>FACT(4)</f>
        <v>24</v>
      </c>
      <c r="H12" s="1">
        <v>4</v>
      </c>
      <c r="J12" s="1">
        <v>2</v>
      </c>
      <c r="K12" s="1">
        <f>POWER(J12,2)</f>
        <v>4</v>
      </c>
    </row>
    <row r="13" spans="1:11" x14ac:dyDescent="0.25">
      <c r="A13" s="1" t="b">
        <v>0</v>
      </c>
      <c r="B13" s="1" t="b">
        <f>ISLOGICAL(A13)</f>
        <v>1</v>
      </c>
    </row>
    <row r="14" spans="1:11" x14ac:dyDescent="0.25">
      <c r="A14" s="23"/>
      <c r="B14" s="23"/>
      <c r="D14" s="23" t="s">
        <v>11</v>
      </c>
      <c r="E14" s="23"/>
    </row>
    <row r="15" spans="1:11" x14ac:dyDescent="0.25">
      <c r="A15" s="23" t="s">
        <v>3</v>
      </c>
      <c r="B15" s="23"/>
      <c r="D15" s="1">
        <v>35.316000000000003</v>
      </c>
      <c r="G15" s="23" t="s">
        <v>18</v>
      </c>
      <c r="H15" s="23"/>
      <c r="J15" s="23" t="s">
        <v>21</v>
      </c>
      <c r="K15" s="23"/>
    </row>
    <row r="16" spans="1:11" x14ac:dyDescent="0.25">
      <c r="A16" s="1">
        <v>40.5</v>
      </c>
      <c r="B16" s="1" t="b">
        <f>ISNUMBER(A16)</f>
        <v>1</v>
      </c>
      <c r="G16" s="1">
        <f ca="1">RANDBETWEEN(0,3)</f>
        <v>0</v>
      </c>
      <c r="J16" s="1">
        <v>10</v>
      </c>
      <c r="K16" s="1">
        <f>MOD(J16,3)</f>
        <v>1</v>
      </c>
    </row>
    <row r="17" spans="1:11" x14ac:dyDescent="0.25">
      <c r="A17" s="1">
        <v>30</v>
      </c>
      <c r="B17" s="1" t="b">
        <f>ISNUMBER(A17)</f>
        <v>1</v>
      </c>
      <c r="D17" s="23" t="s">
        <v>12</v>
      </c>
      <c r="E17" s="23"/>
    </row>
    <row r="18" spans="1:11" x14ac:dyDescent="0.25">
      <c r="A18" s="1" t="s">
        <v>22</v>
      </c>
      <c r="B18" s="1" t="b">
        <f>ISNUMBER(A18)</f>
        <v>0</v>
      </c>
      <c r="D18" s="1">
        <v>35.316000000000003</v>
      </c>
    </row>
    <row r="19" spans="1:11" x14ac:dyDescent="0.25">
      <c r="G19" s="23" t="s">
        <v>24</v>
      </c>
      <c r="H19" s="23"/>
    </row>
    <row r="20" spans="1:11" x14ac:dyDescent="0.25">
      <c r="D20" s="23" t="s">
        <v>13</v>
      </c>
      <c r="E20" s="23"/>
      <c r="J20" s="23" t="s">
        <v>30</v>
      </c>
      <c r="K20" s="23"/>
    </row>
    <row r="21" spans="1:11" x14ac:dyDescent="0.25">
      <c r="D21" s="1">
        <v>35.316000000000003</v>
      </c>
      <c r="J21" s="1">
        <v>10</v>
      </c>
      <c r="K21" s="1">
        <f>SQRT(J21)</f>
        <v>3.1622776601683795</v>
      </c>
    </row>
    <row r="22" spans="1:11" x14ac:dyDescent="0.25">
      <c r="G22" s="23" t="s">
        <v>25</v>
      </c>
      <c r="H22" s="23"/>
    </row>
    <row r="23" spans="1:11" x14ac:dyDescent="0.25">
      <c r="D23" s="23" t="s">
        <v>14</v>
      </c>
      <c r="E23" s="23"/>
    </row>
    <row r="24" spans="1:11" x14ac:dyDescent="0.25">
      <c r="D24" s="1">
        <v>35.316000000000003</v>
      </c>
      <c r="E24" s="1">
        <f>TRUNC(D24)</f>
        <v>35</v>
      </c>
    </row>
    <row r="26" spans="1:11" x14ac:dyDescent="0.25">
      <c r="D26" s="23" t="s">
        <v>29</v>
      </c>
      <c r="E26" s="23"/>
      <c r="G26" s="23" t="s">
        <v>26</v>
      </c>
      <c r="H26" s="23"/>
    </row>
    <row r="27" spans="1:11" x14ac:dyDescent="0.25">
      <c r="D27" s="1">
        <v>35.316000000000003</v>
      </c>
      <c r="E27" s="1">
        <f>_xlfn.CEILING.MATH(D27,5)</f>
        <v>40</v>
      </c>
    </row>
    <row r="28" spans="1:11" x14ac:dyDescent="0.25">
      <c r="D28" s="3"/>
      <c r="E28" s="1">
        <f>_xlfn.CEILING.MATH(D27,2)</f>
        <v>36</v>
      </c>
    </row>
    <row r="29" spans="1:11" x14ac:dyDescent="0.25">
      <c r="D29" s="23" t="s">
        <v>23</v>
      </c>
      <c r="E29" s="23"/>
      <c r="G29" s="23" t="s">
        <v>27</v>
      </c>
      <c r="H29" s="23"/>
    </row>
    <row r="30" spans="1:11" x14ac:dyDescent="0.25">
      <c r="D30" s="1">
        <v>35.316000000000003</v>
      </c>
    </row>
    <row r="32" spans="1:11" x14ac:dyDescent="0.25">
      <c r="G32" s="23" t="s">
        <v>28</v>
      </c>
      <c r="H32" s="23"/>
    </row>
  </sheetData>
  <mergeCells count="26">
    <mergeCell ref="A2:B2"/>
    <mergeCell ref="A6:B6"/>
    <mergeCell ref="A9:B9"/>
    <mergeCell ref="A14:B14"/>
    <mergeCell ref="D8:E8"/>
    <mergeCell ref="D11:E11"/>
    <mergeCell ref="D14:E14"/>
    <mergeCell ref="D17:E17"/>
    <mergeCell ref="D20:E20"/>
    <mergeCell ref="D23:E23"/>
    <mergeCell ref="J20:K20"/>
    <mergeCell ref="J15:K15"/>
    <mergeCell ref="J8:K8"/>
    <mergeCell ref="G8:H8"/>
    <mergeCell ref="G11:H11"/>
    <mergeCell ref="G15:H15"/>
    <mergeCell ref="A10:B10"/>
    <mergeCell ref="A15:B15"/>
    <mergeCell ref="J11:K11"/>
    <mergeCell ref="G32:H32"/>
    <mergeCell ref="D26:E26"/>
    <mergeCell ref="D29:E29"/>
    <mergeCell ref="G19:H19"/>
    <mergeCell ref="G22:H22"/>
    <mergeCell ref="G26:H26"/>
    <mergeCell ref="G29:H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82B-2F3C-4695-B440-ABE9EAEA3AE1}">
  <dimension ref="A1:K49"/>
  <sheetViews>
    <sheetView tabSelected="1" workbookViewId="0">
      <selection activeCell="G15" sqref="G15:H15"/>
    </sheetView>
  </sheetViews>
  <sheetFormatPr defaultRowHeight="15" x14ac:dyDescent="0.25"/>
  <cols>
    <col min="1" max="1" width="26.85546875" style="1" bestFit="1" customWidth="1"/>
    <col min="2" max="2" width="15.85546875" style="1" bestFit="1" customWidth="1"/>
    <col min="3" max="3" width="26.5703125" style="1" bestFit="1" customWidth="1"/>
    <col min="4" max="4" width="9.140625" style="1"/>
    <col min="5" max="5" width="18.140625" style="1" bestFit="1" customWidth="1"/>
    <col min="6" max="6" width="10.42578125" style="1" bestFit="1" customWidth="1"/>
    <col min="7" max="7" width="13.140625" style="1" bestFit="1" customWidth="1"/>
    <col min="8" max="8" width="10.140625" style="1" bestFit="1" customWidth="1"/>
    <col min="9" max="16384" width="9.140625" style="1"/>
  </cols>
  <sheetData>
    <row r="1" spans="1:11" ht="15.75" thickBot="1" x14ac:dyDescent="0.3"/>
    <row r="2" spans="1:11" ht="15.75" thickBot="1" x14ac:dyDescent="0.3">
      <c r="A2" s="24" t="s">
        <v>31</v>
      </c>
      <c r="B2" s="25"/>
      <c r="E2" s="24" t="s">
        <v>36</v>
      </c>
      <c r="F2" s="25"/>
    </row>
    <row r="3" spans="1:11" x14ac:dyDescent="0.25">
      <c r="A3" s="2">
        <v>10</v>
      </c>
      <c r="B3" s="2" t="b">
        <f>ISTEXT(A3)</f>
        <v>0</v>
      </c>
    </row>
    <row r="4" spans="1:11" x14ac:dyDescent="0.25">
      <c r="A4" s="1" t="s">
        <v>50</v>
      </c>
      <c r="B4" s="2" t="b">
        <f>ISTEXT(A4)</f>
        <v>1</v>
      </c>
    </row>
    <row r="5" spans="1:11" ht="15.75" thickBot="1" x14ac:dyDescent="0.3"/>
    <row r="6" spans="1:11" ht="15.75" thickBot="1" x14ac:dyDescent="0.3">
      <c r="A6" s="24" t="s">
        <v>32</v>
      </c>
      <c r="B6" s="25"/>
      <c r="E6" s="24" t="s">
        <v>37</v>
      </c>
      <c r="F6" s="25"/>
    </row>
    <row r="7" spans="1:11" x14ac:dyDescent="0.25">
      <c r="A7" s="1" t="s">
        <v>51</v>
      </c>
      <c r="B7" s="1">
        <f>LEN(A7)</f>
        <v>5</v>
      </c>
    </row>
    <row r="8" spans="1:11" x14ac:dyDescent="0.25">
      <c r="A8" s="1" t="s">
        <v>52</v>
      </c>
      <c r="B8" s="1">
        <f>LEN(A8)</f>
        <v>9</v>
      </c>
      <c r="D8" s="3"/>
      <c r="E8" s="3"/>
      <c r="G8" s="23"/>
      <c r="H8" s="23"/>
      <c r="J8" s="23"/>
      <c r="K8" s="23"/>
    </row>
    <row r="9" spans="1:11" ht="15.75" thickBot="1" x14ac:dyDescent="0.3">
      <c r="A9" s="3"/>
      <c r="B9" s="3"/>
    </row>
    <row r="10" spans="1:11" ht="15.75" thickBot="1" x14ac:dyDescent="0.3">
      <c r="A10" s="24" t="s">
        <v>33</v>
      </c>
      <c r="B10" s="25"/>
      <c r="E10" s="24" t="s">
        <v>38</v>
      </c>
      <c r="F10" s="25"/>
    </row>
    <row r="11" spans="1:11" x14ac:dyDescent="0.25">
      <c r="A11" s="4">
        <v>42185</v>
      </c>
      <c r="B11" s="1" t="str">
        <f>TEXT(A11,"dd-mm-yy")</f>
        <v>30-06-15</v>
      </c>
      <c r="D11" s="3"/>
      <c r="E11" s="3"/>
      <c r="G11" s="23"/>
      <c r="H11" s="23"/>
      <c r="J11" s="23"/>
      <c r="K11" s="23"/>
    </row>
    <row r="12" spans="1:11" x14ac:dyDescent="0.25">
      <c r="A12" s="4">
        <v>44653</v>
      </c>
      <c r="B12" s="1" t="str">
        <f>TEXT(A12,"dd-mmm-yyyy")</f>
        <v>02-Apr-2022</v>
      </c>
    </row>
    <row r="13" spans="1:11" ht="15.75" thickBot="1" x14ac:dyDescent="0.3"/>
    <row r="14" spans="1:11" ht="15.75" thickBot="1" x14ac:dyDescent="0.3">
      <c r="A14" s="24" t="s">
        <v>34</v>
      </c>
      <c r="B14" s="25"/>
      <c r="D14" s="3"/>
      <c r="E14" s="24" t="s">
        <v>39</v>
      </c>
      <c r="F14" s="25"/>
    </row>
    <row r="15" spans="1:11" x14ac:dyDescent="0.25">
      <c r="A15" s="3" t="s">
        <v>53</v>
      </c>
      <c r="B15" s="3" t="str">
        <f>REPLACE(A15,1,1,"B")</f>
        <v>B101</v>
      </c>
      <c r="E15" s="23" t="s">
        <v>40</v>
      </c>
      <c r="F15" s="23"/>
      <c r="G15" s="23"/>
      <c r="H15" s="23"/>
      <c r="J15" s="23"/>
      <c r="K15" s="23"/>
    </row>
    <row r="16" spans="1:11" x14ac:dyDescent="0.25">
      <c r="A16" s="1" t="s">
        <v>54</v>
      </c>
      <c r="B16" s="3" t="str">
        <f>REPLACE(A16,1,1,"B")</f>
        <v>Bvc</v>
      </c>
    </row>
    <row r="17" spans="1:11" ht="15.75" thickBot="1" x14ac:dyDescent="0.3">
      <c r="D17" s="3"/>
      <c r="E17" s="3"/>
    </row>
    <row r="18" spans="1:11" ht="15.75" thickBot="1" x14ac:dyDescent="0.3">
      <c r="A18" s="24" t="s">
        <v>35</v>
      </c>
      <c r="B18" s="25"/>
      <c r="E18" s="8" t="s">
        <v>41</v>
      </c>
      <c r="F18" s="9" t="s">
        <v>42</v>
      </c>
      <c r="G18" s="9" t="s">
        <v>43</v>
      </c>
      <c r="H18" s="10" t="s">
        <v>44</v>
      </c>
    </row>
    <row r="19" spans="1:11" x14ac:dyDescent="0.25">
      <c r="A19" s="1" t="s">
        <v>55</v>
      </c>
      <c r="B19" s="1" t="str">
        <f>SUBSTITUTE(A19,"I work","I want to work")</f>
        <v>I want to work at</v>
      </c>
      <c r="E19" s="5" t="s">
        <v>45</v>
      </c>
      <c r="G19" s="23"/>
      <c r="H19" s="23"/>
    </row>
    <row r="20" spans="1:11" x14ac:dyDescent="0.25">
      <c r="A20" s="1" t="s">
        <v>56</v>
      </c>
      <c r="D20" s="3"/>
      <c r="E20" s="6" t="s">
        <v>46</v>
      </c>
      <c r="J20" s="23"/>
      <c r="K20" s="23"/>
    </row>
    <row r="21" spans="1:11" ht="15.75" thickBot="1" x14ac:dyDescent="0.3">
      <c r="E21" s="5" t="s">
        <v>47</v>
      </c>
    </row>
    <row r="22" spans="1:11" ht="15.75" thickBot="1" x14ac:dyDescent="0.3">
      <c r="A22" s="24" t="s">
        <v>57</v>
      </c>
      <c r="B22" s="25"/>
      <c r="E22" s="5" t="s">
        <v>48</v>
      </c>
      <c r="G22" s="23"/>
      <c r="H22" s="23"/>
    </row>
    <row r="23" spans="1:11" ht="15.75" thickBot="1" x14ac:dyDescent="0.3">
      <c r="A23" s="1" t="s">
        <v>58</v>
      </c>
      <c r="B23" s="1" t="s">
        <v>59</v>
      </c>
      <c r="D23" s="3"/>
      <c r="E23" s="7" t="s">
        <v>49</v>
      </c>
    </row>
    <row r="24" spans="1:11" x14ac:dyDescent="0.25">
      <c r="A24" s="23" t="str">
        <f>CONCATENATE(A23," ",B23)</f>
        <v>Hello World</v>
      </c>
      <c r="B24" s="23"/>
    </row>
    <row r="25" spans="1:11" ht="15.75" thickBot="1" x14ac:dyDescent="0.3"/>
    <row r="26" spans="1:11" ht="15.75" thickBot="1" x14ac:dyDescent="0.3">
      <c r="A26" s="24" t="s">
        <v>60</v>
      </c>
      <c r="B26" s="26"/>
      <c r="C26" s="26"/>
      <c r="D26" s="26"/>
      <c r="E26" s="25"/>
      <c r="G26" s="23"/>
      <c r="H26" s="23"/>
    </row>
    <row r="27" spans="1:11" x14ac:dyDescent="0.25">
      <c r="A27" s="1" t="s">
        <v>61</v>
      </c>
      <c r="B27" s="1" t="s">
        <v>62</v>
      </c>
      <c r="C27" s="1" t="s">
        <v>63</v>
      </c>
    </row>
    <row r="28" spans="1:11" x14ac:dyDescent="0.25">
      <c r="A28" s="1" t="s">
        <v>64</v>
      </c>
      <c r="B28" s="1">
        <v>10</v>
      </c>
      <c r="C28" s="1" t="str">
        <f>REPT("|",B28)</f>
        <v>||||||||||</v>
      </c>
      <c r="D28" s="3"/>
    </row>
    <row r="29" spans="1:11" x14ac:dyDescent="0.25">
      <c r="A29" s="1" t="s">
        <v>65</v>
      </c>
      <c r="B29" s="1">
        <v>15</v>
      </c>
      <c r="C29" s="1" t="str">
        <f t="shared" ref="C29:C31" si="0">REPT("|",B29)</f>
        <v>|||||||||||||||</v>
      </c>
      <c r="D29" s="23"/>
      <c r="E29" s="23"/>
      <c r="G29" s="23"/>
      <c r="H29" s="23"/>
    </row>
    <row r="30" spans="1:11" x14ac:dyDescent="0.25">
      <c r="A30" s="1" t="s">
        <v>66</v>
      </c>
      <c r="B30" s="1">
        <v>20</v>
      </c>
      <c r="C30" s="1" t="str">
        <f t="shared" si="0"/>
        <v>||||||||||||||||||||</v>
      </c>
    </row>
    <row r="31" spans="1:11" x14ac:dyDescent="0.25">
      <c r="A31" s="1" t="s">
        <v>67</v>
      </c>
      <c r="B31" s="1">
        <v>25</v>
      </c>
      <c r="C31" s="1" t="str">
        <f t="shared" si="0"/>
        <v>|||||||||||||||||||||||||</v>
      </c>
    </row>
    <row r="32" spans="1:11" x14ac:dyDescent="0.25">
      <c r="A32" s="1" t="s">
        <v>68</v>
      </c>
      <c r="B32" s="1" t="str">
        <f>REPT("#@", 10)</f>
        <v>#@#@#@#@#@#@#@#@#@#@</v>
      </c>
      <c r="G32" s="23"/>
      <c r="H32" s="23"/>
    </row>
    <row r="33" spans="1:5" ht="15.75" thickBot="1" x14ac:dyDescent="0.3"/>
    <row r="34" spans="1:5" ht="15.75" thickBot="1" x14ac:dyDescent="0.3">
      <c r="A34" s="24" t="s">
        <v>69</v>
      </c>
      <c r="B34" s="25"/>
      <c r="D34" s="24" t="s">
        <v>78</v>
      </c>
      <c r="E34" s="25"/>
    </row>
    <row r="35" spans="1:5" x14ac:dyDescent="0.25">
      <c r="A35" s="1" t="s">
        <v>50</v>
      </c>
      <c r="B35" s="1">
        <f t="shared" ref="B35:B40" si="1">TYPE(A35)</f>
        <v>2</v>
      </c>
      <c r="C35" s="1" t="s">
        <v>70</v>
      </c>
    </row>
    <row r="36" spans="1:5" x14ac:dyDescent="0.25">
      <c r="A36" s="1">
        <v>1000</v>
      </c>
      <c r="B36" s="1">
        <f t="shared" si="1"/>
        <v>1</v>
      </c>
      <c r="C36" s="1" t="s">
        <v>71</v>
      </c>
    </row>
    <row r="37" spans="1:5" ht="15.75" thickBot="1" x14ac:dyDescent="0.3">
      <c r="A37" s="1">
        <v>15.43</v>
      </c>
      <c r="B37" s="1">
        <f t="shared" si="1"/>
        <v>1</v>
      </c>
    </row>
    <row r="38" spans="1:5" ht="15.75" thickBot="1" x14ac:dyDescent="0.3">
      <c r="A38" s="1" t="b">
        <v>1</v>
      </c>
      <c r="B38" s="1">
        <f t="shared" si="1"/>
        <v>4</v>
      </c>
      <c r="C38" s="1" t="s">
        <v>72</v>
      </c>
      <c r="D38" s="24" t="s">
        <v>77</v>
      </c>
      <c r="E38" s="25"/>
    </row>
    <row r="39" spans="1:5" x14ac:dyDescent="0.25">
      <c r="A39" s="1" t="e">
        <f>TE</f>
        <v>#NAME?</v>
      </c>
      <c r="B39" s="1">
        <f t="shared" si="1"/>
        <v>16</v>
      </c>
      <c r="C39" s="1" t="s">
        <v>73</v>
      </c>
    </row>
    <row r="40" spans="1:5" x14ac:dyDescent="0.25">
      <c r="A40" s="1" t="e">
        <f>A35/B39</f>
        <v>#VALUE!</v>
      </c>
      <c r="B40" s="1">
        <f t="shared" si="1"/>
        <v>16</v>
      </c>
    </row>
    <row r="41" spans="1:5" x14ac:dyDescent="0.25">
      <c r="A41" s="1" t="s">
        <v>74</v>
      </c>
      <c r="B41" s="1">
        <f>TYPE({1,2,3})</f>
        <v>64</v>
      </c>
      <c r="C41" s="1" t="s">
        <v>75</v>
      </c>
    </row>
    <row r="42" spans="1:5" ht="15.75" thickBot="1" x14ac:dyDescent="0.3"/>
    <row r="43" spans="1:5" ht="15.75" thickBot="1" x14ac:dyDescent="0.3">
      <c r="A43" s="24" t="s">
        <v>76</v>
      </c>
      <c r="B43" s="25"/>
    </row>
    <row r="46" spans="1:5" ht="15.75" thickBot="1" x14ac:dyDescent="0.3"/>
    <row r="47" spans="1:5" ht="15.75" thickBot="1" x14ac:dyDescent="0.3">
      <c r="A47" s="24" t="s">
        <v>194</v>
      </c>
      <c r="B47" s="25"/>
    </row>
    <row r="48" spans="1:5" ht="45" x14ac:dyDescent="0.25">
      <c r="A48" s="12" t="s">
        <v>79</v>
      </c>
      <c r="B48" s="1" t="str">
        <f>CLEAN(A48)</f>
        <v>49 Gillbert St.London, EnglandEC1 4SD</v>
      </c>
    </row>
    <row r="49" spans="1:2" ht="30" x14ac:dyDescent="0.25">
      <c r="A49" s="12" t="s">
        <v>80</v>
      </c>
      <c r="B49" s="1" t="str">
        <f>CLEAN(A49)</f>
        <v>I hope you are doing well during the pandemic</v>
      </c>
    </row>
  </sheetData>
  <mergeCells count="31">
    <mergeCell ref="A34:B34"/>
    <mergeCell ref="A43:B43"/>
    <mergeCell ref="D34:E34"/>
    <mergeCell ref="D38:E38"/>
    <mergeCell ref="A47:B47"/>
    <mergeCell ref="J8:K8"/>
    <mergeCell ref="A22:B22"/>
    <mergeCell ref="A24:B24"/>
    <mergeCell ref="A26:E26"/>
    <mergeCell ref="J15:K15"/>
    <mergeCell ref="G19:H19"/>
    <mergeCell ref="J20:K20"/>
    <mergeCell ref="A10:B10"/>
    <mergeCell ref="G11:H11"/>
    <mergeCell ref="J11:K11"/>
    <mergeCell ref="A14:B14"/>
    <mergeCell ref="G32:H32"/>
    <mergeCell ref="A18:B18"/>
    <mergeCell ref="E2:F2"/>
    <mergeCell ref="E6:F6"/>
    <mergeCell ref="E10:F10"/>
    <mergeCell ref="E14:F14"/>
    <mergeCell ref="E15:F15"/>
    <mergeCell ref="G22:H22"/>
    <mergeCell ref="G26:H26"/>
    <mergeCell ref="D29:E29"/>
    <mergeCell ref="G29:H29"/>
    <mergeCell ref="G15:H15"/>
    <mergeCell ref="A2:B2"/>
    <mergeCell ref="A6:B6"/>
    <mergeCell ref="G8:H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DF97-0F43-444C-B26F-00D631ACFC82}">
  <dimension ref="A2:L24"/>
  <sheetViews>
    <sheetView workbookViewId="0">
      <selection activeCell="R12" sqref="R12"/>
    </sheetView>
  </sheetViews>
  <sheetFormatPr defaultRowHeight="15" x14ac:dyDescent="0.25"/>
  <cols>
    <col min="1" max="4" width="9.140625" style="3"/>
    <col min="5" max="5" width="13.140625" style="3" bestFit="1" customWidth="1"/>
    <col min="6" max="6" width="10.42578125" style="3" bestFit="1" customWidth="1"/>
    <col min="7" max="16384" width="9.140625" style="3"/>
  </cols>
  <sheetData>
    <row r="2" spans="1:12" x14ac:dyDescent="0.25">
      <c r="A2" s="3" t="s">
        <v>81</v>
      </c>
      <c r="B2" s="3" t="s">
        <v>85</v>
      </c>
    </row>
    <row r="4" spans="1:12" x14ac:dyDescent="0.25">
      <c r="A4" s="3" t="s">
        <v>83</v>
      </c>
      <c r="B4" s="3" t="s">
        <v>84</v>
      </c>
    </row>
    <row r="6" spans="1:12" x14ac:dyDescent="0.25">
      <c r="A6" s="3" t="s">
        <v>82</v>
      </c>
    </row>
    <row r="8" spans="1:12" x14ac:dyDescent="0.25">
      <c r="A8" s="3" t="s">
        <v>86</v>
      </c>
      <c r="B8" s="3" t="s">
        <v>87</v>
      </c>
    </row>
    <row r="9" spans="1:12" x14ac:dyDescent="0.25">
      <c r="A9" s="3" t="s">
        <v>88</v>
      </c>
      <c r="B9" s="3" t="s">
        <v>90</v>
      </c>
      <c r="E9" s="3" t="s">
        <v>89</v>
      </c>
    </row>
    <row r="10" spans="1:12" x14ac:dyDescent="0.25">
      <c r="A10" s="3" t="s">
        <v>91</v>
      </c>
    </row>
    <row r="11" spans="1:12" ht="15.75" thickBot="1" x14ac:dyDescent="0.3"/>
    <row r="12" spans="1:12" ht="15.75" thickBot="1" x14ac:dyDescent="0.3">
      <c r="A12" s="3" t="s">
        <v>92</v>
      </c>
      <c r="B12" s="3" t="s">
        <v>93</v>
      </c>
      <c r="H12" s="13" t="s">
        <v>98</v>
      </c>
      <c r="I12" s="16" t="s">
        <v>99</v>
      </c>
      <c r="J12" s="14" t="s">
        <v>100</v>
      </c>
      <c r="K12" s="16" t="s">
        <v>101</v>
      </c>
      <c r="L12" s="15" t="s">
        <v>102</v>
      </c>
    </row>
    <row r="13" spans="1:12" x14ac:dyDescent="0.25">
      <c r="H13" s="3" t="s">
        <v>103</v>
      </c>
      <c r="I13" s="3" t="s">
        <v>109</v>
      </c>
      <c r="J13" s="3" t="s">
        <v>115</v>
      </c>
      <c r="K13" s="3" t="s">
        <v>120</v>
      </c>
    </row>
    <row r="14" spans="1:12" x14ac:dyDescent="0.25">
      <c r="A14" s="3" t="s">
        <v>94</v>
      </c>
      <c r="B14" s="3" t="s">
        <v>95</v>
      </c>
      <c r="H14" s="3" t="s">
        <v>104</v>
      </c>
      <c r="I14" s="3" t="s">
        <v>110</v>
      </c>
      <c r="J14" s="3" t="s">
        <v>116</v>
      </c>
      <c r="K14" s="3" t="s">
        <v>121</v>
      </c>
    </row>
    <row r="15" spans="1:12" x14ac:dyDescent="0.25">
      <c r="H15" s="3" t="s">
        <v>105</v>
      </c>
      <c r="I15" s="3" t="s">
        <v>111</v>
      </c>
      <c r="J15" s="3" t="s">
        <v>117</v>
      </c>
      <c r="K15" s="3" t="s">
        <v>122</v>
      </c>
    </row>
    <row r="16" spans="1:12" x14ac:dyDescent="0.25">
      <c r="A16" s="3" t="s">
        <v>96</v>
      </c>
      <c r="C16" s="3" t="s">
        <v>97</v>
      </c>
      <c r="H16" s="3" t="s">
        <v>106</v>
      </c>
      <c r="I16" s="3" t="s">
        <v>112</v>
      </c>
      <c r="J16" s="3" t="s">
        <v>118</v>
      </c>
      <c r="K16" s="3" t="s">
        <v>123</v>
      </c>
    </row>
    <row r="17" spans="1:11" x14ac:dyDescent="0.25">
      <c r="C17" s="3" t="s">
        <v>126</v>
      </c>
      <c r="H17" s="3" t="s">
        <v>107</v>
      </c>
      <c r="I17" s="3" t="s">
        <v>113</v>
      </c>
      <c r="J17" s="3" t="s">
        <v>119</v>
      </c>
      <c r="K17" s="3" t="s">
        <v>124</v>
      </c>
    </row>
    <row r="18" spans="1:11" ht="15.75" thickBot="1" x14ac:dyDescent="0.3">
      <c r="H18" s="3" t="s">
        <v>108</v>
      </c>
      <c r="I18" s="3" t="s">
        <v>114</v>
      </c>
      <c r="J18" s="3" t="s">
        <v>119</v>
      </c>
      <c r="K18" s="3" t="s">
        <v>125</v>
      </c>
    </row>
    <row r="19" spans="1:11" ht="15.75" thickBot="1" x14ac:dyDescent="0.3">
      <c r="A19" s="16" t="s">
        <v>98</v>
      </c>
      <c r="B19" s="16" t="s">
        <v>101</v>
      </c>
    </row>
    <row r="20" spans="1:11" x14ac:dyDescent="0.25">
      <c r="A20" s="3" t="s">
        <v>104</v>
      </c>
      <c r="B20" s="3" t="str">
        <f>INDEX(K13:K18,MATCH(A20, H13:H18,0))</f>
        <v>Kansas</v>
      </c>
      <c r="D20" s="3">
        <f>MATCH(A20, H13:H18,0)</f>
        <v>2</v>
      </c>
    </row>
    <row r="21" spans="1:11" x14ac:dyDescent="0.25">
      <c r="B21" s="3" t="str">
        <f>INDEX(K13:K18,2)</f>
        <v>Kansas</v>
      </c>
    </row>
    <row r="22" spans="1:11" x14ac:dyDescent="0.25">
      <c r="B22" s="3">
        <f>MATCH(A20,H13:H18,0)</f>
        <v>2</v>
      </c>
    </row>
    <row r="23" spans="1:11" x14ac:dyDescent="0.25">
      <c r="B23" s="3" t="str">
        <f>VLOOKUP(A20,H13:K18,4)</f>
        <v>Kansas</v>
      </c>
    </row>
    <row r="24" spans="1:11" x14ac:dyDescent="0.25">
      <c r="B24" s="3" t="str">
        <f>INDEX(H12:H16,2)</f>
        <v>Ben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CAEB-0C22-4F18-BE4D-BE51E44F2ECF}">
  <dimension ref="A1:L31"/>
  <sheetViews>
    <sheetView workbookViewId="0">
      <selection activeCell="H16" sqref="G16:H16"/>
    </sheetView>
  </sheetViews>
  <sheetFormatPr defaultRowHeight="15" x14ac:dyDescent="0.25"/>
  <cols>
    <col min="1" max="4" width="9.140625" style="3"/>
    <col min="5" max="5" width="13.140625" style="3" bestFit="1" customWidth="1"/>
    <col min="6" max="6" width="10.42578125" style="3" bestFit="1" customWidth="1"/>
    <col min="7" max="16384" width="9.140625" style="3"/>
  </cols>
  <sheetData>
    <row r="1" spans="1:1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1"/>
      <c r="B4" s="11"/>
      <c r="C4" s="11"/>
      <c r="D4" s="11"/>
      <c r="E4" s="11" t="s">
        <v>127</v>
      </c>
      <c r="F4" s="11"/>
      <c r="G4" s="11"/>
      <c r="H4" s="11"/>
      <c r="I4" s="11"/>
      <c r="J4" s="11"/>
      <c r="K4" s="11"/>
      <c r="L4" s="11"/>
    </row>
    <row r="5" spans="1:12" x14ac:dyDescent="0.25">
      <c r="A5" s="11"/>
      <c r="B5" s="11"/>
      <c r="C5" s="11"/>
      <c r="D5" s="11" t="s">
        <v>129</v>
      </c>
      <c r="E5" s="11" t="s">
        <v>132</v>
      </c>
      <c r="F5" s="11"/>
      <c r="G5" s="11"/>
      <c r="H5" s="11"/>
      <c r="I5" s="11"/>
      <c r="J5" s="11"/>
      <c r="K5" s="11"/>
      <c r="L5" s="11"/>
    </row>
    <row r="6" spans="1:1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1"/>
      <c r="B7" s="11"/>
      <c r="C7" s="11"/>
      <c r="D7" s="11"/>
      <c r="E7" s="11" t="s">
        <v>133</v>
      </c>
      <c r="F7" s="11"/>
      <c r="G7" s="11"/>
      <c r="H7" s="11"/>
      <c r="I7" s="11"/>
      <c r="J7" s="11"/>
      <c r="K7" s="11"/>
      <c r="L7" s="11"/>
    </row>
    <row r="8" spans="1:12" x14ac:dyDescent="0.25">
      <c r="A8" s="11"/>
      <c r="B8" s="11"/>
      <c r="C8" s="11"/>
      <c r="D8" s="11" t="s">
        <v>130</v>
      </c>
      <c r="E8" s="11" t="s">
        <v>134</v>
      </c>
      <c r="F8" s="11"/>
      <c r="G8" s="11"/>
      <c r="H8" s="11"/>
      <c r="I8" s="11"/>
      <c r="J8" s="11"/>
      <c r="K8" s="11"/>
      <c r="L8" s="11"/>
    </row>
    <row r="9" spans="1:1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A10" s="11"/>
      <c r="B10" s="11"/>
      <c r="C10" s="11"/>
      <c r="D10" s="11"/>
      <c r="E10" s="11" t="s">
        <v>135</v>
      </c>
      <c r="F10" s="11"/>
      <c r="G10" s="11"/>
      <c r="H10" s="11"/>
      <c r="I10" s="11"/>
      <c r="J10" s="11"/>
      <c r="K10" s="11"/>
      <c r="L10" s="11"/>
    </row>
    <row r="11" spans="1:12" x14ac:dyDescent="0.25">
      <c r="A11" s="11"/>
      <c r="B11" s="11"/>
      <c r="C11" s="11"/>
      <c r="D11" s="11" t="s">
        <v>130</v>
      </c>
      <c r="E11" s="11" t="s">
        <v>136</v>
      </c>
      <c r="F11" s="11"/>
      <c r="G11" s="11"/>
      <c r="H11" s="11"/>
      <c r="I11" s="11"/>
      <c r="J11" s="11"/>
      <c r="K11" s="11"/>
      <c r="L11" s="11"/>
    </row>
    <row r="12" spans="1:12" x14ac:dyDescent="0.25">
      <c r="A12" s="11"/>
      <c r="B12" s="11"/>
      <c r="C12" s="11"/>
      <c r="D12" s="11"/>
      <c r="F12" s="11"/>
      <c r="G12" s="11"/>
      <c r="H12" s="11"/>
      <c r="I12" s="11"/>
      <c r="J12" s="11"/>
      <c r="K12" s="11"/>
      <c r="L12" s="11"/>
    </row>
    <row r="13" spans="1:1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/>
      <c r="B14" s="11"/>
      <c r="C14" s="11"/>
      <c r="D14" s="11"/>
      <c r="E14" s="11" t="s">
        <v>128</v>
      </c>
      <c r="F14" s="11"/>
      <c r="G14" s="11"/>
      <c r="H14" s="11"/>
      <c r="I14" s="11"/>
      <c r="J14" s="11"/>
      <c r="K14" s="11"/>
      <c r="L14" s="11"/>
    </row>
    <row r="15" spans="1:12" x14ac:dyDescent="0.25">
      <c r="A15" s="11"/>
      <c r="B15" s="11"/>
      <c r="C15" s="11"/>
      <c r="D15" s="11" t="s">
        <v>131</v>
      </c>
      <c r="E15" s="11" t="s">
        <v>137</v>
      </c>
      <c r="F15" s="11"/>
      <c r="G15" s="11"/>
      <c r="H15" s="11"/>
      <c r="I15" s="11"/>
      <c r="J15" s="11"/>
      <c r="K15" s="11"/>
      <c r="L15" s="11"/>
    </row>
    <row r="16" spans="1:1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2789-E969-46B6-A736-CA0276C09F69}">
  <dimension ref="B2:M21"/>
  <sheetViews>
    <sheetView topLeftCell="E1" workbookViewId="0">
      <selection activeCell="M18" sqref="M18"/>
    </sheetView>
  </sheetViews>
  <sheetFormatPr defaultRowHeight="15" x14ac:dyDescent="0.25"/>
  <cols>
    <col min="1" max="1" width="9.140625" style="3"/>
    <col min="2" max="2" width="14.85546875" style="3" bestFit="1" customWidth="1"/>
    <col min="3" max="3" width="10.7109375" style="3" bestFit="1" customWidth="1"/>
    <col min="4" max="4" width="9.140625" style="3"/>
    <col min="5" max="5" width="13.140625" style="3" bestFit="1" customWidth="1"/>
    <col min="6" max="6" width="10.42578125" style="3" bestFit="1" customWidth="1"/>
    <col min="7" max="7" width="13.28515625" style="3" bestFit="1" customWidth="1"/>
    <col min="8" max="9" width="9.140625" style="3"/>
    <col min="10" max="10" width="9.85546875" style="3" bestFit="1" customWidth="1"/>
    <col min="11" max="11" width="9.85546875" style="3" customWidth="1"/>
    <col min="12" max="12" width="12.7109375" style="3" bestFit="1" customWidth="1"/>
    <col min="13" max="13" width="9.7109375" style="3" bestFit="1" customWidth="1"/>
    <col min="14" max="16384" width="9.140625" style="3"/>
  </cols>
  <sheetData>
    <row r="2" spans="2:13" ht="15.75" thickBot="1" x14ac:dyDescent="0.3"/>
    <row r="3" spans="2:13" ht="15.75" thickBot="1" x14ac:dyDescent="0.3">
      <c r="B3" s="3" t="s">
        <v>138</v>
      </c>
      <c r="F3" s="24" t="s">
        <v>148</v>
      </c>
      <c r="G3" s="25"/>
      <c r="J3" s="16" t="s">
        <v>161</v>
      </c>
      <c r="L3" s="3" t="s">
        <v>102</v>
      </c>
      <c r="M3" s="3" t="s">
        <v>162</v>
      </c>
    </row>
    <row r="4" spans="2:13" x14ac:dyDescent="0.25">
      <c r="B4" s="17">
        <f ca="1">TODAY()</f>
        <v>44655</v>
      </c>
      <c r="F4" s="3">
        <f ca="1">WEEKDAY(TODAY(),1)</f>
        <v>2</v>
      </c>
      <c r="G4" s="20" t="s">
        <v>149</v>
      </c>
      <c r="J4" s="17">
        <f ca="1">WEEKNUM(TODAY(),2)</f>
        <v>15</v>
      </c>
      <c r="K4" s="17"/>
      <c r="L4" s="17">
        <v>43831</v>
      </c>
      <c r="M4" s="3" t="s">
        <v>163</v>
      </c>
    </row>
    <row r="5" spans="2:13" ht="15.75" thickBot="1" x14ac:dyDescent="0.3">
      <c r="F5" s="3">
        <f ca="1">WEEKDAY(TODAY(),2)</f>
        <v>1</v>
      </c>
      <c r="G5" s="7" t="s">
        <v>150</v>
      </c>
      <c r="J5" s="17" t="s">
        <v>166</v>
      </c>
      <c r="K5" s="17"/>
      <c r="L5" s="17">
        <v>43832</v>
      </c>
      <c r="M5" s="3" t="s">
        <v>164</v>
      </c>
    </row>
    <row r="6" spans="2:13" ht="15.75" thickBot="1" x14ac:dyDescent="0.3">
      <c r="B6" s="3" t="s">
        <v>139</v>
      </c>
      <c r="J6" s="17"/>
      <c r="K6" s="17"/>
      <c r="L6" s="17">
        <v>43833</v>
      </c>
      <c r="M6" s="3" t="s">
        <v>165</v>
      </c>
    </row>
    <row r="7" spans="2:13" ht="15.75" thickBot="1" x14ac:dyDescent="0.3">
      <c r="B7" s="18">
        <f ca="1">NOW()</f>
        <v>44655.789855092589</v>
      </c>
      <c r="F7" s="13" t="s">
        <v>151</v>
      </c>
      <c r="G7" s="14" t="s">
        <v>152</v>
      </c>
      <c r="H7" s="15" t="s">
        <v>153</v>
      </c>
      <c r="J7" s="17"/>
      <c r="K7" s="17"/>
      <c r="L7" s="17">
        <v>43834</v>
      </c>
      <c r="M7" s="3" t="s">
        <v>163</v>
      </c>
    </row>
    <row r="8" spans="2:13" x14ac:dyDescent="0.25">
      <c r="F8" s="3">
        <f ca="1">DAY(B7)</f>
        <v>4</v>
      </c>
      <c r="G8" s="3">
        <f ca="1">MONTH(B7)</f>
        <v>4</v>
      </c>
      <c r="H8" s="3">
        <f ca="1">YEAR(B7)</f>
        <v>2022</v>
      </c>
      <c r="J8" s="17"/>
      <c r="K8" s="17"/>
      <c r="L8" s="17">
        <v>43835</v>
      </c>
      <c r="M8" s="3" t="s">
        <v>164</v>
      </c>
    </row>
    <row r="9" spans="2:13" ht="15.75" thickBot="1" x14ac:dyDescent="0.3">
      <c r="B9" s="3" t="s">
        <v>140</v>
      </c>
      <c r="J9" s="17"/>
      <c r="K9" s="17"/>
      <c r="L9" s="17">
        <v>43836</v>
      </c>
      <c r="M9" s="3" t="s">
        <v>165</v>
      </c>
    </row>
    <row r="10" spans="2:13" ht="15.75" thickBot="1" x14ac:dyDescent="0.3">
      <c r="B10" s="19">
        <f>TIME(9,1,0)</f>
        <v>0.3756944444444445</v>
      </c>
      <c r="F10" s="13" t="s">
        <v>154</v>
      </c>
      <c r="G10" s="14" t="s">
        <v>155</v>
      </c>
      <c r="H10" s="15" t="s">
        <v>156</v>
      </c>
      <c r="J10" s="17"/>
      <c r="K10" s="17"/>
      <c r="L10" s="17">
        <v>43837</v>
      </c>
      <c r="M10" s="3" t="s">
        <v>163</v>
      </c>
    </row>
    <row r="11" spans="2:13" x14ac:dyDescent="0.25">
      <c r="B11" s="19">
        <f ca="1">NOW()-TODAY()</f>
        <v>0.78985509258927777</v>
      </c>
      <c r="C11" s="3" t="s">
        <v>159</v>
      </c>
      <c r="F11" s="3">
        <f ca="1">HOUR(B7)</f>
        <v>18</v>
      </c>
      <c r="G11" s="3">
        <f ca="1">MINUTE(B7)</f>
        <v>57</v>
      </c>
      <c r="H11" s="3">
        <f ca="1">SECOND(B7)</f>
        <v>23</v>
      </c>
      <c r="J11" s="17"/>
      <c r="K11" s="17"/>
      <c r="L11" s="17">
        <v>43838</v>
      </c>
      <c r="M11" s="3" t="s">
        <v>164</v>
      </c>
    </row>
    <row r="12" spans="2:13" ht="15.75" thickBot="1" x14ac:dyDescent="0.3">
      <c r="J12" s="17"/>
      <c r="K12" s="17"/>
      <c r="L12" s="17">
        <v>43839</v>
      </c>
      <c r="M12" s="3" t="s">
        <v>165</v>
      </c>
    </row>
    <row r="13" spans="2:13" ht="15.75" thickBot="1" x14ac:dyDescent="0.3">
      <c r="B13" s="16" t="s">
        <v>141</v>
      </c>
      <c r="C13" s="16" t="s">
        <v>142</v>
      </c>
      <c r="J13" s="17"/>
      <c r="K13" s="17"/>
      <c r="L13" s="17">
        <v>43840</v>
      </c>
      <c r="M13" s="3" t="s">
        <v>163</v>
      </c>
    </row>
    <row r="14" spans="2:13" ht="15.75" thickBot="1" x14ac:dyDescent="0.3">
      <c r="B14" s="3" t="s">
        <v>143</v>
      </c>
      <c r="C14" s="17">
        <v>34698</v>
      </c>
      <c r="J14" s="17"/>
      <c r="K14" s="17"/>
      <c r="L14" s="17">
        <v>43841</v>
      </c>
      <c r="M14" s="3" t="s">
        <v>164</v>
      </c>
    </row>
    <row r="15" spans="2:13" ht="15.75" thickBot="1" x14ac:dyDescent="0.3">
      <c r="B15" s="3" t="s">
        <v>138</v>
      </c>
      <c r="C15" s="17">
        <v>44040</v>
      </c>
      <c r="G15" s="16" t="s">
        <v>157</v>
      </c>
    </row>
    <row r="16" spans="2:13" ht="15.75" thickBot="1" x14ac:dyDescent="0.3">
      <c r="B16" s="3" t="s">
        <v>144</v>
      </c>
      <c r="C16" s="3" t="s">
        <v>160</v>
      </c>
      <c r="G16" s="3">
        <f>DAYS360(C14,C15,FALSE)</f>
        <v>9208</v>
      </c>
      <c r="L16" s="3" t="s">
        <v>167</v>
      </c>
      <c r="M16" s="3" t="s">
        <v>168</v>
      </c>
    </row>
    <row r="17" spans="2:13" ht="15.75" thickBot="1" x14ac:dyDescent="0.3">
      <c r="C17" s="16" t="s">
        <v>145</v>
      </c>
      <c r="L17" s="3">
        <f>NETWORKDAYS(L4,L14)</f>
        <v>8</v>
      </c>
      <c r="M17" s="17">
        <f>WORKDAY(L4,3)</f>
        <v>43836</v>
      </c>
    </row>
    <row r="18" spans="2:13" ht="15.75" thickBot="1" x14ac:dyDescent="0.3">
      <c r="B18" s="3" t="s">
        <v>144</v>
      </c>
      <c r="C18" s="3">
        <f>YEARFRAC(C15,C14,)</f>
        <v>25.577777777777779</v>
      </c>
    </row>
    <row r="19" spans="2:13" ht="15.75" thickBot="1" x14ac:dyDescent="0.3">
      <c r="G19" s="16" t="s">
        <v>158</v>
      </c>
    </row>
    <row r="20" spans="2:13" x14ac:dyDescent="0.25">
      <c r="B20" s="3" t="s">
        <v>146</v>
      </c>
      <c r="C20" s="3" t="s">
        <v>147</v>
      </c>
      <c r="G20" s="17">
        <f>EOMONTH(C15, 3)</f>
        <v>44135</v>
      </c>
    </row>
    <row r="21" spans="2:13" x14ac:dyDescent="0.25">
      <c r="G21" s="3" t="e">
        <f>eomo</f>
        <v>#NAME?</v>
      </c>
    </row>
  </sheetData>
  <mergeCells count="1">
    <mergeCell ref="F3:G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446-7B8A-4286-9716-CC429F486140}">
  <dimension ref="A1:G24"/>
  <sheetViews>
    <sheetView workbookViewId="0">
      <selection activeCell="D8" sqref="D8"/>
    </sheetView>
  </sheetViews>
  <sheetFormatPr defaultRowHeight="15" x14ac:dyDescent="0.25"/>
  <cols>
    <col min="1" max="1" width="10.7109375" style="3" bestFit="1" customWidth="1"/>
    <col min="2" max="2" width="9.140625" style="3"/>
    <col min="3" max="3" width="13.42578125" style="3" bestFit="1" customWidth="1"/>
    <col min="4" max="4" width="9.140625" style="3"/>
    <col min="5" max="5" width="13.140625" style="3" bestFit="1" customWidth="1"/>
    <col min="6" max="6" width="22.5703125" style="3" bestFit="1" customWidth="1"/>
    <col min="7" max="16384" width="9.140625" style="3"/>
  </cols>
  <sheetData>
    <row r="1" spans="1:7" ht="15.75" thickBot="1" x14ac:dyDescent="0.3">
      <c r="A1" s="13" t="s">
        <v>169</v>
      </c>
      <c r="B1" s="14" t="s">
        <v>170</v>
      </c>
      <c r="C1" s="14" t="s">
        <v>171</v>
      </c>
      <c r="D1" s="15" t="s">
        <v>172</v>
      </c>
    </row>
    <row r="2" spans="1:7" x14ac:dyDescent="0.25">
      <c r="A2" s="21">
        <v>0.05</v>
      </c>
      <c r="B2" s="3">
        <v>200</v>
      </c>
      <c r="C2" s="22">
        <v>200000</v>
      </c>
      <c r="D2" s="3">
        <v>0</v>
      </c>
    </row>
    <row r="4" spans="1:7" ht="15.75" thickBot="1" x14ac:dyDescent="0.3"/>
    <row r="5" spans="1:7" ht="15.75" thickBot="1" x14ac:dyDescent="0.3">
      <c r="A5" s="24" t="s">
        <v>173</v>
      </c>
      <c r="B5" s="25"/>
      <c r="F5" s="3" t="s">
        <v>176</v>
      </c>
      <c r="G5" s="21">
        <v>0.1</v>
      </c>
    </row>
    <row r="6" spans="1:7" x14ac:dyDescent="0.25">
      <c r="F6" s="3" t="s">
        <v>177</v>
      </c>
      <c r="G6" s="3">
        <v>8</v>
      </c>
    </row>
    <row r="7" spans="1:7" ht="15.75" thickBot="1" x14ac:dyDescent="0.3">
      <c r="F7" s="3" t="s">
        <v>178</v>
      </c>
      <c r="G7" s="3">
        <v>-100000</v>
      </c>
    </row>
    <row r="8" spans="1:7" ht="15.75" thickBot="1" x14ac:dyDescent="0.3">
      <c r="A8" s="24" t="s">
        <v>174</v>
      </c>
      <c r="B8" s="25"/>
    </row>
    <row r="9" spans="1:7" x14ac:dyDescent="0.25">
      <c r="F9" s="3" t="s">
        <v>179</v>
      </c>
    </row>
    <row r="10" spans="1:7" ht="15.75" thickBot="1" x14ac:dyDescent="0.3"/>
    <row r="11" spans="1:7" ht="15.75" thickBot="1" x14ac:dyDescent="0.3">
      <c r="A11" s="24" t="s">
        <v>175</v>
      </c>
      <c r="B11" s="25"/>
    </row>
    <row r="13" spans="1:7" x14ac:dyDescent="0.25">
      <c r="F13" s="3" t="s">
        <v>180</v>
      </c>
      <c r="G13" s="21">
        <v>0.08</v>
      </c>
    </row>
    <row r="14" spans="1:7" ht="15.75" thickBot="1" x14ac:dyDescent="0.3">
      <c r="F14" s="3" t="s">
        <v>181</v>
      </c>
      <c r="G14" s="3">
        <v>5</v>
      </c>
    </row>
    <row r="15" spans="1:7" ht="15.75" thickBot="1" x14ac:dyDescent="0.3">
      <c r="A15" s="13" t="s">
        <v>102</v>
      </c>
      <c r="B15" s="14" t="s">
        <v>184</v>
      </c>
      <c r="C15" s="15" t="s">
        <v>185</v>
      </c>
      <c r="F15" s="3" t="s">
        <v>182</v>
      </c>
      <c r="G15" s="3">
        <v>-10000</v>
      </c>
    </row>
    <row r="16" spans="1:7" x14ac:dyDescent="0.25">
      <c r="A16" s="17">
        <v>42073</v>
      </c>
      <c r="B16" s="3">
        <v>-8000</v>
      </c>
      <c r="C16" s="3" t="s">
        <v>191</v>
      </c>
    </row>
    <row r="17" spans="1:6" x14ac:dyDescent="0.25">
      <c r="A17" s="17">
        <v>42104</v>
      </c>
      <c r="B17" s="3">
        <v>2500</v>
      </c>
      <c r="C17" s="3" t="s">
        <v>186</v>
      </c>
      <c r="F17" s="3" t="s">
        <v>183</v>
      </c>
    </row>
    <row r="18" spans="1:6" x14ac:dyDescent="0.25">
      <c r="A18" s="17">
        <v>42134</v>
      </c>
      <c r="B18" s="3">
        <v>2700</v>
      </c>
      <c r="C18" s="3" t="s">
        <v>187</v>
      </c>
    </row>
    <row r="19" spans="1:6" x14ac:dyDescent="0.25">
      <c r="A19" s="17">
        <v>42165</v>
      </c>
      <c r="B19" s="3">
        <v>2800</v>
      </c>
      <c r="C19" s="3" t="s">
        <v>188</v>
      </c>
    </row>
    <row r="20" spans="1:6" x14ac:dyDescent="0.25">
      <c r="A20" s="17">
        <v>42195</v>
      </c>
      <c r="B20" s="3">
        <v>3000</v>
      </c>
      <c r="C20" s="3" t="s">
        <v>189</v>
      </c>
    </row>
    <row r="21" spans="1:6" x14ac:dyDescent="0.25">
      <c r="A21" s="17">
        <v>42226</v>
      </c>
      <c r="B21" s="3">
        <v>3200</v>
      </c>
      <c r="C21" s="3" t="s">
        <v>190</v>
      </c>
      <c r="E21" s="3" t="s">
        <v>102</v>
      </c>
      <c r="F21" s="3" t="s">
        <v>184</v>
      </c>
    </row>
    <row r="22" spans="1:6" x14ac:dyDescent="0.25">
      <c r="F22" s="3">
        <v>-8000</v>
      </c>
    </row>
    <row r="23" spans="1:6" ht="15.75" thickBot="1" x14ac:dyDescent="0.3">
      <c r="F23" s="3">
        <v>2500</v>
      </c>
    </row>
    <row r="24" spans="1:6" ht="15.75" thickBot="1" x14ac:dyDescent="0.3">
      <c r="A24" s="16" t="s">
        <v>192</v>
      </c>
      <c r="B24" s="16" t="s">
        <v>193</v>
      </c>
    </row>
  </sheetData>
  <mergeCells count="3">
    <mergeCell ref="A11:B11"/>
    <mergeCell ref="A8:B8"/>
    <mergeCell ref="A5:B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96AF-6E0A-40C9-A043-311D6880776A}">
  <dimension ref="A1"/>
  <sheetViews>
    <sheetView workbookViewId="0">
      <selection activeCell="F41" sqref="F41"/>
    </sheetView>
  </sheetViews>
  <sheetFormatPr defaultRowHeight="15" x14ac:dyDescent="0.25"/>
  <cols>
    <col min="1" max="4" width="9.140625" style="3"/>
    <col min="5" max="5" width="13.140625" style="3" bestFit="1" customWidth="1"/>
    <col min="6" max="6" width="10.42578125" style="3" bestFit="1" customWidth="1"/>
    <col min="7" max="16384" width="9.140625" style="3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Mathemetical Functions</vt:lpstr>
      <vt:lpstr>Character - Text Functions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INSUB KIM</dc:creator>
  <cp:lastModifiedBy>A</cp:lastModifiedBy>
  <dcterms:created xsi:type="dcterms:W3CDTF">2015-06-05T18:17:20Z</dcterms:created>
  <dcterms:modified xsi:type="dcterms:W3CDTF">2022-04-04T09:00:40Z</dcterms:modified>
</cp:coreProperties>
</file>