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por\Downloads\"/>
    </mc:Choice>
  </mc:AlternateContent>
  <xr:revisionPtr revIDLastSave="0" documentId="10_ncr:8100000_{A3053CF5-8B94-402E-B600-C4C8CDE6787C}" xr6:coauthVersionLast="32" xr6:coauthVersionMax="32" xr10:uidLastSave="{00000000-0000-0000-0000-000000000000}"/>
  <bookViews>
    <workbookView xWindow="0" yWindow="0" windowWidth="24000" windowHeight="9450" activeTab="4" xr2:uid="{00000000-000D-0000-FFFF-FFFF00000000}"/>
  </bookViews>
  <sheets>
    <sheet name="Sheet28" sheetId="1" r:id="rId1"/>
    <sheet name="ตชว.ประเมิน61" sheetId="2" r:id="rId2"/>
    <sheet name="รายมิติ" sheetId="3" r:id="rId3"/>
    <sheet name="สสอ." sheetId="4" r:id="rId4"/>
    <sheet name="ทุ่งสง" sheetId="5" r:id="rId5"/>
    <sheet name="สิชล" sheetId="6" r:id="rId6"/>
    <sheet name="ท่าศาลา" sheetId="7" r:id="rId7"/>
    <sheet name="ฉวาง" sheetId="8" r:id="rId8"/>
    <sheet name="ปากพนัง" sheetId="9" r:id="rId9"/>
    <sheet name="ชะอวด" sheetId="10" r:id="rId10"/>
    <sheet name="ทุ่งใหญ่" sheetId="11" r:id="rId11"/>
    <sheet name="เชียรใหญ่" sheetId="12" r:id="rId12"/>
    <sheet name="ร่อนพิบูลย์" sheetId="13" r:id="rId13"/>
    <sheet name="ลานสกา" sheetId="14" r:id="rId14"/>
    <sheet name="พิปูน" sheetId="15" r:id="rId15"/>
    <sheet name="หัวไทร" sheetId="16" r:id="rId16"/>
    <sheet name="ขนอม" sheetId="17" r:id="rId17"/>
    <sheet name="นาบอน" sheetId="18" r:id="rId18"/>
    <sheet name="พรหมคีรี" sheetId="19" r:id="rId19"/>
    <sheet name="บางขัน" sheetId="20" r:id="rId20"/>
    <sheet name="จุฬาภรณ์" sheetId="21" r:id="rId21"/>
    <sheet name="ถ้ำพรรณรา" sheetId="22" r:id="rId22"/>
    <sheet name="พระพรหม" sheetId="23" r:id="rId23"/>
    <sheet name="เฉลิมพระเกียรติ" sheetId="24" r:id="rId24"/>
    <sheet name="นบพิตำ" sheetId="25" r:id="rId25"/>
    <sheet name="ช้างกลาง" sheetId="26" r:id="rId26"/>
    <sheet name="เมือง" sheetId="27" r:id="rId27"/>
  </sheets>
  <calcPr calcId="162913"/>
</workbook>
</file>

<file path=xl/calcChain.xml><?xml version="1.0" encoding="utf-8"?>
<calcChain xmlns="http://schemas.openxmlformats.org/spreadsheetml/2006/main">
  <c r="M96" i="27" l="1"/>
  <c r="N96" i="27" s="1"/>
  <c r="N95" i="27"/>
  <c r="N94" i="27"/>
  <c r="M93" i="27"/>
  <c r="N93" i="27" s="1"/>
  <c r="N92" i="27"/>
  <c r="M91" i="27"/>
  <c r="N91" i="27" s="1"/>
  <c r="N88" i="27"/>
  <c r="M87" i="27"/>
  <c r="N87" i="27" s="1"/>
  <c r="M86" i="27"/>
  <c r="N86" i="27" s="1"/>
  <c r="M85" i="27"/>
  <c r="N85" i="27" s="1"/>
  <c r="N84" i="27"/>
  <c r="N81" i="27"/>
  <c r="M80" i="27"/>
  <c r="N80" i="27" s="1"/>
  <c r="M79" i="27"/>
  <c r="N79" i="27" s="1"/>
  <c r="M78" i="27"/>
  <c r="N78" i="27" s="1"/>
  <c r="M77" i="27"/>
  <c r="N77" i="27" s="1"/>
  <c r="M76" i="27"/>
  <c r="N76" i="27" s="1"/>
  <c r="M75" i="27"/>
  <c r="N75" i="27" s="1"/>
  <c r="M74" i="27"/>
  <c r="N74" i="27" s="1"/>
  <c r="M73" i="27"/>
  <c r="N73" i="27" s="1"/>
  <c r="M72" i="27"/>
  <c r="N72" i="27" s="1"/>
  <c r="M71" i="27"/>
  <c r="N71" i="27" s="1"/>
  <c r="M70" i="27"/>
  <c r="N70" i="27" s="1"/>
  <c r="M69" i="27"/>
  <c r="N69" i="27" s="1"/>
  <c r="N68" i="27"/>
  <c r="N67" i="27"/>
  <c r="M67" i="27"/>
  <c r="N66" i="27"/>
  <c r="M66" i="27"/>
  <c r="N65" i="27"/>
  <c r="M65" i="27"/>
  <c r="N63" i="27"/>
  <c r="N60" i="27"/>
  <c r="N59" i="27"/>
  <c r="N58" i="27"/>
  <c r="N57" i="27"/>
  <c r="M57" i="27"/>
  <c r="N56" i="27"/>
  <c r="M56" i="27"/>
  <c r="N55" i="27"/>
  <c r="M55" i="27"/>
  <c r="N53" i="27"/>
  <c r="M52" i="27"/>
  <c r="N52" i="27" s="1"/>
  <c r="N51" i="27"/>
  <c r="N50" i="27"/>
  <c r="M50" i="27"/>
  <c r="N49" i="27"/>
  <c r="N48" i="27"/>
  <c r="N47" i="27"/>
  <c r="N45" i="27"/>
  <c r="N44" i="27"/>
  <c r="N43" i="27"/>
  <c r="N41" i="27"/>
  <c r="M41" i="27"/>
  <c r="N40" i="27"/>
  <c r="M40" i="27"/>
  <c r="N39" i="27"/>
  <c r="M39" i="27"/>
  <c r="N38" i="27"/>
  <c r="M38" i="27"/>
  <c r="N37" i="27"/>
  <c r="M37" i="27"/>
  <c r="N36" i="27"/>
  <c r="M35" i="27"/>
  <c r="N35" i="27" s="1"/>
  <c r="N34" i="27"/>
  <c r="N33" i="27"/>
  <c r="N32" i="27"/>
  <c r="N31" i="27"/>
  <c r="M30" i="27"/>
  <c r="N30" i="27" s="1"/>
  <c r="M29" i="27"/>
  <c r="N29" i="27" s="1"/>
  <c r="M28" i="27"/>
  <c r="N28" i="27" s="1"/>
  <c r="M27" i="27"/>
  <c r="N27" i="27" s="1"/>
  <c r="M26" i="27"/>
  <c r="N26" i="27" s="1"/>
  <c r="M25" i="27"/>
  <c r="N25" i="27" s="1"/>
  <c r="M24" i="27"/>
  <c r="N24" i="27" s="1"/>
  <c r="M23" i="27"/>
  <c r="N23" i="27" s="1"/>
  <c r="M21" i="27"/>
  <c r="N21" i="27" s="1"/>
  <c r="M20" i="27"/>
  <c r="N20" i="27" s="1"/>
  <c r="M19" i="27"/>
  <c r="N19" i="27" s="1"/>
  <c r="M18" i="27"/>
  <c r="N18" i="27" s="1"/>
  <c r="M16" i="27"/>
  <c r="N16" i="27" s="1"/>
  <c r="M15" i="27"/>
  <c r="N15" i="27" s="1"/>
  <c r="M14" i="27"/>
  <c r="N14" i="27" s="1"/>
  <c r="M13" i="27"/>
  <c r="N13" i="27" s="1"/>
  <c r="M12" i="27"/>
  <c r="N12" i="27" s="1"/>
  <c r="M11" i="27"/>
  <c r="N11" i="27" s="1"/>
  <c r="N97" i="27" s="1"/>
  <c r="N98" i="27" s="1"/>
  <c r="M96" i="26"/>
  <c r="N96" i="26" s="1"/>
  <c r="N95" i="26"/>
  <c r="N94" i="26"/>
  <c r="M93" i="26"/>
  <c r="N93" i="26" s="1"/>
  <c r="N92" i="26"/>
  <c r="N91" i="26"/>
  <c r="M91" i="26"/>
  <c r="N88" i="26"/>
  <c r="M87" i="26"/>
  <c r="N87" i="26" s="1"/>
  <c r="M86" i="26"/>
  <c r="N86" i="26" s="1"/>
  <c r="M85" i="26"/>
  <c r="N85" i="26" s="1"/>
  <c r="N84" i="26"/>
  <c r="N81" i="26"/>
  <c r="M80" i="26"/>
  <c r="N80" i="26" s="1"/>
  <c r="M79" i="26"/>
  <c r="N79" i="26" s="1"/>
  <c r="M78" i="26"/>
  <c r="N78" i="26" s="1"/>
  <c r="M77" i="26"/>
  <c r="N77" i="26" s="1"/>
  <c r="M76" i="26"/>
  <c r="N76" i="26" s="1"/>
  <c r="M75" i="26"/>
  <c r="N75" i="26" s="1"/>
  <c r="M74" i="26"/>
  <c r="N74" i="26" s="1"/>
  <c r="M73" i="26"/>
  <c r="N73" i="26" s="1"/>
  <c r="M72" i="26"/>
  <c r="N72" i="26" s="1"/>
  <c r="M71" i="26"/>
  <c r="N71" i="26" s="1"/>
  <c r="M70" i="26"/>
  <c r="N70" i="26" s="1"/>
  <c r="M69" i="26"/>
  <c r="N69" i="26" s="1"/>
  <c r="N68" i="26"/>
  <c r="N67" i="26"/>
  <c r="M67" i="26"/>
  <c r="N66" i="26"/>
  <c r="M66" i="26"/>
  <c r="M65" i="26"/>
  <c r="N65" i="26" s="1"/>
  <c r="N63" i="26"/>
  <c r="N60" i="26"/>
  <c r="N59" i="26"/>
  <c r="N58" i="26"/>
  <c r="N57" i="26"/>
  <c r="M57" i="26"/>
  <c r="M56" i="26"/>
  <c r="N56" i="26" s="1"/>
  <c r="N55" i="26"/>
  <c r="M55" i="26"/>
  <c r="M53" i="26"/>
  <c r="N53" i="26" s="1"/>
  <c r="N52" i="26"/>
  <c r="M52" i="26"/>
  <c r="N51" i="26"/>
  <c r="N50" i="26"/>
  <c r="M50" i="26"/>
  <c r="N49" i="26"/>
  <c r="N48" i="26"/>
  <c r="N47" i="26"/>
  <c r="N45" i="26"/>
  <c r="N44" i="26"/>
  <c r="N43" i="26"/>
  <c r="N41" i="26"/>
  <c r="M41" i="26"/>
  <c r="M40" i="26"/>
  <c r="N40" i="26" s="1"/>
  <c r="N39" i="26"/>
  <c r="M39" i="26"/>
  <c r="M38" i="26"/>
  <c r="N38" i="26" s="1"/>
  <c r="N37" i="26"/>
  <c r="M37" i="26"/>
  <c r="N36" i="26"/>
  <c r="M35" i="26"/>
  <c r="N35" i="26" s="1"/>
  <c r="N34" i="26"/>
  <c r="N33" i="26"/>
  <c r="N32" i="26"/>
  <c r="N31" i="26"/>
  <c r="N30" i="26"/>
  <c r="M30" i="26"/>
  <c r="M29" i="26"/>
  <c r="N29" i="26" s="1"/>
  <c r="N28" i="26"/>
  <c r="M28" i="26"/>
  <c r="M27" i="26"/>
  <c r="N27" i="26" s="1"/>
  <c r="N26" i="26"/>
  <c r="M26" i="26"/>
  <c r="M25" i="26"/>
  <c r="N25" i="26" s="1"/>
  <c r="N24" i="26"/>
  <c r="M24" i="26"/>
  <c r="M23" i="26"/>
  <c r="N23" i="26" s="1"/>
  <c r="N21" i="26"/>
  <c r="M21" i="26"/>
  <c r="M20" i="26"/>
  <c r="N20" i="26" s="1"/>
  <c r="N19" i="26"/>
  <c r="M19" i="26"/>
  <c r="M18" i="26"/>
  <c r="N18" i="26" s="1"/>
  <c r="N16" i="26"/>
  <c r="M16" i="26"/>
  <c r="M15" i="26"/>
  <c r="N15" i="26" s="1"/>
  <c r="N14" i="26"/>
  <c r="M14" i="26"/>
  <c r="M13" i="26"/>
  <c r="N13" i="26" s="1"/>
  <c r="N12" i="26"/>
  <c r="M12" i="26"/>
  <c r="M11" i="26"/>
  <c r="N11" i="26" s="1"/>
  <c r="M96" i="25"/>
  <c r="N96" i="25" s="1"/>
  <c r="N95" i="25"/>
  <c r="N94" i="25"/>
  <c r="M93" i="25"/>
  <c r="N93" i="25" s="1"/>
  <c r="N92" i="25"/>
  <c r="M91" i="25"/>
  <c r="N91" i="25" s="1"/>
  <c r="N88" i="25"/>
  <c r="N87" i="25"/>
  <c r="M87" i="25"/>
  <c r="M86" i="25"/>
  <c r="N86" i="25" s="1"/>
  <c r="N85" i="25"/>
  <c r="M85" i="25"/>
  <c r="N84" i="25"/>
  <c r="N81" i="25"/>
  <c r="N80" i="25"/>
  <c r="M80" i="25"/>
  <c r="M79" i="25"/>
  <c r="N79" i="25" s="1"/>
  <c r="N78" i="25"/>
  <c r="M78" i="25"/>
  <c r="M77" i="25"/>
  <c r="N77" i="25" s="1"/>
  <c r="N76" i="25"/>
  <c r="M76" i="25"/>
  <c r="M75" i="25"/>
  <c r="N75" i="25" s="1"/>
  <c r="N74" i="25"/>
  <c r="M74" i="25"/>
  <c r="M73" i="25"/>
  <c r="N73" i="25" s="1"/>
  <c r="N72" i="25"/>
  <c r="M72" i="25"/>
  <c r="M71" i="25"/>
  <c r="N71" i="25" s="1"/>
  <c r="N70" i="25"/>
  <c r="M70" i="25"/>
  <c r="M69" i="25"/>
  <c r="N69" i="25" s="1"/>
  <c r="N68" i="25"/>
  <c r="M67" i="25"/>
  <c r="N67" i="25" s="1"/>
  <c r="N66" i="25"/>
  <c r="M66" i="25"/>
  <c r="M65" i="25"/>
  <c r="N65" i="25" s="1"/>
  <c r="N63" i="25"/>
  <c r="N60" i="25"/>
  <c r="N59" i="25"/>
  <c r="N58" i="25"/>
  <c r="N57" i="25"/>
  <c r="M57" i="25"/>
  <c r="M56" i="25"/>
  <c r="N56" i="25" s="1"/>
  <c r="N55" i="25"/>
  <c r="M55" i="25"/>
  <c r="M53" i="25"/>
  <c r="N53" i="25" s="1"/>
  <c r="N52" i="25"/>
  <c r="M52" i="25"/>
  <c r="N51" i="25"/>
  <c r="M50" i="25"/>
  <c r="N50" i="25" s="1"/>
  <c r="N49" i="25"/>
  <c r="N48" i="25"/>
  <c r="N47" i="25"/>
  <c r="N45" i="25"/>
  <c r="N44" i="25"/>
  <c r="N43" i="25"/>
  <c r="M41" i="25"/>
  <c r="N41" i="25" s="1"/>
  <c r="N40" i="25"/>
  <c r="M40" i="25"/>
  <c r="M39" i="25"/>
  <c r="N39" i="25" s="1"/>
  <c r="N38" i="25"/>
  <c r="M38" i="25"/>
  <c r="M37" i="25"/>
  <c r="N37" i="25" s="1"/>
  <c r="N36" i="25"/>
  <c r="M35" i="25"/>
  <c r="N35" i="25" s="1"/>
  <c r="N34" i="25"/>
  <c r="N33" i="25"/>
  <c r="N32" i="25"/>
  <c r="N31" i="25"/>
  <c r="N30" i="25"/>
  <c r="M30" i="25"/>
  <c r="M29" i="25"/>
  <c r="N29" i="25" s="1"/>
  <c r="M28" i="25"/>
  <c r="N28" i="25" s="1"/>
  <c r="M27" i="25"/>
  <c r="N27" i="25" s="1"/>
  <c r="N26" i="25"/>
  <c r="M26" i="25"/>
  <c r="M25" i="25"/>
  <c r="N25" i="25" s="1"/>
  <c r="M24" i="25"/>
  <c r="N24" i="25" s="1"/>
  <c r="M23" i="25"/>
  <c r="N23" i="25" s="1"/>
  <c r="N21" i="25"/>
  <c r="M21" i="25"/>
  <c r="M20" i="25"/>
  <c r="N20" i="25" s="1"/>
  <c r="M19" i="25"/>
  <c r="N19" i="25" s="1"/>
  <c r="M18" i="25"/>
  <c r="N18" i="25" s="1"/>
  <c r="N16" i="25"/>
  <c r="M16" i="25"/>
  <c r="M15" i="25"/>
  <c r="N15" i="25" s="1"/>
  <c r="M14" i="25"/>
  <c r="N14" i="25" s="1"/>
  <c r="M13" i="25"/>
  <c r="N13" i="25" s="1"/>
  <c r="N12" i="25"/>
  <c r="M12" i="25"/>
  <c r="M11" i="25"/>
  <c r="N11" i="25" s="1"/>
  <c r="M96" i="24"/>
  <c r="N96" i="24" s="1"/>
  <c r="N95" i="24"/>
  <c r="N94" i="24"/>
  <c r="M93" i="24"/>
  <c r="N93" i="24" s="1"/>
  <c r="N92" i="24"/>
  <c r="N91" i="24"/>
  <c r="M91" i="24"/>
  <c r="N88" i="24"/>
  <c r="M87" i="24"/>
  <c r="N87" i="24" s="1"/>
  <c r="M86" i="24"/>
  <c r="N86" i="24" s="1"/>
  <c r="N85" i="24"/>
  <c r="M85" i="24"/>
  <c r="N84" i="24"/>
  <c r="N81" i="24"/>
  <c r="N80" i="24"/>
  <c r="M80" i="24"/>
  <c r="M79" i="24"/>
  <c r="N79" i="24" s="1"/>
  <c r="M78" i="24"/>
  <c r="N78" i="24" s="1"/>
  <c r="M77" i="24"/>
  <c r="N77" i="24" s="1"/>
  <c r="N76" i="24"/>
  <c r="M76" i="24"/>
  <c r="M75" i="24"/>
  <c r="N75" i="24" s="1"/>
  <c r="M74" i="24"/>
  <c r="N74" i="24" s="1"/>
  <c r="M73" i="24"/>
  <c r="N73" i="24" s="1"/>
  <c r="N72" i="24"/>
  <c r="M72" i="24"/>
  <c r="M71" i="24"/>
  <c r="N71" i="24" s="1"/>
  <c r="M70" i="24"/>
  <c r="N70" i="24" s="1"/>
  <c r="M69" i="24"/>
  <c r="N69" i="24" s="1"/>
  <c r="N68" i="24"/>
  <c r="N67" i="24"/>
  <c r="M67" i="24"/>
  <c r="M66" i="24"/>
  <c r="N66" i="24" s="1"/>
  <c r="N65" i="24"/>
  <c r="M65" i="24"/>
  <c r="N63" i="24"/>
  <c r="N60" i="24"/>
  <c r="N59" i="24"/>
  <c r="N58" i="24"/>
  <c r="M57" i="24"/>
  <c r="N57" i="24" s="1"/>
  <c r="N56" i="24"/>
  <c r="M56" i="24"/>
  <c r="M55" i="24"/>
  <c r="N55" i="24" s="1"/>
  <c r="N53" i="24"/>
  <c r="M52" i="24"/>
  <c r="N52" i="24" s="1"/>
  <c r="N51" i="24"/>
  <c r="N50" i="24"/>
  <c r="M50" i="24"/>
  <c r="N49" i="24"/>
  <c r="N48" i="24"/>
  <c r="N47" i="24"/>
  <c r="N45" i="24"/>
  <c r="N44" i="24"/>
  <c r="N43" i="24"/>
  <c r="N41" i="24"/>
  <c r="M41" i="24"/>
  <c r="N40" i="24"/>
  <c r="M40" i="24"/>
  <c r="N39" i="24"/>
  <c r="M39" i="24"/>
  <c r="N38" i="24"/>
  <c r="M38" i="24"/>
  <c r="N37" i="24"/>
  <c r="M37" i="24"/>
  <c r="N36" i="24"/>
  <c r="M35" i="24"/>
  <c r="N35" i="24" s="1"/>
  <c r="N34" i="24"/>
  <c r="N33" i="24"/>
  <c r="N32" i="24"/>
  <c r="N31" i="24"/>
  <c r="M30" i="24"/>
  <c r="N30" i="24" s="1"/>
  <c r="N29" i="24"/>
  <c r="M29" i="24"/>
  <c r="M28" i="24"/>
  <c r="N28" i="24" s="1"/>
  <c r="M27" i="24"/>
  <c r="N27" i="24" s="1"/>
  <c r="M26" i="24"/>
  <c r="N26" i="24" s="1"/>
  <c r="N25" i="24"/>
  <c r="M25" i="24"/>
  <c r="M24" i="24"/>
  <c r="N24" i="24" s="1"/>
  <c r="M23" i="24"/>
  <c r="N23" i="24" s="1"/>
  <c r="M21" i="24"/>
  <c r="N21" i="24" s="1"/>
  <c r="N20" i="24"/>
  <c r="M20" i="24"/>
  <c r="M19" i="24"/>
  <c r="N19" i="24" s="1"/>
  <c r="M18" i="24"/>
  <c r="N18" i="24" s="1"/>
  <c r="M16" i="24"/>
  <c r="N16" i="24" s="1"/>
  <c r="N15" i="24"/>
  <c r="M15" i="24"/>
  <c r="M14" i="24"/>
  <c r="N14" i="24" s="1"/>
  <c r="M13" i="24"/>
  <c r="N13" i="24" s="1"/>
  <c r="M12" i="24"/>
  <c r="N12" i="24" s="1"/>
  <c r="N11" i="24"/>
  <c r="N97" i="24" s="1"/>
  <c r="N98" i="24" s="1"/>
  <c r="M11" i="24"/>
  <c r="M96" i="23"/>
  <c r="N96" i="23" s="1"/>
  <c r="N95" i="23"/>
  <c r="N94" i="23"/>
  <c r="M93" i="23"/>
  <c r="N93" i="23" s="1"/>
  <c r="N92" i="23"/>
  <c r="N91" i="23"/>
  <c r="M91" i="23"/>
  <c r="N88" i="23"/>
  <c r="M87" i="23"/>
  <c r="N87" i="23" s="1"/>
  <c r="N86" i="23"/>
  <c r="M86" i="23"/>
  <c r="M85" i="23"/>
  <c r="N85" i="23" s="1"/>
  <c r="N84" i="23"/>
  <c r="N81" i="23"/>
  <c r="M80" i="23"/>
  <c r="N80" i="23" s="1"/>
  <c r="N79" i="23"/>
  <c r="M79" i="23"/>
  <c r="M78" i="23"/>
  <c r="N78" i="23" s="1"/>
  <c r="M77" i="23"/>
  <c r="N77" i="23" s="1"/>
  <c r="M76" i="23"/>
  <c r="N76" i="23" s="1"/>
  <c r="N75" i="23"/>
  <c r="M75" i="23"/>
  <c r="M74" i="23"/>
  <c r="N74" i="23" s="1"/>
  <c r="M73" i="23"/>
  <c r="N73" i="23" s="1"/>
  <c r="M72" i="23"/>
  <c r="N72" i="23" s="1"/>
  <c r="N71" i="23"/>
  <c r="M71" i="23"/>
  <c r="M70" i="23"/>
  <c r="N70" i="23" s="1"/>
  <c r="M69" i="23"/>
  <c r="N69" i="23" s="1"/>
  <c r="N68" i="23"/>
  <c r="N67" i="23"/>
  <c r="M67" i="23"/>
  <c r="N66" i="23"/>
  <c r="M66" i="23"/>
  <c r="N65" i="23"/>
  <c r="M65" i="23"/>
  <c r="N63" i="23"/>
  <c r="N60" i="23"/>
  <c r="N59" i="23"/>
  <c r="N58" i="23"/>
  <c r="N57" i="23"/>
  <c r="M57" i="23"/>
  <c r="N56" i="23"/>
  <c r="M56" i="23"/>
  <c r="N55" i="23"/>
  <c r="M55" i="23"/>
  <c r="N53" i="23"/>
  <c r="M52" i="23"/>
  <c r="N52" i="23" s="1"/>
  <c r="N51" i="23"/>
  <c r="N50" i="23"/>
  <c r="M50" i="23"/>
  <c r="N49" i="23"/>
  <c r="N48" i="23"/>
  <c r="N47" i="23"/>
  <c r="N45" i="23"/>
  <c r="N44" i="23"/>
  <c r="N43" i="23"/>
  <c r="N41" i="23"/>
  <c r="M41" i="23"/>
  <c r="N40" i="23"/>
  <c r="M40" i="23"/>
  <c r="N39" i="23"/>
  <c r="M39" i="23"/>
  <c r="N38" i="23"/>
  <c r="M38" i="23"/>
  <c r="N37" i="23"/>
  <c r="M37" i="23"/>
  <c r="N36" i="23"/>
  <c r="M35" i="23"/>
  <c r="N35" i="23" s="1"/>
  <c r="N34" i="23"/>
  <c r="N33" i="23"/>
  <c r="N32" i="23"/>
  <c r="N31" i="23"/>
  <c r="N30" i="23"/>
  <c r="M30" i="23"/>
  <c r="M29" i="23"/>
  <c r="N29" i="23" s="1"/>
  <c r="M28" i="23"/>
  <c r="N28" i="23" s="1"/>
  <c r="M27" i="23"/>
  <c r="N27" i="23" s="1"/>
  <c r="N26" i="23"/>
  <c r="M26" i="23"/>
  <c r="M25" i="23"/>
  <c r="N25" i="23" s="1"/>
  <c r="M24" i="23"/>
  <c r="N24" i="23" s="1"/>
  <c r="M23" i="23"/>
  <c r="N23" i="23" s="1"/>
  <c r="N21" i="23"/>
  <c r="M21" i="23"/>
  <c r="M20" i="23"/>
  <c r="N20" i="23" s="1"/>
  <c r="M19" i="23"/>
  <c r="N19" i="23" s="1"/>
  <c r="M18" i="23"/>
  <c r="N18" i="23" s="1"/>
  <c r="N16" i="23"/>
  <c r="M16" i="23"/>
  <c r="M15" i="23"/>
  <c r="N15" i="23" s="1"/>
  <c r="M14" i="23"/>
  <c r="N14" i="23" s="1"/>
  <c r="M13" i="23"/>
  <c r="N13" i="23" s="1"/>
  <c r="N12" i="23"/>
  <c r="M12" i="23"/>
  <c r="M11" i="23"/>
  <c r="N11" i="23" s="1"/>
  <c r="N97" i="23" s="1"/>
  <c r="N98" i="23" s="1"/>
  <c r="M96" i="22"/>
  <c r="N96" i="22" s="1"/>
  <c r="N95" i="22"/>
  <c r="N94" i="22"/>
  <c r="N93" i="22"/>
  <c r="M93" i="22"/>
  <c r="N92" i="22"/>
  <c r="M91" i="22"/>
  <c r="N91" i="22" s="1"/>
  <c r="N88" i="22"/>
  <c r="N87" i="22"/>
  <c r="M87" i="22"/>
  <c r="N86" i="22"/>
  <c r="M86" i="22"/>
  <c r="N85" i="22"/>
  <c r="M85" i="22"/>
  <c r="N84" i="22"/>
  <c r="N81" i="22"/>
  <c r="N80" i="22"/>
  <c r="M80" i="22"/>
  <c r="N79" i="22"/>
  <c r="M79" i="22"/>
  <c r="N78" i="22"/>
  <c r="M78" i="22"/>
  <c r="N77" i="22"/>
  <c r="M77" i="22"/>
  <c r="N76" i="22"/>
  <c r="M76" i="22"/>
  <c r="N75" i="22"/>
  <c r="M75" i="22"/>
  <c r="N74" i="22"/>
  <c r="M74" i="22"/>
  <c r="N73" i="22"/>
  <c r="M73" i="22"/>
  <c r="N72" i="22"/>
  <c r="M72" i="22"/>
  <c r="N71" i="22"/>
  <c r="M71" i="22"/>
  <c r="N70" i="22"/>
  <c r="M70" i="22"/>
  <c r="N69" i="22"/>
  <c r="M69" i="22"/>
  <c r="N68" i="22"/>
  <c r="M67" i="22"/>
  <c r="N67" i="22" s="1"/>
  <c r="M66" i="22"/>
  <c r="N66" i="22" s="1"/>
  <c r="M65" i="22"/>
  <c r="N65" i="22" s="1"/>
  <c r="N63" i="22"/>
  <c r="N60" i="22"/>
  <c r="N59" i="22"/>
  <c r="N58" i="22"/>
  <c r="M57" i="22"/>
  <c r="N57" i="22" s="1"/>
  <c r="M56" i="22"/>
  <c r="N56" i="22" s="1"/>
  <c r="M55" i="22"/>
  <c r="N55" i="22" s="1"/>
  <c r="N53" i="22"/>
  <c r="N52" i="22"/>
  <c r="M52" i="22"/>
  <c r="N51" i="22"/>
  <c r="M50" i="22"/>
  <c r="N50" i="22" s="1"/>
  <c r="N49" i="22"/>
  <c r="N48" i="22"/>
  <c r="N47" i="22"/>
  <c r="N45" i="22"/>
  <c r="N44" i="22"/>
  <c r="N43" i="22"/>
  <c r="M41" i="22"/>
  <c r="N41" i="22" s="1"/>
  <c r="M40" i="22"/>
  <c r="N40" i="22" s="1"/>
  <c r="M39" i="22"/>
  <c r="N39" i="22" s="1"/>
  <c r="M38" i="22"/>
  <c r="N38" i="22" s="1"/>
  <c r="M37" i="22"/>
  <c r="N37" i="22" s="1"/>
  <c r="N36" i="22"/>
  <c r="N35" i="22"/>
  <c r="M35" i="22"/>
  <c r="N34" i="22"/>
  <c r="N33" i="22"/>
  <c r="N32" i="22"/>
  <c r="N31" i="22"/>
  <c r="N30" i="22"/>
  <c r="M30" i="22"/>
  <c r="N29" i="22"/>
  <c r="M29" i="22"/>
  <c r="N28" i="22"/>
  <c r="M28" i="22"/>
  <c r="N27" i="22"/>
  <c r="M27" i="22"/>
  <c r="N26" i="22"/>
  <c r="M26" i="22"/>
  <c r="N25" i="22"/>
  <c r="M25" i="22"/>
  <c r="N24" i="22"/>
  <c r="M24" i="22"/>
  <c r="N23" i="22"/>
  <c r="M23" i="22"/>
  <c r="N21" i="22"/>
  <c r="M21" i="22"/>
  <c r="N20" i="22"/>
  <c r="M20" i="22"/>
  <c r="N19" i="22"/>
  <c r="M19" i="22"/>
  <c r="N18" i="22"/>
  <c r="M18" i="22"/>
  <c r="N16" i="22"/>
  <c r="M16" i="22"/>
  <c r="N15" i="22"/>
  <c r="M15" i="22"/>
  <c r="N14" i="22"/>
  <c r="M14" i="22"/>
  <c r="N13" i="22"/>
  <c r="M13" i="22"/>
  <c r="N12" i="22"/>
  <c r="M12" i="22"/>
  <c r="N11" i="22"/>
  <c r="M11" i="22"/>
  <c r="N96" i="21"/>
  <c r="M96" i="21"/>
  <c r="N95" i="21"/>
  <c r="N94" i="21"/>
  <c r="N93" i="21"/>
  <c r="M93" i="21"/>
  <c r="N92" i="21"/>
  <c r="M91" i="21"/>
  <c r="N91" i="21" s="1"/>
  <c r="N88" i="21"/>
  <c r="N87" i="21"/>
  <c r="M87" i="21"/>
  <c r="N86" i="21"/>
  <c r="M86" i="21"/>
  <c r="N85" i="21"/>
  <c r="M85" i="21"/>
  <c r="N84" i="21"/>
  <c r="N81" i="21"/>
  <c r="N80" i="21"/>
  <c r="M80" i="21"/>
  <c r="N79" i="21"/>
  <c r="M79" i="21"/>
  <c r="N78" i="21"/>
  <c r="M78" i="21"/>
  <c r="N77" i="21"/>
  <c r="M77" i="21"/>
  <c r="N76" i="21"/>
  <c r="M76" i="21"/>
  <c r="N75" i="21"/>
  <c r="M75" i="21"/>
  <c r="N74" i="21"/>
  <c r="M74" i="21"/>
  <c r="N73" i="21"/>
  <c r="M73" i="21"/>
  <c r="N72" i="21"/>
  <c r="M72" i="21"/>
  <c r="N71" i="21"/>
  <c r="M71" i="21"/>
  <c r="N70" i="21"/>
  <c r="M70" i="21"/>
  <c r="N69" i="21"/>
  <c r="M69" i="21"/>
  <c r="N68" i="21"/>
  <c r="M67" i="21"/>
  <c r="N67" i="21" s="1"/>
  <c r="M66" i="21"/>
  <c r="N66" i="21" s="1"/>
  <c r="M65" i="21"/>
  <c r="N65" i="21" s="1"/>
  <c r="N63" i="21"/>
  <c r="N60" i="21"/>
  <c r="N59" i="21"/>
  <c r="N58" i="21"/>
  <c r="M57" i="21"/>
  <c r="N57" i="21" s="1"/>
  <c r="M56" i="21"/>
  <c r="N56" i="21" s="1"/>
  <c r="M55" i="21"/>
  <c r="N55" i="21" s="1"/>
  <c r="N53" i="21"/>
  <c r="N52" i="21"/>
  <c r="M52" i="21"/>
  <c r="N51" i="21"/>
  <c r="M50" i="21"/>
  <c r="N50" i="21" s="1"/>
  <c r="N49" i="21"/>
  <c r="N48" i="21"/>
  <c r="N47" i="21"/>
  <c r="N45" i="21"/>
  <c r="N44" i="21"/>
  <c r="N43" i="21"/>
  <c r="M41" i="21"/>
  <c r="N41" i="21" s="1"/>
  <c r="M40" i="21"/>
  <c r="N40" i="21" s="1"/>
  <c r="M39" i="21"/>
  <c r="N39" i="21" s="1"/>
  <c r="M38" i="21"/>
  <c r="N38" i="21" s="1"/>
  <c r="M37" i="21"/>
  <c r="N37" i="21" s="1"/>
  <c r="N36" i="21"/>
  <c r="N35" i="21"/>
  <c r="M35" i="21"/>
  <c r="N34" i="21"/>
  <c r="N33" i="21"/>
  <c r="N32" i="21"/>
  <c r="N31" i="21"/>
  <c r="N30" i="21"/>
  <c r="M30" i="21"/>
  <c r="N29" i="21"/>
  <c r="M29" i="21"/>
  <c r="N28" i="21"/>
  <c r="M28" i="21"/>
  <c r="N27" i="21"/>
  <c r="M27" i="21"/>
  <c r="N26" i="21"/>
  <c r="M26" i="21"/>
  <c r="N25" i="21"/>
  <c r="M25" i="21"/>
  <c r="N24" i="21"/>
  <c r="M24" i="21"/>
  <c r="N23" i="21"/>
  <c r="M23" i="21"/>
  <c r="N21" i="21"/>
  <c r="M21" i="21"/>
  <c r="N20" i="21"/>
  <c r="M20" i="21"/>
  <c r="N19" i="21"/>
  <c r="M19" i="21"/>
  <c r="N18" i="21"/>
  <c r="M18" i="21"/>
  <c r="N16" i="21"/>
  <c r="M16" i="21"/>
  <c r="N15" i="21"/>
  <c r="M15" i="21"/>
  <c r="N14" i="21"/>
  <c r="M14" i="21"/>
  <c r="N13" i="21"/>
  <c r="M13" i="21"/>
  <c r="N12" i="21"/>
  <c r="M12" i="21"/>
  <c r="N11" i="21"/>
  <c r="N97" i="21" s="1"/>
  <c r="N98" i="21" s="1"/>
  <c r="M11" i="21"/>
  <c r="N96" i="20"/>
  <c r="M96" i="20"/>
  <c r="N95" i="20"/>
  <c r="N94" i="20"/>
  <c r="N93" i="20"/>
  <c r="M93" i="20"/>
  <c r="N92" i="20"/>
  <c r="M91" i="20"/>
  <c r="N91" i="20" s="1"/>
  <c r="N88" i="20"/>
  <c r="N87" i="20"/>
  <c r="M87" i="20"/>
  <c r="N86" i="20"/>
  <c r="M86" i="20"/>
  <c r="N85" i="20"/>
  <c r="M85" i="20"/>
  <c r="N84" i="20"/>
  <c r="N81" i="20"/>
  <c r="N80" i="20"/>
  <c r="M80" i="20"/>
  <c r="N79" i="20"/>
  <c r="M79" i="20"/>
  <c r="N78" i="20"/>
  <c r="M78" i="20"/>
  <c r="N77" i="20"/>
  <c r="M77" i="20"/>
  <c r="N76" i="20"/>
  <c r="M76" i="20"/>
  <c r="N75" i="20"/>
  <c r="M75" i="20"/>
  <c r="N74" i="20"/>
  <c r="M74" i="20"/>
  <c r="N73" i="20"/>
  <c r="M73" i="20"/>
  <c r="N72" i="20"/>
  <c r="M72" i="20"/>
  <c r="N71" i="20"/>
  <c r="M71" i="20"/>
  <c r="N70" i="20"/>
  <c r="M70" i="20"/>
  <c r="N69" i="20"/>
  <c r="M69" i="20"/>
  <c r="N68" i="20"/>
  <c r="M67" i="20"/>
  <c r="N67" i="20" s="1"/>
  <c r="M66" i="20"/>
  <c r="N66" i="20" s="1"/>
  <c r="M65" i="20"/>
  <c r="N65" i="20" s="1"/>
  <c r="N63" i="20"/>
  <c r="N60" i="20"/>
  <c r="N59" i="20"/>
  <c r="N58" i="20"/>
  <c r="M57" i="20"/>
  <c r="N57" i="20" s="1"/>
  <c r="M56" i="20"/>
  <c r="N56" i="20" s="1"/>
  <c r="M55" i="20"/>
  <c r="N55" i="20" s="1"/>
  <c r="M53" i="20"/>
  <c r="N53" i="20" s="1"/>
  <c r="M52" i="20"/>
  <c r="N52" i="20" s="1"/>
  <c r="N51" i="20"/>
  <c r="N50" i="20"/>
  <c r="M50" i="20"/>
  <c r="N49" i="20"/>
  <c r="N48" i="20"/>
  <c r="N47" i="20"/>
  <c r="N45" i="20"/>
  <c r="N44" i="20"/>
  <c r="N43" i="20"/>
  <c r="N41" i="20"/>
  <c r="M41" i="20"/>
  <c r="N40" i="20"/>
  <c r="M40" i="20"/>
  <c r="N39" i="20"/>
  <c r="M39" i="20"/>
  <c r="N38" i="20"/>
  <c r="M38" i="20"/>
  <c r="N37" i="20"/>
  <c r="M37" i="20"/>
  <c r="N36" i="20"/>
  <c r="M35" i="20"/>
  <c r="N35" i="20" s="1"/>
  <c r="N34" i="20"/>
  <c r="N33" i="20"/>
  <c r="N32" i="20"/>
  <c r="N31" i="20"/>
  <c r="M30" i="20"/>
  <c r="N30" i="20" s="1"/>
  <c r="M29" i="20"/>
  <c r="N29" i="20" s="1"/>
  <c r="M28" i="20"/>
  <c r="N28" i="20" s="1"/>
  <c r="M27" i="20"/>
  <c r="N27" i="20" s="1"/>
  <c r="M26" i="20"/>
  <c r="N26" i="20" s="1"/>
  <c r="M25" i="20"/>
  <c r="N25" i="20" s="1"/>
  <c r="M24" i="20"/>
  <c r="N24" i="20" s="1"/>
  <c r="M23" i="20"/>
  <c r="N23" i="20" s="1"/>
  <c r="M21" i="20"/>
  <c r="N21" i="20" s="1"/>
  <c r="M20" i="20"/>
  <c r="N20" i="20" s="1"/>
  <c r="M19" i="20"/>
  <c r="N19" i="20" s="1"/>
  <c r="M18" i="20"/>
  <c r="N18" i="20" s="1"/>
  <c r="M16" i="20"/>
  <c r="N16" i="20" s="1"/>
  <c r="M15" i="20"/>
  <c r="N15" i="20" s="1"/>
  <c r="M14" i="20"/>
  <c r="N14" i="20" s="1"/>
  <c r="M13" i="20"/>
  <c r="N13" i="20" s="1"/>
  <c r="M12" i="20"/>
  <c r="N12" i="20" s="1"/>
  <c r="M11" i="20"/>
  <c r="N11" i="20" s="1"/>
  <c r="M96" i="19"/>
  <c r="N96" i="19" s="1"/>
  <c r="N95" i="19"/>
  <c r="N94" i="19"/>
  <c r="M93" i="19"/>
  <c r="N93" i="19" s="1"/>
  <c r="N92" i="19"/>
  <c r="N91" i="19"/>
  <c r="M91" i="19"/>
  <c r="N88" i="19"/>
  <c r="M87" i="19"/>
  <c r="N87" i="19" s="1"/>
  <c r="M86" i="19"/>
  <c r="N86" i="19" s="1"/>
  <c r="M85" i="19"/>
  <c r="N85" i="19" s="1"/>
  <c r="N84" i="19"/>
  <c r="N81" i="19"/>
  <c r="M80" i="19"/>
  <c r="N80" i="19" s="1"/>
  <c r="M79" i="19"/>
  <c r="N79" i="19" s="1"/>
  <c r="M78" i="19"/>
  <c r="N78" i="19" s="1"/>
  <c r="M77" i="19"/>
  <c r="N77" i="19" s="1"/>
  <c r="M76" i="19"/>
  <c r="N76" i="19" s="1"/>
  <c r="M75" i="19"/>
  <c r="N75" i="19" s="1"/>
  <c r="M74" i="19"/>
  <c r="N74" i="19" s="1"/>
  <c r="M73" i="19"/>
  <c r="N73" i="19" s="1"/>
  <c r="M72" i="19"/>
  <c r="N72" i="19" s="1"/>
  <c r="M71" i="19"/>
  <c r="N71" i="19" s="1"/>
  <c r="M70" i="19"/>
  <c r="N70" i="19" s="1"/>
  <c r="M69" i="19"/>
  <c r="N69" i="19" s="1"/>
  <c r="N68" i="19"/>
  <c r="N67" i="19"/>
  <c r="M67" i="19"/>
  <c r="N66" i="19"/>
  <c r="M66" i="19"/>
  <c r="N65" i="19"/>
  <c r="M65" i="19"/>
  <c r="N63" i="19"/>
  <c r="N60" i="19"/>
  <c r="N59" i="19"/>
  <c r="N58" i="19"/>
  <c r="N57" i="19"/>
  <c r="M57" i="19"/>
  <c r="N56" i="19"/>
  <c r="M56" i="19"/>
  <c r="N55" i="19"/>
  <c r="M55" i="19"/>
  <c r="N53" i="19"/>
  <c r="M53" i="19"/>
  <c r="N52" i="19"/>
  <c r="M52" i="19"/>
  <c r="N51" i="19"/>
  <c r="M50" i="19"/>
  <c r="N50" i="19" s="1"/>
  <c r="N49" i="19"/>
  <c r="N48" i="19"/>
  <c r="N47" i="19"/>
  <c r="N45" i="19"/>
  <c r="N44" i="19"/>
  <c r="N43" i="19"/>
  <c r="M41" i="19"/>
  <c r="N41" i="19" s="1"/>
  <c r="M40" i="19"/>
  <c r="N40" i="19" s="1"/>
  <c r="N97" i="19" s="1"/>
  <c r="N98" i="19" s="1"/>
  <c r="M39" i="19"/>
  <c r="N39" i="19" s="1"/>
  <c r="M38" i="19"/>
  <c r="N38" i="19" s="1"/>
  <c r="M37" i="19"/>
  <c r="N37" i="19" s="1"/>
  <c r="N36" i="19"/>
  <c r="N35" i="19"/>
  <c r="M35" i="19"/>
  <c r="N34" i="19"/>
  <c r="N33" i="19"/>
  <c r="N32" i="19"/>
  <c r="N31" i="19"/>
  <c r="N30" i="19"/>
  <c r="M30" i="19"/>
  <c r="N29" i="19"/>
  <c r="M29" i="19"/>
  <c r="N28" i="19"/>
  <c r="M28" i="19"/>
  <c r="N27" i="19"/>
  <c r="M27" i="19"/>
  <c r="N26" i="19"/>
  <c r="M26" i="19"/>
  <c r="N25" i="19"/>
  <c r="M25" i="19"/>
  <c r="N24" i="19"/>
  <c r="M24" i="19"/>
  <c r="N23" i="19"/>
  <c r="M23" i="19"/>
  <c r="N21" i="19"/>
  <c r="M21" i="19"/>
  <c r="N20" i="19"/>
  <c r="M20" i="19"/>
  <c r="N19" i="19"/>
  <c r="M19" i="19"/>
  <c r="N18" i="19"/>
  <c r="M18" i="19"/>
  <c r="N16" i="19"/>
  <c r="M16" i="19"/>
  <c r="N15" i="19"/>
  <c r="M15" i="19"/>
  <c r="N14" i="19"/>
  <c r="M14" i="19"/>
  <c r="N13" i="19"/>
  <c r="M13" i="19"/>
  <c r="N12" i="19"/>
  <c r="M12" i="19"/>
  <c r="N11" i="19"/>
  <c r="M11" i="19"/>
  <c r="N96" i="18"/>
  <c r="M96" i="18"/>
  <c r="N95" i="18"/>
  <c r="N94" i="18"/>
  <c r="N93" i="18"/>
  <c r="M93" i="18"/>
  <c r="N92" i="18"/>
  <c r="M91" i="18"/>
  <c r="N91" i="18" s="1"/>
  <c r="N88" i="18"/>
  <c r="N87" i="18"/>
  <c r="M87" i="18"/>
  <c r="N86" i="18"/>
  <c r="M86" i="18"/>
  <c r="N85" i="18"/>
  <c r="M85" i="18"/>
  <c r="N84" i="18"/>
  <c r="N81" i="18"/>
  <c r="N80" i="18"/>
  <c r="M80" i="18"/>
  <c r="N79" i="18"/>
  <c r="M79" i="18"/>
  <c r="N78" i="18"/>
  <c r="M78" i="18"/>
  <c r="N77" i="18"/>
  <c r="M77" i="18"/>
  <c r="N76" i="18"/>
  <c r="M76" i="18"/>
  <c r="N75" i="18"/>
  <c r="M75" i="18"/>
  <c r="N74" i="18"/>
  <c r="M74" i="18"/>
  <c r="N73" i="18"/>
  <c r="M73" i="18"/>
  <c r="N72" i="18"/>
  <c r="M72" i="18"/>
  <c r="N71" i="18"/>
  <c r="M71" i="18"/>
  <c r="N70" i="18"/>
  <c r="M70" i="18"/>
  <c r="N69" i="18"/>
  <c r="M69" i="18"/>
  <c r="N68" i="18"/>
  <c r="M67" i="18"/>
  <c r="N67" i="18" s="1"/>
  <c r="M66" i="18"/>
  <c r="N66" i="18" s="1"/>
  <c r="M65" i="18"/>
  <c r="N65" i="18" s="1"/>
  <c r="N63" i="18"/>
  <c r="N60" i="18"/>
  <c r="N59" i="18"/>
  <c r="N58" i="18"/>
  <c r="M57" i="18"/>
  <c r="N57" i="18" s="1"/>
  <c r="M56" i="18"/>
  <c r="N56" i="18" s="1"/>
  <c r="M55" i="18"/>
  <c r="N55" i="18" s="1"/>
  <c r="M53" i="18"/>
  <c r="N53" i="18" s="1"/>
  <c r="M52" i="18"/>
  <c r="N52" i="18" s="1"/>
  <c r="N51" i="18"/>
  <c r="N50" i="18"/>
  <c r="M50" i="18"/>
  <c r="N49" i="18"/>
  <c r="N48" i="18"/>
  <c r="N47" i="18"/>
  <c r="N45" i="18"/>
  <c r="N44" i="18"/>
  <c r="N43" i="18"/>
  <c r="N41" i="18"/>
  <c r="M41" i="18"/>
  <c r="N40" i="18"/>
  <c r="M40" i="18"/>
  <c r="N39" i="18"/>
  <c r="M39" i="18"/>
  <c r="N38" i="18"/>
  <c r="M38" i="18"/>
  <c r="N37" i="18"/>
  <c r="M37" i="18"/>
  <c r="N36" i="18"/>
  <c r="M35" i="18"/>
  <c r="N35" i="18" s="1"/>
  <c r="N34" i="18"/>
  <c r="N33" i="18"/>
  <c r="N32" i="18"/>
  <c r="N31" i="18"/>
  <c r="M30" i="18"/>
  <c r="N30" i="18" s="1"/>
  <c r="M29" i="18"/>
  <c r="N29" i="18" s="1"/>
  <c r="M28" i="18"/>
  <c r="N28" i="18" s="1"/>
  <c r="M27" i="18"/>
  <c r="N27" i="18" s="1"/>
  <c r="M26" i="18"/>
  <c r="N26" i="18" s="1"/>
  <c r="M25" i="18"/>
  <c r="N25" i="18" s="1"/>
  <c r="M24" i="18"/>
  <c r="N24" i="18" s="1"/>
  <c r="M23" i="18"/>
  <c r="N23" i="18" s="1"/>
  <c r="M21" i="18"/>
  <c r="N21" i="18" s="1"/>
  <c r="M20" i="18"/>
  <c r="N20" i="18" s="1"/>
  <c r="M19" i="18"/>
  <c r="N19" i="18" s="1"/>
  <c r="M18" i="18"/>
  <c r="N18" i="18" s="1"/>
  <c r="M16" i="18"/>
  <c r="N16" i="18" s="1"/>
  <c r="M15" i="18"/>
  <c r="N15" i="18" s="1"/>
  <c r="M14" i="18"/>
  <c r="N14" i="18" s="1"/>
  <c r="M13" i="18"/>
  <c r="N13" i="18" s="1"/>
  <c r="M12" i="18"/>
  <c r="N12" i="18" s="1"/>
  <c r="M11" i="18"/>
  <c r="N11" i="18" s="1"/>
  <c r="M96" i="17"/>
  <c r="N96" i="17" s="1"/>
  <c r="N95" i="17"/>
  <c r="N94" i="17"/>
  <c r="M93" i="17"/>
  <c r="N93" i="17" s="1"/>
  <c r="N92" i="17"/>
  <c r="N91" i="17"/>
  <c r="M91" i="17"/>
  <c r="N88" i="17"/>
  <c r="M87" i="17"/>
  <c r="N87" i="17" s="1"/>
  <c r="M86" i="17"/>
  <c r="N86" i="17" s="1"/>
  <c r="M85" i="17"/>
  <c r="N85" i="17" s="1"/>
  <c r="N84" i="17"/>
  <c r="N81" i="17"/>
  <c r="M80" i="17"/>
  <c r="N80" i="17" s="1"/>
  <c r="M79" i="17"/>
  <c r="N79" i="17" s="1"/>
  <c r="M78" i="17"/>
  <c r="N78" i="17" s="1"/>
  <c r="M77" i="17"/>
  <c r="N77" i="17" s="1"/>
  <c r="M76" i="17"/>
  <c r="N76" i="17" s="1"/>
  <c r="M75" i="17"/>
  <c r="N75" i="17" s="1"/>
  <c r="M74" i="17"/>
  <c r="N74" i="17" s="1"/>
  <c r="M73" i="17"/>
  <c r="N73" i="17" s="1"/>
  <c r="M72" i="17"/>
  <c r="N72" i="17" s="1"/>
  <c r="M71" i="17"/>
  <c r="N71" i="17" s="1"/>
  <c r="M70" i="17"/>
  <c r="N70" i="17" s="1"/>
  <c r="M69" i="17"/>
  <c r="N69" i="17" s="1"/>
  <c r="N68" i="17"/>
  <c r="N67" i="17"/>
  <c r="M67" i="17"/>
  <c r="N66" i="17"/>
  <c r="M66" i="17"/>
  <c r="N65" i="17"/>
  <c r="M65" i="17"/>
  <c r="N63" i="17"/>
  <c r="N60" i="17"/>
  <c r="N59" i="17"/>
  <c r="N58" i="17"/>
  <c r="N57" i="17"/>
  <c r="M57" i="17"/>
  <c r="N56" i="17"/>
  <c r="M56" i="17"/>
  <c r="N55" i="17"/>
  <c r="M55" i="17"/>
  <c r="N53" i="17"/>
  <c r="M53" i="17"/>
  <c r="N52" i="17"/>
  <c r="M52" i="17"/>
  <c r="N51" i="17"/>
  <c r="M50" i="17"/>
  <c r="N50" i="17" s="1"/>
  <c r="N49" i="17"/>
  <c r="N48" i="17"/>
  <c r="N47" i="17"/>
  <c r="N45" i="17"/>
  <c r="N44" i="17"/>
  <c r="N43" i="17"/>
  <c r="M41" i="17"/>
  <c r="N41" i="17" s="1"/>
  <c r="M40" i="17"/>
  <c r="N40" i="17" s="1"/>
  <c r="N97" i="17" s="1"/>
  <c r="N98" i="17" s="1"/>
  <c r="M39" i="17"/>
  <c r="N39" i="17" s="1"/>
  <c r="M38" i="17"/>
  <c r="N38" i="17" s="1"/>
  <c r="M37" i="17"/>
  <c r="N37" i="17" s="1"/>
  <c r="N36" i="17"/>
  <c r="N35" i="17"/>
  <c r="M35" i="17"/>
  <c r="N34" i="17"/>
  <c r="N33" i="17"/>
  <c r="N32" i="17"/>
  <c r="N31" i="17"/>
  <c r="N30" i="17"/>
  <c r="M30" i="17"/>
  <c r="N29" i="17"/>
  <c r="M29" i="17"/>
  <c r="N28" i="17"/>
  <c r="M28" i="17"/>
  <c r="N27" i="17"/>
  <c r="M27" i="17"/>
  <c r="N26" i="17"/>
  <c r="M26" i="17"/>
  <c r="N25" i="17"/>
  <c r="M25" i="17"/>
  <c r="N24" i="17"/>
  <c r="M24" i="17"/>
  <c r="N23" i="17"/>
  <c r="M23" i="17"/>
  <c r="N21" i="17"/>
  <c r="M21" i="17"/>
  <c r="N20" i="17"/>
  <c r="M20" i="17"/>
  <c r="N19" i="17"/>
  <c r="M19" i="17"/>
  <c r="N18" i="17"/>
  <c r="M18" i="17"/>
  <c r="N16" i="17"/>
  <c r="M16" i="17"/>
  <c r="N15" i="17"/>
  <c r="M15" i="17"/>
  <c r="N14" i="17"/>
  <c r="M14" i="17"/>
  <c r="N13" i="17"/>
  <c r="M13" i="17"/>
  <c r="N12" i="17"/>
  <c r="M12" i="17"/>
  <c r="N11" i="17"/>
  <c r="M11" i="17"/>
  <c r="N96" i="16"/>
  <c r="M96" i="16"/>
  <c r="N95" i="16"/>
  <c r="N94" i="16"/>
  <c r="N93" i="16"/>
  <c r="M93" i="16"/>
  <c r="N92" i="16"/>
  <c r="M91" i="16"/>
  <c r="N91" i="16" s="1"/>
  <c r="N88" i="16"/>
  <c r="N87" i="16"/>
  <c r="M87" i="16"/>
  <c r="N86" i="16"/>
  <c r="M86" i="16"/>
  <c r="N85" i="16"/>
  <c r="M85" i="16"/>
  <c r="N84" i="16"/>
  <c r="N81" i="16"/>
  <c r="N80" i="16"/>
  <c r="M80" i="16"/>
  <c r="N79" i="16"/>
  <c r="M79" i="16"/>
  <c r="N78" i="16"/>
  <c r="M78" i="16"/>
  <c r="N77" i="16"/>
  <c r="M77" i="16"/>
  <c r="N76" i="16"/>
  <c r="M76" i="16"/>
  <c r="N75" i="16"/>
  <c r="M75" i="16"/>
  <c r="N74" i="16"/>
  <c r="M74" i="16"/>
  <c r="N73" i="16"/>
  <c r="M73" i="16"/>
  <c r="M72" i="16"/>
  <c r="N72" i="16" s="1"/>
  <c r="N71" i="16"/>
  <c r="M71" i="16"/>
  <c r="M70" i="16"/>
  <c r="N70" i="16" s="1"/>
  <c r="N69" i="16"/>
  <c r="M69" i="16"/>
  <c r="N68" i="16"/>
  <c r="N67" i="16"/>
  <c r="M67" i="16"/>
  <c r="M66" i="16"/>
  <c r="N66" i="16" s="1"/>
  <c r="M65" i="16"/>
  <c r="N65" i="16" s="1"/>
  <c r="AU65" i="4" s="1"/>
  <c r="N63" i="16"/>
  <c r="N60" i="16"/>
  <c r="N59" i="16"/>
  <c r="N58" i="16"/>
  <c r="M57" i="16"/>
  <c r="N57" i="16" s="1"/>
  <c r="N56" i="16"/>
  <c r="M56" i="16"/>
  <c r="M55" i="16"/>
  <c r="N55" i="16" s="1"/>
  <c r="M53" i="16"/>
  <c r="N53" i="16" s="1"/>
  <c r="M52" i="16"/>
  <c r="N52" i="16" s="1"/>
  <c r="N51" i="16"/>
  <c r="M50" i="16"/>
  <c r="N50" i="16" s="1"/>
  <c r="N49" i="16"/>
  <c r="N48" i="16"/>
  <c r="N47" i="16"/>
  <c r="N45" i="16"/>
  <c r="N44" i="16"/>
  <c r="N43" i="16"/>
  <c r="M41" i="16"/>
  <c r="N41" i="16" s="1"/>
  <c r="M40" i="16"/>
  <c r="N40" i="16" s="1"/>
  <c r="M39" i="16"/>
  <c r="N39" i="16" s="1"/>
  <c r="M38" i="16"/>
  <c r="N38" i="16" s="1"/>
  <c r="M37" i="16"/>
  <c r="N37" i="16" s="1"/>
  <c r="N36" i="16"/>
  <c r="N35" i="16"/>
  <c r="M35" i="16"/>
  <c r="N34" i="16"/>
  <c r="N33" i="16"/>
  <c r="N32" i="16"/>
  <c r="N31" i="16"/>
  <c r="N30" i="16"/>
  <c r="M30" i="16"/>
  <c r="N29" i="16"/>
  <c r="M29" i="16"/>
  <c r="N28" i="16"/>
  <c r="M28" i="16"/>
  <c r="N27" i="16"/>
  <c r="M27" i="16"/>
  <c r="N26" i="16"/>
  <c r="M26" i="16"/>
  <c r="N25" i="16"/>
  <c r="M25" i="16"/>
  <c r="N24" i="16"/>
  <c r="M24" i="16"/>
  <c r="N23" i="16"/>
  <c r="M23" i="16"/>
  <c r="N21" i="16"/>
  <c r="M21" i="16"/>
  <c r="N20" i="16"/>
  <c r="M20" i="16"/>
  <c r="N19" i="16"/>
  <c r="M19" i="16"/>
  <c r="N18" i="16"/>
  <c r="M18" i="16"/>
  <c r="N16" i="16"/>
  <c r="M16" i="16"/>
  <c r="N15" i="16"/>
  <c r="M15" i="16"/>
  <c r="N14" i="16"/>
  <c r="M14" i="16"/>
  <c r="N13" i="16"/>
  <c r="M13" i="16"/>
  <c r="N12" i="16"/>
  <c r="M12" i="16"/>
  <c r="N11" i="16"/>
  <c r="M11" i="16"/>
  <c r="N96" i="15"/>
  <c r="M96" i="15"/>
  <c r="N95" i="15"/>
  <c r="N94" i="15"/>
  <c r="N93" i="15"/>
  <c r="M93" i="15"/>
  <c r="N92" i="15"/>
  <c r="M91" i="15"/>
  <c r="N91" i="15" s="1"/>
  <c r="N88" i="15"/>
  <c r="N87" i="15"/>
  <c r="M87" i="15"/>
  <c r="N86" i="15"/>
  <c r="M86" i="15"/>
  <c r="N85" i="15"/>
  <c r="M85" i="15"/>
  <c r="N84" i="15"/>
  <c r="N81" i="15"/>
  <c r="N80" i="15"/>
  <c r="M80" i="15"/>
  <c r="N79" i="15"/>
  <c r="M79" i="15"/>
  <c r="N78" i="15"/>
  <c r="M78" i="15"/>
  <c r="N77" i="15"/>
  <c r="M77" i="15"/>
  <c r="N76" i="15"/>
  <c r="M76" i="15"/>
  <c r="N75" i="15"/>
  <c r="M75" i="15"/>
  <c r="N74" i="15"/>
  <c r="M74" i="15"/>
  <c r="N73" i="15"/>
  <c r="M73" i="15"/>
  <c r="N72" i="15"/>
  <c r="M72" i="15"/>
  <c r="N71" i="15"/>
  <c r="M71" i="15"/>
  <c r="N70" i="15"/>
  <c r="M70" i="15"/>
  <c r="M69" i="15"/>
  <c r="N69" i="15" s="1"/>
  <c r="N68" i="15"/>
  <c r="M67" i="15"/>
  <c r="N67" i="15" s="1"/>
  <c r="AR67" i="4" s="1"/>
  <c r="M66" i="15"/>
  <c r="N66" i="15" s="1"/>
  <c r="M65" i="15"/>
  <c r="N65" i="15" s="1"/>
  <c r="N63" i="15"/>
  <c r="N60" i="15"/>
  <c r="N59" i="15"/>
  <c r="N58" i="15"/>
  <c r="M57" i="15"/>
  <c r="N57" i="15" s="1"/>
  <c r="M56" i="15"/>
  <c r="N56" i="15" s="1"/>
  <c r="AR56" i="4" s="1"/>
  <c r="M55" i="15"/>
  <c r="N55" i="15" s="1"/>
  <c r="N53" i="15"/>
  <c r="N52" i="15"/>
  <c r="M52" i="15"/>
  <c r="N51" i="15"/>
  <c r="M50" i="15"/>
  <c r="N50" i="15" s="1"/>
  <c r="N49" i="15"/>
  <c r="N48" i="15"/>
  <c r="N47" i="15"/>
  <c r="N45" i="15"/>
  <c r="N44" i="15"/>
  <c r="N43" i="15"/>
  <c r="M41" i="15"/>
  <c r="N41" i="15" s="1"/>
  <c r="M40" i="15"/>
  <c r="N40" i="15" s="1"/>
  <c r="M39" i="15"/>
  <c r="N39" i="15" s="1"/>
  <c r="M38" i="15"/>
  <c r="N38" i="15" s="1"/>
  <c r="AR38" i="4" s="1"/>
  <c r="M37" i="15"/>
  <c r="N37" i="15" s="1"/>
  <c r="N36" i="15"/>
  <c r="N35" i="15"/>
  <c r="M35" i="15"/>
  <c r="N34" i="15"/>
  <c r="N33" i="15"/>
  <c r="N32" i="15"/>
  <c r="N31" i="15"/>
  <c r="N30" i="15"/>
  <c r="M30" i="15"/>
  <c r="N29" i="15"/>
  <c r="M29" i="15"/>
  <c r="N28" i="15"/>
  <c r="M28" i="15"/>
  <c r="N27" i="15"/>
  <c r="M27" i="15"/>
  <c r="N26" i="15"/>
  <c r="M26" i="15"/>
  <c r="N25" i="15"/>
  <c r="M25" i="15"/>
  <c r="N24" i="15"/>
  <c r="M24" i="15"/>
  <c r="N23" i="15"/>
  <c r="M23" i="15"/>
  <c r="N21" i="15"/>
  <c r="M21" i="15"/>
  <c r="N20" i="15"/>
  <c r="M20" i="15"/>
  <c r="N19" i="15"/>
  <c r="M19" i="15"/>
  <c r="N18" i="15"/>
  <c r="M18" i="15"/>
  <c r="M16" i="15"/>
  <c r="N16" i="15" s="1"/>
  <c r="N15" i="15"/>
  <c r="M15" i="15"/>
  <c r="M14" i="15"/>
  <c r="N14" i="15" s="1"/>
  <c r="N13" i="15"/>
  <c r="M13" i="15"/>
  <c r="M12" i="15"/>
  <c r="N12" i="15" s="1"/>
  <c r="N11" i="15"/>
  <c r="N97" i="15" s="1"/>
  <c r="N98" i="15" s="1"/>
  <c r="M11" i="15"/>
  <c r="N96" i="14"/>
  <c r="M96" i="14"/>
  <c r="N95" i="14"/>
  <c r="N94" i="14"/>
  <c r="N93" i="14"/>
  <c r="M93" i="14"/>
  <c r="N92" i="14"/>
  <c r="M91" i="14"/>
  <c r="N91" i="14" s="1"/>
  <c r="N88" i="14"/>
  <c r="M87" i="14"/>
  <c r="N87" i="14" s="1"/>
  <c r="N86" i="14"/>
  <c r="M86" i="14"/>
  <c r="M85" i="14"/>
  <c r="N85" i="14" s="1"/>
  <c r="N84" i="14"/>
  <c r="N81" i="14"/>
  <c r="M80" i="14"/>
  <c r="N80" i="14" s="1"/>
  <c r="N79" i="14"/>
  <c r="M79" i="14"/>
  <c r="M78" i="14"/>
  <c r="N78" i="14" s="1"/>
  <c r="N77" i="14"/>
  <c r="M77" i="14"/>
  <c r="M76" i="14"/>
  <c r="N76" i="14" s="1"/>
  <c r="N75" i="14"/>
  <c r="M75" i="14"/>
  <c r="M74" i="14"/>
  <c r="N74" i="14" s="1"/>
  <c r="N73" i="14"/>
  <c r="M73" i="14"/>
  <c r="M72" i="14"/>
  <c r="N72" i="14" s="1"/>
  <c r="N71" i="14"/>
  <c r="M71" i="14"/>
  <c r="M70" i="14"/>
  <c r="N70" i="14" s="1"/>
  <c r="N69" i="14"/>
  <c r="M69" i="14"/>
  <c r="N68" i="14"/>
  <c r="M67" i="14"/>
  <c r="N67" i="14" s="1"/>
  <c r="AO67" i="4" s="1"/>
  <c r="N66" i="14"/>
  <c r="M66" i="14"/>
  <c r="M65" i="14"/>
  <c r="N65" i="14" s="1"/>
  <c r="N63" i="14"/>
  <c r="N60" i="14"/>
  <c r="N59" i="14"/>
  <c r="N58" i="14"/>
  <c r="N57" i="14"/>
  <c r="M57" i="14"/>
  <c r="M56" i="14"/>
  <c r="N56" i="14" s="1"/>
  <c r="N55" i="14"/>
  <c r="M55" i="14"/>
  <c r="M53" i="14"/>
  <c r="N53" i="14" s="1"/>
  <c r="N52" i="14"/>
  <c r="M52" i="14"/>
  <c r="N51" i="14"/>
  <c r="N50" i="14"/>
  <c r="M50" i="14"/>
  <c r="N49" i="14"/>
  <c r="N48" i="14"/>
  <c r="N47" i="14"/>
  <c r="N45" i="14"/>
  <c r="N44" i="14"/>
  <c r="N43" i="14"/>
  <c r="N41" i="14"/>
  <c r="M41" i="14"/>
  <c r="M40" i="14"/>
  <c r="N40" i="14" s="1"/>
  <c r="N39" i="14"/>
  <c r="M39" i="14"/>
  <c r="M38" i="14"/>
  <c r="N38" i="14" s="1"/>
  <c r="N37" i="14"/>
  <c r="M37" i="14"/>
  <c r="N36" i="14"/>
  <c r="M35" i="14"/>
  <c r="N35" i="14" s="1"/>
  <c r="N34" i="14"/>
  <c r="N33" i="14"/>
  <c r="N32" i="14"/>
  <c r="N31" i="14"/>
  <c r="N30" i="14"/>
  <c r="M30" i="14"/>
  <c r="M29" i="14"/>
  <c r="N29" i="14" s="1"/>
  <c r="N28" i="14"/>
  <c r="M28" i="14"/>
  <c r="M27" i="14"/>
  <c r="N27" i="14" s="1"/>
  <c r="N26" i="14"/>
  <c r="M26" i="14"/>
  <c r="M25" i="14"/>
  <c r="N25" i="14" s="1"/>
  <c r="N24" i="14"/>
  <c r="M24" i="14"/>
  <c r="M23" i="14"/>
  <c r="N23" i="14" s="1"/>
  <c r="M21" i="14"/>
  <c r="N21" i="14" s="1"/>
  <c r="M20" i="14"/>
  <c r="N20" i="14" s="1"/>
  <c r="AO20" i="4" s="1"/>
  <c r="M19" i="14"/>
  <c r="N19" i="14" s="1"/>
  <c r="M18" i="14"/>
  <c r="N18" i="14" s="1"/>
  <c r="M16" i="14"/>
  <c r="N16" i="14" s="1"/>
  <c r="M15" i="14"/>
  <c r="N15" i="14" s="1"/>
  <c r="AO15" i="4" s="1"/>
  <c r="M14" i="14"/>
  <c r="N14" i="14" s="1"/>
  <c r="M13" i="14"/>
  <c r="N13" i="14" s="1"/>
  <c r="M12" i="14"/>
  <c r="N12" i="14" s="1"/>
  <c r="M11" i="14"/>
  <c r="N11" i="14" s="1"/>
  <c r="M96" i="13"/>
  <c r="N96" i="13" s="1"/>
  <c r="N95" i="13"/>
  <c r="N94" i="13"/>
  <c r="M93" i="13"/>
  <c r="N93" i="13" s="1"/>
  <c r="AL93" i="4" s="1"/>
  <c r="N92" i="13"/>
  <c r="N91" i="13"/>
  <c r="M91" i="13"/>
  <c r="N88" i="13"/>
  <c r="M87" i="13"/>
  <c r="N87" i="13" s="1"/>
  <c r="M86" i="13"/>
  <c r="N86" i="13" s="1"/>
  <c r="M85" i="13"/>
  <c r="N85" i="13" s="1"/>
  <c r="N84" i="13"/>
  <c r="N81" i="13"/>
  <c r="M80" i="13"/>
  <c r="N80" i="13" s="1"/>
  <c r="M79" i="13"/>
  <c r="N79" i="13" s="1"/>
  <c r="M78" i="13"/>
  <c r="N78" i="13" s="1"/>
  <c r="AL78" i="4" s="1"/>
  <c r="M77" i="13"/>
  <c r="N77" i="13" s="1"/>
  <c r="M76" i="13"/>
  <c r="N76" i="13" s="1"/>
  <c r="M75" i="13"/>
  <c r="N75" i="13" s="1"/>
  <c r="M74" i="13"/>
  <c r="N74" i="13" s="1"/>
  <c r="AL74" i="4" s="1"/>
  <c r="M73" i="13"/>
  <c r="N73" i="13" s="1"/>
  <c r="M72" i="13"/>
  <c r="N72" i="13" s="1"/>
  <c r="M71" i="13"/>
  <c r="N71" i="13" s="1"/>
  <c r="M70" i="13"/>
  <c r="N70" i="13" s="1"/>
  <c r="AL70" i="4" s="1"/>
  <c r="M69" i="13"/>
  <c r="N69" i="13" s="1"/>
  <c r="N68" i="13"/>
  <c r="N67" i="13"/>
  <c r="M67" i="13"/>
  <c r="N66" i="13"/>
  <c r="M66" i="13"/>
  <c r="N65" i="13"/>
  <c r="M65" i="13"/>
  <c r="N63" i="13"/>
  <c r="N60" i="13"/>
  <c r="N59" i="13"/>
  <c r="N58" i="13"/>
  <c r="N57" i="13"/>
  <c r="M57" i="13"/>
  <c r="N56" i="13"/>
  <c r="M56" i="13"/>
  <c r="N55" i="13"/>
  <c r="M55" i="13"/>
  <c r="N53" i="13"/>
  <c r="M53" i="13"/>
  <c r="N52" i="13"/>
  <c r="M52" i="13"/>
  <c r="N51" i="13"/>
  <c r="M50" i="13"/>
  <c r="N50" i="13" s="1"/>
  <c r="AL50" i="4" s="1"/>
  <c r="N49" i="13"/>
  <c r="N48" i="13"/>
  <c r="N47" i="13"/>
  <c r="N45" i="13"/>
  <c r="N44" i="13"/>
  <c r="N43" i="13"/>
  <c r="M41" i="13"/>
  <c r="N41" i="13" s="1"/>
  <c r="M40" i="13"/>
  <c r="N40" i="13" s="1"/>
  <c r="AL40" i="4" s="1"/>
  <c r="M39" i="13"/>
  <c r="N39" i="13" s="1"/>
  <c r="M38" i="13"/>
  <c r="N38" i="13" s="1"/>
  <c r="M37" i="13"/>
  <c r="N37" i="13" s="1"/>
  <c r="N36" i="13"/>
  <c r="N35" i="13"/>
  <c r="M35" i="13"/>
  <c r="N34" i="13"/>
  <c r="N33" i="13"/>
  <c r="N32" i="13"/>
  <c r="N31" i="13"/>
  <c r="N30" i="13"/>
  <c r="M30" i="13"/>
  <c r="N29" i="13"/>
  <c r="M29" i="13"/>
  <c r="N28" i="13"/>
  <c r="M28" i="13"/>
  <c r="N27" i="13"/>
  <c r="M27" i="13"/>
  <c r="N26" i="13"/>
  <c r="M26" i="13"/>
  <c r="N25" i="13"/>
  <c r="M25" i="13"/>
  <c r="N24" i="13"/>
  <c r="M24" i="13"/>
  <c r="N23" i="13"/>
  <c r="M23" i="13"/>
  <c r="N21" i="13"/>
  <c r="M21" i="13"/>
  <c r="N20" i="13"/>
  <c r="M20" i="13"/>
  <c r="N19" i="13"/>
  <c r="M19" i="13"/>
  <c r="N18" i="13"/>
  <c r="M18" i="13"/>
  <c r="N16" i="13"/>
  <c r="M16" i="13"/>
  <c r="N15" i="13"/>
  <c r="M15" i="13"/>
  <c r="N14" i="13"/>
  <c r="M14" i="13"/>
  <c r="M13" i="13"/>
  <c r="N13" i="13" s="1"/>
  <c r="N12" i="13"/>
  <c r="M12" i="13"/>
  <c r="M11" i="13"/>
  <c r="N11" i="13" s="1"/>
  <c r="N97" i="13" s="1"/>
  <c r="N98" i="13" s="1"/>
  <c r="M96" i="12"/>
  <c r="N96" i="12" s="1"/>
  <c r="N95" i="12"/>
  <c r="N94" i="12"/>
  <c r="M93" i="12"/>
  <c r="N93" i="12" s="1"/>
  <c r="AI93" i="4" s="1"/>
  <c r="N92" i="12"/>
  <c r="M91" i="12"/>
  <c r="N91" i="12" s="1"/>
  <c r="N88" i="12"/>
  <c r="N87" i="12"/>
  <c r="M87" i="12"/>
  <c r="M86" i="12"/>
  <c r="N86" i="12" s="1"/>
  <c r="N85" i="12"/>
  <c r="M85" i="12"/>
  <c r="N84" i="12"/>
  <c r="N81" i="12"/>
  <c r="N80" i="12"/>
  <c r="M80" i="12"/>
  <c r="M79" i="12"/>
  <c r="N79" i="12" s="1"/>
  <c r="N78" i="12"/>
  <c r="M78" i="12"/>
  <c r="M77" i="12"/>
  <c r="N77" i="12" s="1"/>
  <c r="AI77" i="4" s="1"/>
  <c r="N76" i="12"/>
  <c r="M76" i="12"/>
  <c r="M75" i="12"/>
  <c r="N75" i="12" s="1"/>
  <c r="N74" i="12"/>
  <c r="M74" i="12"/>
  <c r="M73" i="12"/>
  <c r="N73" i="12" s="1"/>
  <c r="N72" i="12"/>
  <c r="M72" i="12"/>
  <c r="M71" i="12"/>
  <c r="N71" i="12" s="1"/>
  <c r="N70" i="12"/>
  <c r="M70" i="12"/>
  <c r="M69" i="12"/>
  <c r="N69" i="12" s="1"/>
  <c r="N68" i="12"/>
  <c r="N67" i="12"/>
  <c r="M67" i="12"/>
  <c r="M66" i="12"/>
  <c r="N66" i="12" s="1"/>
  <c r="AI66" i="4" s="1"/>
  <c r="N65" i="12"/>
  <c r="M65" i="12"/>
  <c r="N63" i="12"/>
  <c r="N60" i="12"/>
  <c r="N59" i="12"/>
  <c r="N58" i="12"/>
  <c r="M57" i="12"/>
  <c r="N57" i="12" s="1"/>
  <c r="N56" i="12"/>
  <c r="M56" i="12"/>
  <c r="M55" i="12"/>
  <c r="N55" i="12" s="1"/>
  <c r="N53" i="12"/>
  <c r="M53" i="12"/>
  <c r="M52" i="12"/>
  <c r="N52" i="12" s="1"/>
  <c r="N51" i="12"/>
  <c r="M50" i="12"/>
  <c r="N50" i="12" s="1"/>
  <c r="N49" i="12"/>
  <c r="N48" i="12"/>
  <c r="N47" i="12"/>
  <c r="N45" i="12"/>
  <c r="N44" i="12"/>
  <c r="N43" i="12"/>
  <c r="M41" i="12"/>
  <c r="N41" i="12" s="1"/>
  <c r="N40" i="12"/>
  <c r="M40" i="12"/>
  <c r="M39" i="12"/>
  <c r="N39" i="12" s="1"/>
  <c r="N38" i="12"/>
  <c r="M38" i="12"/>
  <c r="M37" i="12"/>
  <c r="N37" i="12" s="1"/>
  <c r="AI37" i="4" s="1"/>
  <c r="N36" i="12"/>
  <c r="N35" i="12"/>
  <c r="M35" i="12"/>
  <c r="N34" i="12"/>
  <c r="N33" i="12"/>
  <c r="N32" i="12"/>
  <c r="N31" i="12"/>
  <c r="M30" i="12"/>
  <c r="N30" i="12" s="1"/>
  <c r="AI30" i="4" s="1"/>
  <c r="N29" i="12"/>
  <c r="M29" i="12"/>
  <c r="M28" i="12"/>
  <c r="N28" i="12" s="1"/>
  <c r="N27" i="12"/>
  <c r="M27" i="12"/>
  <c r="M26" i="12"/>
  <c r="N26" i="12" s="1"/>
  <c r="N25" i="12"/>
  <c r="M25" i="12"/>
  <c r="M24" i="12"/>
  <c r="N24" i="12" s="1"/>
  <c r="N23" i="12"/>
  <c r="M23" i="12"/>
  <c r="M21" i="12"/>
  <c r="N21" i="12" s="1"/>
  <c r="AI21" i="4" s="1"/>
  <c r="N20" i="12"/>
  <c r="M20" i="12"/>
  <c r="M19" i="12"/>
  <c r="N19" i="12" s="1"/>
  <c r="M18" i="12"/>
  <c r="N18" i="12" s="1"/>
  <c r="AI18" i="4" s="1"/>
  <c r="M16" i="12"/>
  <c r="N16" i="12" s="1"/>
  <c r="M15" i="12"/>
  <c r="N15" i="12" s="1"/>
  <c r="M14" i="12"/>
  <c r="N14" i="12" s="1"/>
  <c r="M13" i="12"/>
  <c r="N13" i="12" s="1"/>
  <c r="AI13" i="4" s="1"/>
  <c r="M12" i="12"/>
  <c r="N12" i="12" s="1"/>
  <c r="M11" i="12"/>
  <c r="N11" i="12" s="1"/>
  <c r="M96" i="11"/>
  <c r="N96" i="11" s="1"/>
  <c r="N95" i="11"/>
  <c r="N94" i="11"/>
  <c r="M93" i="11"/>
  <c r="N93" i="11" s="1"/>
  <c r="N92" i="11"/>
  <c r="N91" i="11"/>
  <c r="M91" i="11"/>
  <c r="N88" i="11"/>
  <c r="M87" i="11"/>
  <c r="N87" i="11" s="1"/>
  <c r="M86" i="11"/>
  <c r="N86" i="11" s="1"/>
  <c r="M85" i="11"/>
  <c r="N85" i="11" s="1"/>
  <c r="N84" i="11"/>
  <c r="N81" i="11"/>
  <c r="M80" i="11"/>
  <c r="N80" i="11" s="1"/>
  <c r="AF80" i="4" s="1"/>
  <c r="M79" i="11"/>
  <c r="N79" i="11" s="1"/>
  <c r="M78" i="11"/>
  <c r="N78" i="11" s="1"/>
  <c r="M77" i="11"/>
  <c r="N77" i="11" s="1"/>
  <c r="M76" i="11"/>
  <c r="N76" i="11" s="1"/>
  <c r="AF76" i="4" s="1"/>
  <c r="M75" i="11"/>
  <c r="N75" i="11" s="1"/>
  <c r="M74" i="11"/>
  <c r="N74" i="11" s="1"/>
  <c r="M73" i="11"/>
  <c r="N73" i="11" s="1"/>
  <c r="M72" i="11"/>
  <c r="N72" i="11" s="1"/>
  <c r="AF72" i="4" s="1"/>
  <c r="M71" i="11"/>
  <c r="N71" i="11" s="1"/>
  <c r="M70" i="11"/>
  <c r="N70" i="11" s="1"/>
  <c r="M69" i="11"/>
  <c r="N69" i="11" s="1"/>
  <c r="N68" i="11"/>
  <c r="N67" i="11"/>
  <c r="M67" i="11"/>
  <c r="N66" i="11"/>
  <c r="M66" i="11"/>
  <c r="N65" i="11"/>
  <c r="M65" i="11"/>
  <c r="N63" i="11"/>
  <c r="N60" i="11"/>
  <c r="N59" i="11"/>
  <c r="N58" i="11"/>
  <c r="N57" i="11"/>
  <c r="M57" i="11"/>
  <c r="N56" i="11"/>
  <c r="M56" i="11"/>
  <c r="N55" i="11"/>
  <c r="M55" i="11"/>
  <c r="N53" i="11"/>
  <c r="M53" i="11"/>
  <c r="N52" i="11"/>
  <c r="M52" i="11"/>
  <c r="N51" i="11"/>
  <c r="M50" i="11"/>
  <c r="N50" i="11" s="1"/>
  <c r="N49" i="11"/>
  <c r="N48" i="11"/>
  <c r="N47" i="11"/>
  <c r="N45" i="11"/>
  <c r="N44" i="11"/>
  <c r="N43" i="11"/>
  <c r="M41" i="11"/>
  <c r="N41" i="11" s="1"/>
  <c r="M40" i="11"/>
  <c r="N40" i="11" s="1"/>
  <c r="M39" i="11"/>
  <c r="N39" i="11" s="1"/>
  <c r="M38" i="11"/>
  <c r="N38" i="11" s="1"/>
  <c r="AF38" i="4" s="1"/>
  <c r="M37" i="11"/>
  <c r="N37" i="11" s="1"/>
  <c r="N36" i="11"/>
  <c r="N35" i="11"/>
  <c r="M35" i="11"/>
  <c r="N34" i="11"/>
  <c r="N33" i="11"/>
  <c r="N32" i="11"/>
  <c r="N31" i="11"/>
  <c r="N30" i="11"/>
  <c r="M30" i="11"/>
  <c r="N29" i="11"/>
  <c r="M29" i="11"/>
  <c r="N28" i="11"/>
  <c r="M28" i="11"/>
  <c r="N27" i="11"/>
  <c r="M27" i="11"/>
  <c r="N26" i="11"/>
  <c r="M26" i="11"/>
  <c r="N25" i="11"/>
  <c r="M25" i="11"/>
  <c r="N24" i="11"/>
  <c r="M24" i="11"/>
  <c r="N23" i="11"/>
  <c r="M23" i="11"/>
  <c r="N21" i="11"/>
  <c r="M21" i="11"/>
  <c r="N20" i="11"/>
  <c r="M20" i="11"/>
  <c r="N19" i="11"/>
  <c r="M19" i="11"/>
  <c r="N18" i="11"/>
  <c r="M18" i="11"/>
  <c r="N16" i="11"/>
  <c r="M16" i="11"/>
  <c r="N15" i="11"/>
  <c r="M15" i="11"/>
  <c r="N14" i="11"/>
  <c r="M14" i="11"/>
  <c r="N13" i="11"/>
  <c r="M13" i="11"/>
  <c r="N12" i="11"/>
  <c r="M12" i="11"/>
  <c r="N11" i="11"/>
  <c r="M11" i="11"/>
  <c r="N96" i="10"/>
  <c r="M96" i="10"/>
  <c r="N95" i="10"/>
  <c r="N94" i="10"/>
  <c r="N93" i="10"/>
  <c r="M93" i="10"/>
  <c r="N92" i="10"/>
  <c r="M91" i="10"/>
  <c r="N91" i="10" s="1"/>
  <c r="AC91" i="4" s="1"/>
  <c r="N88" i="10"/>
  <c r="N87" i="10"/>
  <c r="M87" i="10"/>
  <c r="N86" i="10"/>
  <c r="M86" i="10"/>
  <c r="N85" i="10"/>
  <c r="M85" i="10"/>
  <c r="N84" i="10"/>
  <c r="N81" i="10"/>
  <c r="N80" i="10"/>
  <c r="M80" i="10"/>
  <c r="N79" i="10"/>
  <c r="M79" i="10"/>
  <c r="N78" i="10"/>
  <c r="M78" i="10"/>
  <c r="N77" i="10"/>
  <c r="M77" i="10"/>
  <c r="N76" i="10"/>
  <c r="M76" i="10"/>
  <c r="N75" i="10"/>
  <c r="M75" i="10"/>
  <c r="M74" i="10"/>
  <c r="N74" i="10" s="1"/>
  <c r="N73" i="10"/>
  <c r="M73" i="10"/>
  <c r="M72" i="10"/>
  <c r="N72" i="10" s="1"/>
  <c r="N71" i="10"/>
  <c r="M71" i="10"/>
  <c r="M70" i="10"/>
  <c r="N70" i="10" s="1"/>
  <c r="N69" i="10"/>
  <c r="M69" i="10"/>
  <c r="N68" i="10"/>
  <c r="M67" i="10"/>
  <c r="N67" i="10" s="1"/>
  <c r="AC67" i="4" s="1"/>
  <c r="N66" i="10"/>
  <c r="M66" i="10"/>
  <c r="M65" i="10"/>
  <c r="N65" i="10" s="1"/>
  <c r="N63" i="10"/>
  <c r="N60" i="10"/>
  <c r="N59" i="10"/>
  <c r="N58" i="10"/>
  <c r="N57" i="10"/>
  <c r="M57" i="10"/>
  <c r="M56" i="10"/>
  <c r="N56" i="10" s="1"/>
  <c r="N55" i="10"/>
  <c r="M55" i="10"/>
  <c r="N53" i="10"/>
  <c r="N52" i="10"/>
  <c r="M52" i="10"/>
  <c r="N51" i="10"/>
  <c r="M50" i="10"/>
  <c r="N50" i="10" s="1"/>
  <c r="N49" i="10"/>
  <c r="N48" i="10"/>
  <c r="N47" i="10"/>
  <c r="N45" i="10"/>
  <c r="N44" i="10"/>
  <c r="N43" i="10"/>
  <c r="M41" i="10"/>
  <c r="N41" i="10" s="1"/>
  <c r="AC41" i="4" s="1"/>
  <c r="N40" i="10"/>
  <c r="M40" i="10"/>
  <c r="M39" i="10"/>
  <c r="N39" i="10" s="1"/>
  <c r="N38" i="10"/>
  <c r="M38" i="10"/>
  <c r="M37" i="10"/>
  <c r="N37" i="10" s="1"/>
  <c r="N36" i="10"/>
  <c r="M35" i="10"/>
  <c r="N35" i="10" s="1"/>
  <c r="AC35" i="4" s="1"/>
  <c r="N34" i="10"/>
  <c r="N33" i="10"/>
  <c r="N32" i="10"/>
  <c r="N31" i="10"/>
  <c r="N30" i="10"/>
  <c r="M30" i="10"/>
  <c r="M29" i="10"/>
  <c r="N29" i="10" s="1"/>
  <c r="N28" i="10"/>
  <c r="M28" i="10"/>
  <c r="M27" i="10"/>
  <c r="N27" i="10" s="1"/>
  <c r="N26" i="10"/>
  <c r="M26" i="10"/>
  <c r="M25" i="10"/>
  <c r="N25" i="10" s="1"/>
  <c r="N24" i="10"/>
  <c r="M24" i="10"/>
  <c r="M23" i="10"/>
  <c r="N23" i="10" s="1"/>
  <c r="N21" i="10"/>
  <c r="M21" i="10"/>
  <c r="M20" i="10"/>
  <c r="N20" i="10" s="1"/>
  <c r="N19" i="10"/>
  <c r="M19" i="10"/>
  <c r="M18" i="10"/>
  <c r="N18" i="10" s="1"/>
  <c r="N16" i="10"/>
  <c r="M16" i="10"/>
  <c r="M15" i="10"/>
  <c r="N15" i="10" s="1"/>
  <c r="N14" i="10"/>
  <c r="M14" i="10"/>
  <c r="M13" i="10"/>
  <c r="N13" i="10" s="1"/>
  <c r="N12" i="10"/>
  <c r="M12" i="10"/>
  <c r="M11" i="10"/>
  <c r="N11" i="10" s="1"/>
  <c r="M96" i="9"/>
  <c r="N96" i="9" s="1"/>
  <c r="Z96" i="4" s="1"/>
  <c r="N95" i="9"/>
  <c r="N94" i="9"/>
  <c r="M93" i="9"/>
  <c r="N93" i="9" s="1"/>
  <c r="N92" i="9"/>
  <c r="N91" i="9"/>
  <c r="M91" i="9"/>
  <c r="N88" i="9"/>
  <c r="N87" i="9"/>
  <c r="M87" i="9"/>
  <c r="M86" i="9"/>
  <c r="N86" i="9" s="1"/>
  <c r="N85" i="9"/>
  <c r="M85" i="9"/>
  <c r="N84" i="9"/>
  <c r="N81" i="9"/>
  <c r="N80" i="9"/>
  <c r="M80" i="9"/>
  <c r="M79" i="9"/>
  <c r="N79" i="9" s="1"/>
  <c r="N78" i="9"/>
  <c r="M78" i="9"/>
  <c r="M77" i="9"/>
  <c r="N77" i="9" s="1"/>
  <c r="N76" i="9"/>
  <c r="M76" i="9"/>
  <c r="M75" i="9"/>
  <c r="N75" i="9" s="1"/>
  <c r="N74" i="9"/>
  <c r="M74" i="9"/>
  <c r="M73" i="9"/>
  <c r="N73" i="9" s="1"/>
  <c r="M72" i="9"/>
  <c r="N72" i="9" s="1"/>
  <c r="M71" i="9"/>
  <c r="N71" i="9" s="1"/>
  <c r="Z71" i="4" s="1"/>
  <c r="M70" i="9"/>
  <c r="N70" i="9" s="1"/>
  <c r="M69" i="9"/>
  <c r="N69" i="9" s="1"/>
  <c r="N68" i="9"/>
  <c r="N67" i="9"/>
  <c r="M67" i="9"/>
  <c r="N66" i="9"/>
  <c r="M66" i="9"/>
  <c r="N65" i="9"/>
  <c r="M65" i="9"/>
  <c r="N63" i="9"/>
  <c r="N60" i="9"/>
  <c r="N59" i="9"/>
  <c r="N58" i="9"/>
  <c r="N57" i="9"/>
  <c r="M57" i="9"/>
  <c r="N56" i="9"/>
  <c r="M56" i="9"/>
  <c r="N55" i="9"/>
  <c r="M55" i="9"/>
  <c r="N53" i="9"/>
  <c r="M53" i="9"/>
  <c r="N52" i="9"/>
  <c r="M52" i="9"/>
  <c r="N51" i="9"/>
  <c r="M50" i="9"/>
  <c r="N50" i="9" s="1"/>
  <c r="N49" i="9"/>
  <c r="N48" i="9"/>
  <c r="N47" i="9"/>
  <c r="N45" i="9"/>
  <c r="N44" i="9"/>
  <c r="N43" i="9"/>
  <c r="M41" i="9"/>
  <c r="N41" i="9" s="1"/>
  <c r="N40" i="9"/>
  <c r="M40" i="9"/>
  <c r="M39" i="9"/>
  <c r="N39" i="9" s="1"/>
  <c r="N38" i="9"/>
  <c r="M38" i="9"/>
  <c r="M37" i="9"/>
  <c r="N37" i="9" s="1"/>
  <c r="N36" i="9"/>
  <c r="N35" i="9"/>
  <c r="M35" i="9"/>
  <c r="N34" i="9"/>
  <c r="N33" i="9"/>
  <c r="N32" i="9"/>
  <c r="N31" i="9"/>
  <c r="N30" i="9"/>
  <c r="M30" i="9"/>
  <c r="M29" i="9"/>
  <c r="N29" i="9" s="1"/>
  <c r="N28" i="9"/>
  <c r="M28" i="9"/>
  <c r="M27" i="9"/>
  <c r="N27" i="9" s="1"/>
  <c r="N26" i="9"/>
  <c r="M26" i="9"/>
  <c r="M25" i="9"/>
  <c r="N25" i="9" s="1"/>
  <c r="N24" i="9"/>
  <c r="M24" i="9"/>
  <c r="M23" i="9"/>
  <c r="N23" i="9" s="1"/>
  <c r="N21" i="9"/>
  <c r="M21" i="9"/>
  <c r="M20" i="9"/>
  <c r="N20" i="9" s="1"/>
  <c r="N19" i="9"/>
  <c r="M19" i="9"/>
  <c r="M18" i="9"/>
  <c r="N18" i="9" s="1"/>
  <c r="N16" i="9"/>
  <c r="M16" i="9"/>
  <c r="M15" i="9"/>
  <c r="N15" i="9" s="1"/>
  <c r="N14" i="9"/>
  <c r="M14" i="9"/>
  <c r="M13" i="9"/>
  <c r="N13" i="9" s="1"/>
  <c r="N12" i="9"/>
  <c r="M12" i="9"/>
  <c r="M11" i="9"/>
  <c r="N11" i="9" s="1"/>
  <c r="N97" i="9" s="1"/>
  <c r="N98" i="9" s="1"/>
  <c r="M96" i="8"/>
  <c r="N96" i="8" s="1"/>
  <c r="N95" i="8"/>
  <c r="N94" i="8"/>
  <c r="M93" i="8"/>
  <c r="N93" i="8" s="1"/>
  <c r="W93" i="4" s="1"/>
  <c r="N92" i="8"/>
  <c r="N91" i="8"/>
  <c r="M91" i="8"/>
  <c r="N88" i="8"/>
  <c r="M87" i="8"/>
  <c r="N87" i="8" s="1"/>
  <c r="M86" i="8"/>
  <c r="N86" i="8" s="1"/>
  <c r="M85" i="8"/>
  <c r="N85" i="8" s="1"/>
  <c r="N84" i="8"/>
  <c r="N81" i="8"/>
  <c r="M80" i="8"/>
  <c r="N80" i="8" s="1"/>
  <c r="M79" i="8"/>
  <c r="N79" i="8" s="1"/>
  <c r="M78" i="8"/>
  <c r="N78" i="8" s="1"/>
  <c r="W78" i="4" s="1"/>
  <c r="M77" i="8"/>
  <c r="N77" i="8" s="1"/>
  <c r="M76" i="8"/>
  <c r="N76" i="8" s="1"/>
  <c r="M75" i="8"/>
  <c r="N75" i="8" s="1"/>
  <c r="M74" i="8"/>
  <c r="N74" i="8" s="1"/>
  <c r="W74" i="4" s="1"/>
  <c r="M73" i="8"/>
  <c r="N73" i="8" s="1"/>
  <c r="M72" i="8"/>
  <c r="N72" i="8" s="1"/>
  <c r="M71" i="8"/>
  <c r="N71" i="8" s="1"/>
  <c r="M70" i="8"/>
  <c r="N70" i="8" s="1"/>
  <c r="W70" i="4" s="1"/>
  <c r="M69" i="8"/>
  <c r="N69" i="8" s="1"/>
  <c r="N68" i="8"/>
  <c r="N67" i="8"/>
  <c r="M67" i="8"/>
  <c r="N66" i="8"/>
  <c r="M66" i="8"/>
  <c r="N65" i="8"/>
  <c r="M65" i="8"/>
  <c r="N63" i="8"/>
  <c r="N60" i="8"/>
  <c r="N59" i="8"/>
  <c r="N58" i="8"/>
  <c r="N57" i="8"/>
  <c r="M57" i="8"/>
  <c r="N56" i="8"/>
  <c r="M56" i="8"/>
  <c r="N55" i="8"/>
  <c r="M55" i="8"/>
  <c r="N53" i="8"/>
  <c r="M53" i="8"/>
  <c r="N52" i="8"/>
  <c r="M52" i="8"/>
  <c r="N51" i="8"/>
  <c r="M50" i="8"/>
  <c r="N50" i="8" s="1"/>
  <c r="N49" i="8"/>
  <c r="N48" i="8"/>
  <c r="N47" i="8"/>
  <c r="N45" i="8"/>
  <c r="N44" i="8"/>
  <c r="N43" i="8"/>
  <c r="M41" i="8"/>
  <c r="N41" i="8" s="1"/>
  <c r="M40" i="8"/>
  <c r="N40" i="8" s="1"/>
  <c r="M39" i="8"/>
  <c r="N39" i="8" s="1"/>
  <c r="M38" i="8"/>
  <c r="N38" i="8" s="1"/>
  <c r="M37" i="8"/>
  <c r="N37" i="8" s="1"/>
  <c r="N36" i="8"/>
  <c r="N35" i="8"/>
  <c r="M35" i="8"/>
  <c r="N34" i="8"/>
  <c r="N33" i="8"/>
  <c r="N32" i="8"/>
  <c r="N31" i="8"/>
  <c r="N30" i="8"/>
  <c r="M30" i="8"/>
  <c r="N29" i="8"/>
  <c r="M29" i="8"/>
  <c r="N28" i="8"/>
  <c r="M28" i="8"/>
  <c r="N27" i="8"/>
  <c r="M27" i="8"/>
  <c r="N26" i="8"/>
  <c r="M26" i="8"/>
  <c r="N25" i="8"/>
  <c r="M25" i="8"/>
  <c r="N24" i="8"/>
  <c r="M24" i="8"/>
  <c r="N23" i="8"/>
  <c r="M23" i="8"/>
  <c r="N21" i="8"/>
  <c r="M21" i="8"/>
  <c r="N20" i="8"/>
  <c r="M20" i="8"/>
  <c r="N19" i="8"/>
  <c r="M19" i="8"/>
  <c r="N18" i="8"/>
  <c r="M18" i="8"/>
  <c r="N16" i="8"/>
  <c r="M16" i="8"/>
  <c r="N15" i="8"/>
  <c r="M15" i="8"/>
  <c r="M14" i="8"/>
  <c r="N14" i="8" s="1"/>
  <c r="N13" i="8"/>
  <c r="M13" i="8"/>
  <c r="M12" i="8"/>
  <c r="N12" i="8" s="1"/>
  <c r="N11" i="8"/>
  <c r="M11" i="8"/>
  <c r="N96" i="7"/>
  <c r="M96" i="7"/>
  <c r="N95" i="7"/>
  <c r="N94" i="7"/>
  <c r="N93" i="7"/>
  <c r="M93" i="7"/>
  <c r="N92" i="7"/>
  <c r="N91" i="7"/>
  <c r="M91" i="7"/>
  <c r="N88" i="7"/>
  <c r="M87" i="7"/>
  <c r="N87" i="7" s="1"/>
  <c r="N86" i="7"/>
  <c r="M86" i="7"/>
  <c r="M85" i="7"/>
  <c r="N85" i="7" s="1"/>
  <c r="N84" i="7"/>
  <c r="N81" i="7"/>
  <c r="M80" i="7"/>
  <c r="N80" i="7" s="1"/>
  <c r="M79" i="7"/>
  <c r="N79" i="7" s="1"/>
  <c r="M78" i="7"/>
  <c r="N78" i="7" s="1"/>
  <c r="M77" i="7"/>
  <c r="N77" i="7" s="1"/>
  <c r="T77" i="4" s="1"/>
  <c r="M76" i="7"/>
  <c r="N76" i="7" s="1"/>
  <c r="M75" i="7"/>
  <c r="N75" i="7" s="1"/>
  <c r="M74" i="7"/>
  <c r="N74" i="7" s="1"/>
  <c r="M73" i="7"/>
  <c r="N73" i="7" s="1"/>
  <c r="T73" i="4" s="1"/>
  <c r="M72" i="7"/>
  <c r="N72" i="7" s="1"/>
  <c r="M71" i="7"/>
  <c r="N71" i="7" s="1"/>
  <c r="M70" i="7"/>
  <c r="N70" i="7" s="1"/>
  <c r="N69" i="7"/>
  <c r="N68" i="7"/>
  <c r="M67" i="7"/>
  <c r="N67" i="7" s="1"/>
  <c r="M66" i="7"/>
  <c r="N66" i="7" s="1"/>
  <c r="M65" i="7"/>
  <c r="N65" i="7" s="1"/>
  <c r="T65" i="4" s="1"/>
  <c r="N63" i="7"/>
  <c r="N60" i="7"/>
  <c r="N59" i="7"/>
  <c r="N58" i="7"/>
  <c r="M57" i="7"/>
  <c r="N57" i="7" s="1"/>
  <c r="M56" i="7"/>
  <c r="N56" i="7" s="1"/>
  <c r="M55" i="7"/>
  <c r="N55" i="7" s="1"/>
  <c r="N53" i="7"/>
  <c r="N52" i="7"/>
  <c r="M52" i="7"/>
  <c r="N51" i="7"/>
  <c r="M50" i="7"/>
  <c r="N50" i="7" s="1"/>
  <c r="T50" i="4" s="1"/>
  <c r="N49" i="7"/>
  <c r="N48" i="7"/>
  <c r="N47" i="7"/>
  <c r="N45" i="7"/>
  <c r="N44" i="7"/>
  <c r="N43" i="7"/>
  <c r="M41" i="7"/>
  <c r="N41" i="7" s="1"/>
  <c r="M40" i="7"/>
  <c r="N40" i="7" s="1"/>
  <c r="T40" i="4" s="1"/>
  <c r="M39" i="7"/>
  <c r="N39" i="7" s="1"/>
  <c r="M38" i="7"/>
  <c r="N38" i="7" s="1"/>
  <c r="M37" i="7"/>
  <c r="N37" i="7" s="1"/>
  <c r="N36" i="7"/>
  <c r="N35" i="7"/>
  <c r="M35" i="7"/>
  <c r="N34" i="7"/>
  <c r="N33" i="7"/>
  <c r="N32" i="7"/>
  <c r="N31" i="7"/>
  <c r="N30" i="7"/>
  <c r="M30" i="7"/>
  <c r="N29" i="7"/>
  <c r="M29" i="7"/>
  <c r="N28" i="7"/>
  <c r="M28" i="7"/>
  <c r="N27" i="7"/>
  <c r="M27" i="7"/>
  <c r="N26" i="7"/>
  <c r="M26" i="7"/>
  <c r="N25" i="7"/>
  <c r="M25" i="7"/>
  <c r="N24" i="7"/>
  <c r="M24" i="7"/>
  <c r="N23" i="7"/>
  <c r="M23" i="7"/>
  <c r="N21" i="7"/>
  <c r="M21" i="7"/>
  <c r="N20" i="7"/>
  <c r="M20" i="7"/>
  <c r="N19" i="7"/>
  <c r="M19" i="7"/>
  <c r="N18" i="7"/>
  <c r="M18" i="7"/>
  <c r="N16" i="7"/>
  <c r="M16" i="7"/>
  <c r="N15" i="7"/>
  <c r="M15" i="7"/>
  <c r="N14" i="7"/>
  <c r="M14" i="7"/>
  <c r="N13" i="7"/>
  <c r="M13" i="7"/>
  <c r="N12" i="7"/>
  <c r="M12" i="7"/>
  <c r="N11" i="7"/>
  <c r="M11" i="7"/>
  <c r="N96" i="6"/>
  <c r="M96" i="6"/>
  <c r="N95" i="6"/>
  <c r="N94" i="6"/>
  <c r="M93" i="6"/>
  <c r="N93" i="6" s="1"/>
  <c r="N92" i="6"/>
  <c r="M91" i="6"/>
  <c r="N91" i="6" s="1"/>
  <c r="N88" i="6"/>
  <c r="N87" i="6"/>
  <c r="M87" i="6"/>
  <c r="M86" i="6"/>
  <c r="N86" i="6" s="1"/>
  <c r="N85" i="6"/>
  <c r="M85" i="6"/>
  <c r="N84" i="6"/>
  <c r="N81" i="6"/>
  <c r="N80" i="6"/>
  <c r="M80" i="6"/>
  <c r="M79" i="6"/>
  <c r="N79" i="6" s="1"/>
  <c r="Q79" i="4" s="1"/>
  <c r="N78" i="6"/>
  <c r="M78" i="6"/>
  <c r="M77" i="6"/>
  <c r="N77" i="6" s="1"/>
  <c r="N76" i="6"/>
  <c r="M76" i="6"/>
  <c r="M75" i="6"/>
  <c r="N75" i="6" s="1"/>
  <c r="N74" i="6"/>
  <c r="M74" i="6"/>
  <c r="M73" i="6"/>
  <c r="N73" i="6" s="1"/>
  <c r="M72" i="6"/>
  <c r="N72" i="6" s="1"/>
  <c r="M71" i="6"/>
  <c r="N71" i="6" s="1"/>
  <c r="M70" i="6"/>
  <c r="N70" i="6" s="1"/>
  <c r="N69" i="6"/>
  <c r="N68" i="6"/>
  <c r="M67" i="6"/>
  <c r="N67" i="6" s="1"/>
  <c r="M66" i="6"/>
  <c r="N66" i="6" s="1"/>
  <c r="Q66" i="4" s="1"/>
  <c r="M65" i="6"/>
  <c r="N65" i="6" s="1"/>
  <c r="N63" i="6"/>
  <c r="N60" i="6"/>
  <c r="N59" i="6"/>
  <c r="N58" i="6"/>
  <c r="M57" i="6"/>
  <c r="N57" i="6" s="1"/>
  <c r="M56" i="6"/>
  <c r="N56" i="6" s="1"/>
  <c r="M55" i="6"/>
  <c r="N55" i="6" s="1"/>
  <c r="Q55" i="4" s="1"/>
  <c r="M53" i="6"/>
  <c r="N53" i="6" s="1"/>
  <c r="M52" i="6"/>
  <c r="N52" i="6" s="1"/>
  <c r="N51" i="6"/>
  <c r="N50" i="6"/>
  <c r="N49" i="6"/>
  <c r="N48" i="6"/>
  <c r="N47" i="6"/>
  <c r="N45" i="6"/>
  <c r="N44" i="6"/>
  <c r="N43" i="6"/>
  <c r="M41" i="6"/>
  <c r="N41" i="6" s="1"/>
  <c r="M40" i="6"/>
  <c r="N40" i="6" s="1"/>
  <c r="Q40" i="4" s="1"/>
  <c r="M39" i="6"/>
  <c r="N39" i="6" s="1"/>
  <c r="M38" i="6"/>
  <c r="N38" i="6" s="1"/>
  <c r="M37" i="6"/>
  <c r="N37" i="6" s="1"/>
  <c r="N36" i="6"/>
  <c r="N35" i="6"/>
  <c r="M35" i="6"/>
  <c r="N34" i="6"/>
  <c r="N33" i="6"/>
  <c r="N32" i="6"/>
  <c r="N31" i="6"/>
  <c r="N30" i="6"/>
  <c r="M30" i="6"/>
  <c r="N29" i="6"/>
  <c r="M29" i="6"/>
  <c r="N28" i="6"/>
  <c r="M28" i="6"/>
  <c r="N27" i="6"/>
  <c r="M27" i="6"/>
  <c r="N26" i="6"/>
  <c r="M26" i="6"/>
  <c r="N25" i="6"/>
  <c r="M25" i="6"/>
  <c r="N24" i="6"/>
  <c r="M24" i="6"/>
  <c r="N23" i="6"/>
  <c r="M23" i="6"/>
  <c r="N21" i="6"/>
  <c r="M21" i="6"/>
  <c r="N20" i="6"/>
  <c r="M20" i="6"/>
  <c r="N19" i="6"/>
  <c r="M19" i="6"/>
  <c r="N18" i="6"/>
  <c r="M18" i="6"/>
  <c r="N16" i="6"/>
  <c r="M16" i="6"/>
  <c r="N15" i="6"/>
  <c r="M15" i="6"/>
  <c r="M14" i="6"/>
  <c r="N14" i="6" s="1"/>
  <c r="N13" i="6"/>
  <c r="M13" i="6"/>
  <c r="M12" i="6"/>
  <c r="N12" i="6" s="1"/>
  <c r="N11" i="6"/>
  <c r="M11" i="6"/>
  <c r="N96" i="5"/>
  <c r="M96" i="5"/>
  <c r="N95" i="5"/>
  <c r="N94" i="5"/>
  <c r="N93" i="5"/>
  <c r="M93" i="5"/>
  <c r="N92" i="5"/>
  <c r="M91" i="5"/>
  <c r="N91" i="5" s="1"/>
  <c r="N91" i="4" s="1"/>
  <c r="N97" i="4" s="1"/>
  <c r="N98" i="4" s="1"/>
  <c r="F5" i="3" s="1"/>
  <c r="N88" i="5"/>
  <c r="M87" i="5"/>
  <c r="N87" i="5" s="1"/>
  <c r="N86" i="5"/>
  <c r="M86" i="5"/>
  <c r="M85" i="5"/>
  <c r="N85" i="5" s="1"/>
  <c r="N84" i="5"/>
  <c r="N81" i="5"/>
  <c r="M80" i="5"/>
  <c r="N80" i="5" s="1"/>
  <c r="N80" i="4" s="1"/>
  <c r="M79" i="5"/>
  <c r="N79" i="5" s="1"/>
  <c r="M78" i="5"/>
  <c r="N78" i="5" s="1"/>
  <c r="M77" i="5"/>
  <c r="N77" i="5" s="1"/>
  <c r="M76" i="5"/>
  <c r="N76" i="5" s="1"/>
  <c r="N76" i="4" s="1"/>
  <c r="M75" i="5"/>
  <c r="N75" i="5" s="1"/>
  <c r="M74" i="5"/>
  <c r="N74" i="5" s="1"/>
  <c r="M73" i="5"/>
  <c r="N73" i="5" s="1"/>
  <c r="M72" i="5"/>
  <c r="M71" i="5"/>
  <c r="N71" i="5" s="1"/>
  <c r="M70" i="5"/>
  <c r="N70" i="5" s="1"/>
  <c r="N69" i="5"/>
  <c r="N68" i="5"/>
  <c r="M67" i="5"/>
  <c r="N67" i="5" s="1"/>
  <c r="M66" i="5"/>
  <c r="N66" i="5" s="1"/>
  <c r="M65" i="5"/>
  <c r="N65" i="5" s="1"/>
  <c r="N63" i="5"/>
  <c r="N60" i="5"/>
  <c r="N59" i="5"/>
  <c r="N58" i="5"/>
  <c r="M57" i="5"/>
  <c r="N57" i="5" s="1"/>
  <c r="N57" i="4" s="1"/>
  <c r="M56" i="5"/>
  <c r="N56" i="5" s="1"/>
  <c r="M55" i="5"/>
  <c r="N55" i="5" s="1"/>
  <c r="N55" i="4" s="1"/>
  <c r="M53" i="5"/>
  <c r="M52" i="5"/>
  <c r="N52" i="5" s="1"/>
  <c r="N52" i="4" s="1"/>
  <c r="N51" i="5"/>
  <c r="N50" i="5"/>
  <c r="N50" i="4" s="1"/>
  <c r="M50" i="5"/>
  <c r="N49" i="5"/>
  <c r="N48" i="5"/>
  <c r="N47" i="5"/>
  <c r="N45" i="5"/>
  <c r="N44" i="5"/>
  <c r="N43" i="5"/>
  <c r="N41" i="5"/>
  <c r="M41" i="5"/>
  <c r="N40" i="5"/>
  <c r="M40" i="5"/>
  <c r="N39" i="5"/>
  <c r="N39" i="4" s="1"/>
  <c r="M39" i="5"/>
  <c r="N38" i="5"/>
  <c r="M38" i="5"/>
  <c r="N37" i="5"/>
  <c r="M37" i="5"/>
  <c r="N36" i="5"/>
  <c r="M35" i="5"/>
  <c r="N35" i="5" s="1"/>
  <c r="N34" i="5"/>
  <c r="N34" i="4" s="1"/>
  <c r="N33" i="5"/>
  <c r="N32" i="5"/>
  <c r="N31" i="5"/>
  <c r="N30" i="5"/>
  <c r="N30" i="4" s="1"/>
  <c r="M30" i="5"/>
  <c r="M29" i="5"/>
  <c r="N29" i="5" s="1"/>
  <c r="M28" i="5"/>
  <c r="M27" i="5"/>
  <c r="N27" i="5" s="1"/>
  <c r="M26" i="5"/>
  <c r="N26" i="5" s="1"/>
  <c r="M25" i="5"/>
  <c r="N24" i="5"/>
  <c r="M24" i="5"/>
  <c r="M23" i="5"/>
  <c r="N23" i="5" s="1"/>
  <c r="N21" i="5"/>
  <c r="M21" i="5"/>
  <c r="M20" i="5"/>
  <c r="N20" i="5" s="1"/>
  <c r="M19" i="5"/>
  <c r="M18" i="5"/>
  <c r="N18" i="5" s="1"/>
  <c r="M16" i="5"/>
  <c r="N16" i="5" s="1"/>
  <c r="M15" i="5"/>
  <c r="N14" i="5"/>
  <c r="M14" i="5"/>
  <c r="M13" i="5"/>
  <c r="N13" i="5" s="1"/>
  <c r="N12" i="5"/>
  <c r="M12" i="5"/>
  <c r="M11" i="5"/>
  <c r="N11" i="5" s="1"/>
  <c r="AL98" i="4"/>
  <c r="F13" i="3" s="1"/>
  <c r="AR97" i="4"/>
  <c r="AR98" i="4" s="1"/>
  <c r="F15" i="3" s="1"/>
  <c r="M97" i="4"/>
  <c r="CB96" i="4"/>
  <c r="CA96" i="4"/>
  <c r="BZ96" i="4"/>
  <c r="BY96" i="4"/>
  <c r="BX96" i="4"/>
  <c r="BW96" i="4"/>
  <c r="BV96" i="4"/>
  <c r="BU96" i="4"/>
  <c r="BT96" i="4"/>
  <c r="BS96" i="4"/>
  <c r="BR96" i="4"/>
  <c r="BQ96" i="4"/>
  <c r="BP96" i="4"/>
  <c r="BO96" i="4"/>
  <c r="BN96" i="4"/>
  <c r="BM96" i="4"/>
  <c r="BL96" i="4"/>
  <c r="BK96" i="4"/>
  <c r="BJ96" i="4"/>
  <c r="BI96" i="4"/>
  <c r="BH96" i="4"/>
  <c r="BG96" i="4"/>
  <c r="BF96" i="4"/>
  <c r="BE96" i="4"/>
  <c r="BD96" i="4"/>
  <c r="BC96" i="4"/>
  <c r="BB96" i="4"/>
  <c r="BA96" i="4"/>
  <c r="AZ96" i="4"/>
  <c r="AY96" i="4"/>
  <c r="AX96" i="4"/>
  <c r="AW96" i="4"/>
  <c r="AV96" i="4"/>
  <c r="AU96" i="4"/>
  <c r="AT96" i="4"/>
  <c r="AS96" i="4"/>
  <c r="AR96" i="4"/>
  <c r="AQ96" i="4"/>
  <c r="AP96" i="4"/>
  <c r="AO96" i="4"/>
  <c r="AN96" i="4"/>
  <c r="AM96" i="4"/>
  <c r="AL96" i="4"/>
  <c r="AK96" i="4"/>
  <c r="AJ96" i="4"/>
  <c r="AI96" i="4"/>
  <c r="AH96" i="4"/>
  <c r="AG96" i="4"/>
  <c r="AF96" i="4"/>
  <c r="AE96" i="4"/>
  <c r="AD96" i="4"/>
  <c r="AC96" i="4"/>
  <c r="AB96" i="4"/>
  <c r="AA96" i="4"/>
  <c r="Y96" i="4"/>
  <c r="X96" i="4"/>
  <c r="W96" i="4"/>
  <c r="V96" i="4"/>
  <c r="U96" i="4"/>
  <c r="T96" i="4"/>
  <c r="S96" i="4"/>
  <c r="R96" i="4"/>
  <c r="Q96" i="4"/>
  <c r="P96" i="4"/>
  <c r="O96" i="4"/>
  <c r="N96" i="4"/>
  <c r="M96" i="4"/>
  <c r="L96" i="4"/>
  <c r="CB95" i="4"/>
  <c r="CA95" i="4"/>
  <c r="BZ95" i="4"/>
  <c r="BY95" i="4"/>
  <c r="BX95" i="4"/>
  <c r="BW95" i="4"/>
  <c r="BV95" i="4"/>
  <c r="BU95" i="4"/>
  <c r="BT95" i="4"/>
  <c r="BS95" i="4"/>
  <c r="BR95" i="4"/>
  <c r="BQ95" i="4"/>
  <c r="BP95" i="4"/>
  <c r="BO95" i="4"/>
  <c r="BN95" i="4"/>
  <c r="BM95" i="4"/>
  <c r="BL95" i="4"/>
  <c r="BK95" i="4"/>
  <c r="BJ95" i="4"/>
  <c r="BI95" i="4"/>
  <c r="BH95" i="4"/>
  <c r="BG95" i="4"/>
  <c r="BF95" i="4"/>
  <c r="BE95" i="4"/>
  <c r="BD95" i="4"/>
  <c r="BC95" i="4"/>
  <c r="BB95" i="4"/>
  <c r="BA95" i="4"/>
  <c r="AZ95" i="4"/>
  <c r="AY95" i="4"/>
  <c r="AX95" i="4"/>
  <c r="AW95" i="4"/>
  <c r="AV95" i="4"/>
  <c r="AU95" i="4"/>
  <c r="AT95" i="4"/>
  <c r="AS95" i="4"/>
  <c r="AR95" i="4"/>
  <c r="AQ95" i="4"/>
  <c r="AP95" i="4"/>
  <c r="AO95" i="4"/>
  <c r="AN95" i="4"/>
  <c r="AM95" i="4"/>
  <c r="AL95" i="4"/>
  <c r="AK95" i="4"/>
  <c r="AJ95" i="4"/>
  <c r="AI95" i="4"/>
  <c r="AH95" i="4"/>
  <c r="AG95" i="4"/>
  <c r="AF95" i="4"/>
  <c r="AE95" i="4"/>
  <c r="AD95" i="4"/>
  <c r="AC95" i="4"/>
  <c r="AB95" i="4"/>
  <c r="AA95" i="4"/>
  <c r="Z95" i="4"/>
  <c r="Y95" i="4"/>
  <c r="X95" i="4"/>
  <c r="W95" i="4"/>
  <c r="V95" i="4"/>
  <c r="U95" i="4"/>
  <c r="T95" i="4"/>
  <c r="S95" i="4"/>
  <c r="R95" i="4"/>
  <c r="Q95" i="4"/>
  <c r="P95" i="4"/>
  <c r="O95" i="4"/>
  <c r="N95" i="4"/>
  <c r="M95" i="4"/>
  <c r="L95" i="4"/>
  <c r="CB94" i="4"/>
  <c r="CA94" i="4"/>
  <c r="BZ94" i="4"/>
  <c r="BY94" i="4"/>
  <c r="BX94" i="4"/>
  <c r="BW94" i="4"/>
  <c r="BV94" i="4"/>
  <c r="BU94" i="4"/>
  <c r="BT94" i="4"/>
  <c r="BS94" i="4"/>
  <c r="BR94" i="4"/>
  <c r="BQ94" i="4"/>
  <c r="BP94" i="4"/>
  <c r="BO94" i="4"/>
  <c r="BN94" i="4"/>
  <c r="BM94" i="4"/>
  <c r="BL94" i="4"/>
  <c r="BK94" i="4"/>
  <c r="BJ94" i="4"/>
  <c r="BI94" i="4"/>
  <c r="BH94" i="4"/>
  <c r="BG94" i="4"/>
  <c r="BG97" i="4" s="1"/>
  <c r="BG98" i="4" s="1"/>
  <c r="F20" i="3" s="1"/>
  <c r="BF94" i="4"/>
  <c r="BE94" i="4"/>
  <c r="BD94" i="4"/>
  <c r="BC94" i="4"/>
  <c r="BB94" i="4"/>
  <c r="BA94" i="4"/>
  <c r="AZ94" i="4"/>
  <c r="AY94" i="4"/>
  <c r="AX94" i="4"/>
  <c r="AW94" i="4"/>
  <c r="AV94" i="4"/>
  <c r="AU94" i="4"/>
  <c r="AT94" i="4"/>
  <c r="AS94" i="4"/>
  <c r="AR94" i="4"/>
  <c r="AQ94" i="4"/>
  <c r="AP94" i="4"/>
  <c r="AO94" i="4"/>
  <c r="AN94" i="4"/>
  <c r="AM94" i="4"/>
  <c r="AL94" i="4"/>
  <c r="AK94" i="4"/>
  <c r="AJ94" i="4"/>
  <c r="AI94" i="4"/>
  <c r="AH94" i="4"/>
  <c r="AG94" i="4"/>
  <c r="AF94" i="4"/>
  <c r="AE94" i="4"/>
  <c r="AD94" i="4"/>
  <c r="AC94" i="4"/>
  <c r="AB94" i="4"/>
  <c r="AA94" i="4"/>
  <c r="Z94" i="4"/>
  <c r="Y94" i="4"/>
  <c r="X94" i="4"/>
  <c r="W94" i="4"/>
  <c r="V94" i="4"/>
  <c r="U94" i="4"/>
  <c r="T94" i="4"/>
  <c r="S94" i="4"/>
  <c r="R94" i="4"/>
  <c r="Q94" i="4"/>
  <c r="P94" i="4"/>
  <c r="O94" i="4"/>
  <c r="N94" i="4"/>
  <c r="M94" i="4"/>
  <c r="L94" i="4"/>
  <c r="CB93" i="4"/>
  <c r="CA93" i="4"/>
  <c r="BZ93" i="4"/>
  <c r="BY93" i="4"/>
  <c r="BX93" i="4"/>
  <c r="BW93" i="4"/>
  <c r="BV93" i="4"/>
  <c r="BU93" i="4"/>
  <c r="BT93" i="4"/>
  <c r="BS93" i="4"/>
  <c r="BR93" i="4"/>
  <c r="BQ93" i="4"/>
  <c r="BP93" i="4"/>
  <c r="BO93" i="4"/>
  <c r="BN93" i="4"/>
  <c r="BM93" i="4"/>
  <c r="BL93" i="4"/>
  <c r="BK93" i="4"/>
  <c r="BJ93" i="4"/>
  <c r="BI93" i="4"/>
  <c r="BH93" i="4"/>
  <c r="BG93" i="4"/>
  <c r="BF93" i="4"/>
  <c r="BE93" i="4"/>
  <c r="BD93" i="4"/>
  <c r="BC93" i="4"/>
  <c r="BB93" i="4"/>
  <c r="BA93" i="4"/>
  <c r="AZ93" i="4"/>
  <c r="AY93" i="4"/>
  <c r="AX93" i="4"/>
  <c r="AW93" i="4"/>
  <c r="AV93" i="4"/>
  <c r="AU93" i="4"/>
  <c r="AT93" i="4"/>
  <c r="AS93" i="4"/>
  <c r="AR93" i="4"/>
  <c r="AQ93" i="4"/>
  <c r="AP93" i="4"/>
  <c r="AO93" i="4"/>
  <c r="AN93" i="4"/>
  <c r="AM93" i="4"/>
  <c r="AK93" i="4"/>
  <c r="AJ93" i="4"/>
  <c r="AH93" i="4"/>
  <c r="AG93" i="4"/>
  <c r="AF93" i="4"/>
  <c r="AE93" i="4"/>
  <c r="AD93" i="4"/>
  <c r="AC93" i="4"/>
  <c r="AB93" i="4"/>
  <c r="AA93" i="4"/>
  <c r="Z93" i="4"/>
  <c r="Y93" i="4"/>
  <c r="X93" i="4"/>
  <c r="V93" i="4"/>
  <c r="U93" i="4"/>
  <c r="T93" i="4"/>
  <c r="S93" i="4"/>
  <c r="R93" i="4"/>
  <c r="Q93" i="4"/>
  <c r="P93" i="4"/>
  <c r="O93" i="4"/>
  <c r="N93" i="4"/>
  <c r="M93" i="4"/>
  <c r="L93" i="4"/>
  <c r="CB92" i="4"/>
  <c r="CA92" i="4"/>
  <c r="BZ92" i="4"/>
  <c r="BY92" i="4"/>
  <c r="BX92" i="4"/>
  <c r="BW92" i="4"/>
  <c r="BV92" i="4"/>
  <c r="BU92" i="4"/>
  <c r="BT92" i="4"/>
  <c r="BS92" i="4"/>
  <c r="BR92" i="4"/>
  <c r="BQ92" i="4"/>
  <c r="BP92" i="4"/>
  <c r="BO92" i="4"/>
  <c r="BN92" i="4"/>
  <c r="BM92" i="4"/>
  <c r="BL92" i="4"/>
  <c r="BK92" i="4"/>
  <c r="BJ92" i="4"/>
  <c r="BI92" i="4"/>
  <c r="BH92" i="4"/>
  <c r="BG92" i="4"/>
  <c r="BF92" i="4"/>
  <c r="BE92" i="4"/>
  <c r="BD92" i="4"/>
  <c r="BC92" i="4"/>
  <c r="BB92" i="4"/>
  <c r="BA92" i="4"/>
  <c r="AZ92" i="4"/>
  <c r="AY92" i="4"/>
  <c r="AX92" i="4"/>
  <c r="AW92" i="4"/>
  <c r="AV92" i="4"/>
  <c r="AU92" i="4"/>
  <c r="AT92" i="4"/>
  <c r="AS92" i="4"/>
  <c r="AR92" i="4"/>
  <c r="AQ92" i="4"/>
  <c r="AP92" i="4"/>
  <c r="AO92" i="4"/>
  <c r="AN92" i="4"/>
  <c r="AM92" i="4"/>
  <c r="AL92" i="4"/>
  <c r="AK92" i="4"/>
  <c r="AJ92" i="4"/>
  <c r="AI92" i="4"/>
  <c r="AH92" i="4"/>
  <c r="AG92" i="4"/>
  <c r="AF92" i="4"/>
  <c r="AE92" i="4"/>
  <c r="AD92" i="4"/>
  <c r="AC92" i="4"/>
  <c r="AB92" i="4"/>
  <c r="AA92" i="4"/>
  <c r="Z92" i="4"/>
  <c r="Y92" i="4"/>
  <c r="X92" i="4"/>
  <c r="W92" i="4"/>
  <c r="V92" i="4"/>
  <c r="U92" i="4"/>
  <c r="T92" i="4"/>
  <c r="S92" i="4"/>
  <c r="R92" i="4"/>
  <c r="Q92" i="4"/>
  <c r="P92" i="4"/>
  <c r="O92" i="4"/>
  <c r="N92" i="4"/>
  <c r="M92" i="4"/>
  <c r="L92" i="4"/>
  <c r="CB91" i="4"/>
  <c r="CB97" i="4" s="1"/>
  <c r="CB98" i="4" s="1"/>
  <c r="F27" i="3" s="1"/>
  <c r="CA91" i="4"/>
  <c r="BZ91" i="4"/>
  <c r="BY91" i="4"/>
  <c r="BX91" i="4"/>
  <c r="BW91" i="4"/>
  <c r="BV91" i="4"/>
  <c r="BV97" i="4" s="1"/>
  <c r="BV98" i="4" s="1"/>
  <c r="F25" i="3" s="1"/>
  <c r="BU91" i="4"/>
  <c r="BT91" i="4"/>
  <c r="BS91" i="4"/>
  <c r="BS97" i="4" s="1"/>
  <c r="BS98" i="4" s="1"/>
  <c r="F24" i="3" s="1"/>
  <c r="BR91" i="4"/>
  <c r="BQ91" i="4"/>
  <c r="BP91" i="4"/>
  <c r="BP97" i="4" s="1"/>
  <c r="BP98" i="4" s="1"/>
  <c r="F23" i="3" s="1"/>
  <c r="BO91" i="4"/>
  <c r="BN91" i="4"/>
  <c r="BM91" i="4"/>
  <c r="BL91" i="4"/>
  <c r="BK91" i="4"/>
  <c r="BJ91" i="4"/>
  <c r="BJ97" i="4" s="1"/>
  <c r="BJ98" i="4" s="1"/>
  <c r="F21" i="3" s="1"/>
  <c r="BI91" i="4"/>
  <c r="BH91" i="4"/>
  <c r="BG91" i="4"/>
  <c r="BF91" i="4"/>
  <c r="BE91" i="4"/>
  <c r="BD91" i="4"/>
  <c r="BD97" i="4" s="1"/>
  <c r="BD98" i="4" s="1"/>
  <c r="F19" i="3" s="1"/>
  <c r="BC91" i="4"/>
  <c r="BB91" i="4"/>
  <c r="BA91" i="4"/>
  <c r="AZ91" i="4"/>
  <c r="AY91" i="4"/>
  <c r="AX91" i="4"/>
  <c r="AX97" i="4" s="1"/>
  <c r="AX98" i="4" s="1"/>
  <c r="F17" i="3" s="1"/>
  <c r="AW91" i="4"/>
  <c r="AV91" i="4"/>
  <c r="AU91" i="4"/>
  <c r="AU97" i="4" s="1"/>
  <c r="AU98" i="4" s="1"/>
  <c r="AT91" i="4"/>
  <c r="AS91" i="4"/>
  <c r="AR91" i="4"/>
  <c r="AQ91" i="4"/>
  <c r="AP91" i="4"/>
  <c r="AO91" i="4"/>
  <c r="AN91" i="4"/>
  <c r="AM91" i="4"/>
  <c r="AL91" i="4"/>
  <c r="AL97" i="4" s="1"/>
  <c r="AK91" i="4"/>
  <c r="AJ91" i="4"/>
  <c r="AI91" i="4"/>
  <c r="AI97" i="4" s="1"/>
  <c r="AI98" i="4" s="1"/>
  <c r="AH91" i="4"/>
  <c r="AG91" i="4"/>
  <c r="AF91" i="4"/>
  <c r="AF97" i="4" s="1"/>
  <c r="AF98" i="4" s="1"/>
  <c r="F11" i="3" s="1"/>
  <c r="AE91" i="4"/>
  <c r="AD91" i="4"/>
  <c r="AB91" i="4"/>
  <c r="AA91" i="4"/>
  <c r="Z91" i="4"/>
  <c r="Z97" i="4" s="1"/>
  <c r="Z98" i="4" s="1"/>
  <c r="F9" i="3" s="1"/>
  <c r="Y91" i="4"/>
  <c r="X91" i="4"/>
  <c r="W91" i="4"/>
  <c r="W97" i="4" s="1"/>
  <c r="W98" i="4" s="1"/>
  <c r="F8" i="3" s="1"/>
  <c r="V91" i="4"/>
  <c r="U91" i="4"/>
  <c r="T91" i="4"/>
  <c r="S91" i="4"/>
  <c r="R91" i="4"/>
  <c r="Q91" i="4"/>
  <c r="P91" i="4"/>
  <c r="O91" i="4"/>
  <c r="M91" i="4"/>
  <c r="L91" i="4"/>
  <c r="BV89" i="4"/>
  <c r="BV90" i="4" s="1"/>
  <c r="E25" i="3" s="1"/>
  <c r="AX89" i="4"/>
  <c r="AX90" i="4" s="1"/>
  <c r="E17" i="3" s="1"/>
  <c r="M89" i="4"/>
  <c r="CB88" i="4"/>
  <c r="CA88" i="4"/>
  <c r="BZ88" i="4"/>
  <c r="BY88" i="4"/>
  <c r="BX88" i="4"/>
  <c r="BW88" i="4"/>
  <c r="BV88" i="4"/>
  <c r="BU88" i="4"/>
  <c r="BT88" i="4"/>
  <c r="BS88" i="4"/>
  <c r="BR88" i="4"/>
  <c r="BQ88" i="4"/>
  <c r="BP88" i="4"/>
  <c r="BO88" i="4"/>
  <c r="BN88" i="4"/>
  <c r="BM88" i="4"/>
  <c r="BL88" i="4"/>
  <c r="BK88" i="4"/>
  <c r="BJ88" i="4"/>
  <c r="BI88" i="4"/>
  <c r="BH88" i="4"/>
  <c r="BG88" i="4"/>
  <c r="BF88" i="4"/>
  <c r="BE88" i="4"/>
  <c r="BD88" i="4"/>
  <c r="BC88" i="4"/>
  <c r="BB88" i="4"/>
  <c r="BA88" i="4"/>
  <c r="AZ88" i="4"/>
  <c r="AY88" i="4"/>
  <c r="AX88" i="4"/>
  <c r="AW88" i="4"/>
  <c r="AV88" i="4"/>
  <c r="AU88" i="4"/>
  <c r="AT88" i="4"/>
  <c r="AS88" i="4"/>
  <c r="AR88" i="4"/>
  <c r="AQ88" i="4"/>
  <c r="AP88" i="4"/>
  <c r="AO88" i="4"/>
  <c r="AN88" i="4"/>
  <c r="AM88" i="4"/>
  <c r="AL88" i="4"/>
  <c r="AK88" i="4"/>
  <c r="AJ88" i="4"/>
  <c r="AI88" i="4"/>
  <c r="AH88" i="4"/>
  <c r="AG88" i="4"/>
  <c r="AF88" i="4"/>
  <c r="AE88" i="4"/>
  <c r="AD88" i="4"/>
  <c r="AC88" i="4"/>
  <c r="AB88" i="4"/>
  <c r="AA88" i="4"/>
  <c r="Z88" i="4"/>
  <c r="Y88" i="4"/>
  <c r="X88" i="4"/>
  <c r="W88" i="4"/>
  <c r="V88" i="4"/>
  <c r="U88" i="4"/>
  <c r="T88" i="4"/>
  <c r="S88" i="4"/>
  <c r="R88" i="4"/>
  <c r="Q88" i="4"/>
  <c r="P88" i="4"/>
  <c r="O88" i="4"/>
  <c r="N88" i="4"/>
  <c r="M88" i="4"/>
  <c r="L88" i="4"/>
  <c r="CB87" i="4"/>
  <c r="CA87" i="4"/>
  <c r="BZ87" i="4"/>
  <c r="BY87" i="4"/>
  <c r="BX87" i="4"/>
  <c r="BW87" i="4"/>
  <c r="BV87" i="4"/>
  <c r="BU87" i="4"/>
  <c r="BT87" i="4"/>
  <c r="BS87" i="4"/>
  <c r="BR87" i="4"/>
  <c r="BQ87" i="4"/>
  <c r="BP87" i="4"/>
  <c r="BO87" i="4"/>
  <c r="BN87" i="4"/>
  <c r="BM87" i="4"/>
  <c r="BL87" i="4"/>
  <c r="BK87" i="4"/>
  <c r="BJ87" i="4"/>
  <c r="BI87" i="4"/>
  <c r="BH87" i="4"/>
  <c r="BG87" i="4"/>
  <c r="BF87" i="4"/>
  <c r="BE87" i="4"/>
  <c r="BD87" i="4"/>
  <c r="BC87" i="4"/>
  <c r="BB87" i="4"/>
  <c r="BA87" i="4"/>
  <c r="AZ87" i="4"/>
  <c r="AY87" i="4"/>
  <c r="AX87" i="4"/>
  <c r="AW87" i="4"/>
  <c r="AV87" i="4"/>
  <c r="AU87" i="4"/>
  <c r="AT87" i="4"/>
  <c r="AS87" i="4"/>
  <c r="AR87" i="4"/>
  <c r="AQ87" i="4"/>
  <c r="AP87" i="4"/>
  <c r="AO87" i="4"/>
  <c r="AN87" i="4"/>
  <c r="AM87" i="4"/>
  <c r="AL87" i="4"/>
  <c r="AK87" i="4"/>
  <c r="AJ87" i="4"/>
  <c r="AI87" i="4"/>
  <c r="AH87" i="4"/>
  <c r="AG87" i="4"/>
  <c r="AF87" i="4"/>
  <c r="AE87" i="4"/>
  <c r="AD87" i="4"/>
  <c r="AC87" i="4"/>
  <c r="AB87" i="4"/>
  <c r="AA87" i="4"/>
  <c r="Z87" i="4"/>
  <c r="Y87" i="4"/>
  <c r="X87" i="4"/>
  <c r="W87" i="4"/>
  <c r="V87" i="4"/>
  <c r="U87" i="4"/>
  <c r="T87" i="4"/>
  <c r="S87" i="4"/>
  <c r="R87" i="4"/>
  <c r="Q87" i="4"/>
  <c r="P87" i="4"/>
  <c r="O87" i="4"/>
  <c r="N87" i="4"/>
  <c r="M87" i="4"/>
  <c r="L87" i="4"/>
  <c r="CB86" i="4"/>
  <c r="CA86" i="4"/>
  <c r="BZ86" i="4"/>
  <c r="BY86" i="4"/>
  <c r="BX86" i="4"/>
  <c r="BW86" i="4"/>
  <c r="BV86" i="4"/>
  <c r="BU86" i="4"/>
  <c r="BT86" i="4"/>
  <c r="BS86" i="4"/>
  <c r="BR86" i="4"/>
  <c r="BQ86" i="4"/>
  <c r="BP86" i="4"/>
  <c r="BO86" i="4"/>
  <c r="BN86" i="4"/>
  <c r="BM86" i="4"/>
  <c r="BL86" i="4"/>
  <c r="BK86" i="4"/>
  <c r="BJ86" i="4"/>
  <c r="BI86" i="4"/>
  <c r="BH86" i="4"/>
  <c r="BG86" i="4"/>
  <c r="BF86" i="4"/>
  <c r="BE86" i="4"/>
  <c r="BD86" i="4"/>
  <c r="BC86" i="4"/>
  <c r="BB86" i="4"/>
  <c r="BA86" i="4"/>
  <c r="AZ86" i="4"/>
  <c r="AY86" i="4"/>
  <c r="AX86" i="4"/>
  <c r="AW86" i="4"/>
  <c r="AV86" i="4"/>
  <c r="AU86" i="4"/>
  <c r="AT86" i="4"/>
  <c r="AS86" i="4"/>
  <c r="AR86" i="4"/>
  <c r="AQ86" i="4"/>
  <c r="AP86" i="4"/>
  <c r="AO86" i="4"/>
  <c r="AN86" i="4"/>
  <c r="AM86" i="4"/>
  <c r="AL86" i="4"/>
  <c r="AK86" i="4"/>
  <c r="AJ86" i="4"/>
  <c r="AI86" i="4"/>
  <c r="AH86" i="4"/>
  <c r="AG86" i="4"/>
  <c r="AF86" i="4"/>
  <c r="AE86" i="4"/>
  <c r="AD86" i="4"/>
  <c r="AC86" i="4"/>
  <c r="AB86" i="4"/>
  <c r="AA86" i="4"/>
  <c r="Z86" i="4"/>
  <c r="Y86" i="4"/>
  <c r="X86" i="4"/>
  <c r="W86" i="4"/>
  <c r="V86" i="4"/>
  <c r="U86" i="4"/>
  <c r="T86" i="4"/>
  <c r="S86" i="4"/>
  <c r="R86" i="4"/>
  <c r="Q86" i="4"/>
  <c r="P86" i="4"/>
  <c r="O86" i="4"/>
  <c r="N86" i="4"/>
  <c r="M86" i="4"/>
  <c r="L86" i="4"/>
  <c r="CB85" i="4"/>
  <c r="CA85" i="4"/>
  <c r="BZ85" i="4"/>
  <c r="BY85" i="4"/>
  <c r="BX85" i="4"/>
  <c r="BW85" i="4"/>
  <c r="BV85" i="4"/>
  <c r="BU85" i="4"/>
  <c r="BT85" i="4"/>
  <c r="BS85" i="4"/>
  <c r="BR85" i="4"/>
  <c r="BQ85" i="4"/>
  <c r="BP85" i="4"/>
  <c r="BO85" i="4"/>
  <c r="BN85" i="4"/>
  <c r="BM85" i="4"/>
  <c r="BL85" i="4"/>
  <c r="BK85" i="4"/>
  <c r="BJ85" i="4"/>
  <c r="BI85" i="4"/>
  <c r="BH85" i="4"/>
  <c r="BG85" i="4"/>
  <c r="BF85" i="4"/>
  <c r="BE85" i="4"/>
  <c r="BD85" i="4"/>
  <c r="BC85" i="4"/>
  <c r="BB85" i="4"/>
  <c r="BA85" i="4"/>
  <c r="AZ85" i="4"/>
  <c r="AY85" i="4"/>
  <c r="AX85" i="4"/>
  <c r="AW85" i="4"/>
  <c r="AV85" i="4"/>
  <c r="AU85" i="4"/>
  <c r="AT85" i="4"/>
  <c r="AS85" i="4"/>
  <c r="AR85" i="4"/>
  <c r="AQ85" i="4"/>
  <c r="AP85" i="4"/>
  <c r="AO85" i="4"/>
  <c r="AN85" i="4"/>
  <c r="AM85" i="4"/>
  <c r="AL85" i="4"/>
  <c r="AK85" i="4"/>
  <c r="AJ85" i="4"/>
  <c r="AI85" i="4"/>
  <c r="AH85" i="4"/>
  <c r="AG85" i="4"/>
  <c r="AF85" i="4"/>
  <c r="AE85" i="4"/>
  <c r="AD85" i="4"/>
  <c r="AC85" i="4"/>
  <c r="AB85" i="4"/>
  <c r="AA85" i="4"/>
  <c r="Z85" i="4"/>
  <c r="Y85" i="4"/>
  <c r="X85" i="4"/>
  <c r="W85" i="4"/>
  <c r="V85" i="4"/>
  <c r="U85" i="4"/>
  <c r="T85" i="4"/>
  <c r="S85" i="4"/>
  <c r="R85" i="4"/>
  <c r="Q85" i="4"/>
  <c r="P85" i="4"/>
  <c r="O85" i="4"/>
  <c r="N85" i="4"/>
  <c r="M85" i="4"/>
  <c r="L85" i="4"/>
  <c r="CB84" i="4"/>
  <c r="CB89" i="4" s="1"/>
  <c r="CB90" i="4" s="1"/>
  <c r="E27" i="3" s="1"/>
  <c r="CA84" i="4"/>
  <c r="BZ84" i="4"/>
  <c r="BY84" i="4"/>
  <c r="BY89" i="4" s="1"/>
  <c r="BY90" i="4" s="1"/>
  <c r="E26" i="3" s="1"/>
  <c r="BX84" i="4"/>
  <c r="BW84" i="4"/>
  <c r="BV84" i="4"/>
  <c r="BU84" i="4"/>
  <c r="BT84" i="4"/>
  <c r="BS84" i="4"/>
  <c r="BS89" i="4" s="1"/>
  <c r="BS90" i="4" s="1"/>
  <c r="BR84" i="4"/>
  <c r="BQ84" i="4"/>
  <c r="BP84" i="4"/>
  <c r="BP89" i="4" s="1"/>
  <c r="BP90" i="4" s="1"/>
  <c r="E23" i="3" s="1"/>
  <c r="BO84" i="4"/>
  <c r="BN84" i="4"/>
  <c r="BM84" i="4"/>
  <c r="BM89" i="4" s="1"/>
  <c r="BM90" i="4" s="1"/>
  <c r="E22" i="3" s="1"/>
  <c r="BL84" i="4"/>
  <c r="BK84" i="4"/>
  <c r="BJ84" i="4"/>
  <c r="BJ89" i="4" s="1"/>
  <c r="BJ90" i="4" s="1"/>
  <c r="E21" i="3" s="1"/>
  <c r="BI84" i="4"/>
  <c r="BH84" i="4"/>
  <c r="BG84" i="4"/>
  <c r="BG89" i="4" s="1"/>
  <c r="BG90" i="4" s="1"/>
  <c r="BF84" i="4"/>
  <c r="BE84" i="4"/>
  <c r="BD84" i="4"/>
  <c r="BD89" i="4" s="1"/>
  <c r="BD90" i="4" s="1"/>
  <c r="E19" i="3" s="1"/>
  <c r="BC84" i="4"/>
  <c r="BB84" i="4"/>
  <c r="BA84" i="4"/>
  <c r="BA89" i="4" s="1"/>
  <c r="BA90" i="4" s="1"/>
  <c r="E18" i="3" s="1"/>
  <c r="AZ84" i="4"/>
  <c r="AY84" i="4"/>
  <c r="AX84" i="4"/>
  <c r="AW84" i="4"/>
  <c r="AV84" i="4"/>
  <c r="AU84" i="4"/>
  <c r="AU89" i="4" s="1"/>
  <c r="AU90" i="4" s="1"/>
  <c r="AT84" i="4"/>
  <c r="AS84" i="4"/>
  <c r="AR84" i="4"/>
  <c r="AR89" i="4" s="1"/>
  <c r="AR90" i="4" s="1"/>
  <c r="E15" i="3" s="1"/>
  <c r="AQ84" i="4"/>
  <c r="AP84" i="4"/>
  <c r="AO84" i="4"/>
  <c r="AO89" i="4" s="1"/>
  <c r="AO90" i="4" s="1"/>
  <c r="E14" i="3" s="1"/>
  <c r="AN84" i="4"/>
  <c r="AM84" i="4"/>
  <c r="AL84" i="4"/>
  <c r="AL89" i="4" s="1"/>
  <c r="AL90" i="4" s="1"/>
  <c r="E13" i="3" s="1"/>
  <c r="AK84" i="4"/>
  <c r="AJ84" i="4"/>
  <c r="AI84" i="4"/>
  <c r="AI89" i="4" s="1"/>
  <c r="AI90" i="4" s="1"/>
  <c r="AH84" i="4"/>
  <c r="AG84" i="4"/>
  <c r="AF84" i="4"/>
  <c r="AF89" i="4" s="1"/>
  <c r="AF90" i="4" s="1"/>
  <c r="AE84" i="4"/>
  <c r="AD84" i="4"/>
  <c r="AC84" i="4"/>
  <c r="AC89" i="4" s="1"/>
  <c r="AC90" i="4" s="1"/>
  <c r="E10" i="3" s="1"/>
  <c r="AB84" i="4"/>
  <c r="AA84" i="4"/>
  <c r="Z84" i="4"/>
  <c r="Z89" i="4" s="1"/>
  <c r="Z90" i="4" s="1"/>
  <c r="E9" i="3" s="1"/>
  <c r="Y84" i="4"/>
  <c r="X84" i="4"/>
  <c r="W84" i="4"/>
  <c r="W89" i="4" s="1"/>
  <c r="W90" i="4" s="1"/>
  <c r="V84" i="4"/>
  <c r="U84" i="4"/>
  <c r="T84" i="4"/>
  <c r="T89" i="4" s="1"/>
  <c r="T90" i="4" s="1"/>
  <c r="S84" i="4"/>
  <c r="R84" i="4"/>
  <c r="Q84" i="4"/>
  <c r="Q89" i="4" s="1"/>
  <c r="Q90" i="4" s="1"/>
  <c r="E6" i="3" s="1"/>
  <c r="P84" i="4"/>
  <c r="O84" i="4"/>
  <c r="N84" i="4"/>
  <c r="N89" i="4" s="1"/>
  <c r="N90" i="4" s="1"/>
  <c r="E5" i="3" s="1"/>
  <c r="M84" i="4"/>
  <c r="L84" i="4"/>
  <c r="Z82" i="4"/>
  <c r="Z83" i="4" s="1"/>
  <c r="M82" i="4"/>
  <c r="CB81" i="4"/>
  <c r="CA81" i="4"/>
  <c r="BZ81" i="4"/>
  <c r="BY81" i="4"/>
  <c r="BX81" i="4"/>
  <c r="BW81" i="4"/>
  <c r="BV81" i="4"/>
  <c r="BU81" i="4"/>
  <c r="BT81" i="4"/>
  <c r="BS81" i="4"/>
  <c r="BR81" i="4"/>
  <c r="BQ81" i="4"/>
  <c r="BP81" i="4"/>
  <c r="BO81" i="4"/>
  <c r="BN81" i="4"/>
  <c r="BM81" i="4"/>
  <c r="BL81" i="4"/>
  <c r="BK81" i="4"/>
  <c r="BJ81" i="4"/>
  <c r="BI81" i="4"/>
  <c r="BH81" i="4"/>
  <c r="BG81" i="4"/>
  <c r="BF81" i="4"/>
  <c r="BE81" i="4"/>
  <c r="BD81" i="4"/>
  <c r="BC81" i="4"/>
  <c r="BB81" i="4"/>
  <c r="BA81" i="4"/>
  <c r="AZ81" i="4"/>
  <c r="AY81" i="4"/>
  <c r="AX81" i="4"/>
  <c r="AW81" i="4"/>
  <c r="AV81" i="4"/>
  <c r="AU81" i="4"/>
  <c r="AT81" i="4"/>
  <c r="AS81" i="4"/>
  <c r="AR81" i="4"/>
  <c r="AQ81" i="4"/>
  <c r="AP81" i="4"/>
  <c r="AO81" i="4"/>
  <c r="AN81" i="4"/>
  <c r="AM81" i="4"/>
  <c r="AL81" i="4"/>
  <c r="AK81" i="4"/>
  <c r="AJ81" i="4"/>
  <c r="AI81" i="4"/>
  <c r="AH81" i="4"/>
  <c r="AG81" i="4"/>
  <c r="AF81" i="4"/>
  <c r="AE81" i="4"/>
  <c r="AD81" i="4"/>
  <c r="AC81" i="4"/>
  <c r="AB81" i="4"/>
  <c r="AA81" i="4"/>
  <c r="Z81" i="4"/>
  <c r="Y81" i="4"/>
  <c r="X81" i="4"/>
  <c r="W81" i="4"/>
  <c r="V81" i="4"/>
  <c r="U81" i="4"/>
  <c r="T81" i="4"/>
  <c r="S81" i="4"/>
  <c r="R81" i="4"/>
  <c r="Q81" i="4"/>
  <c r="P81" i="4"/>
  <c r="O81" i="4"/>
  <c r="N81" i="4"/>
  <c r="M81" i="4"/>
  <c r="L81" i="4"/>
  <c r="CB80" i="4"/>
  <c r="CA80" i="4"/>
  <c r="BZ80" i="4"/>
  <c r="BY80" i="4"/>
  <c r="BX80" i="4"/>
  <c r="BW80" i="4"/>
  <c r="BV80" i="4"/>
  <c r="BU80" i="4"/>
  <c r="BT80" i="4"/>
  <c r="BS80" i="4"/>
  <c r="BR80" i="4"/>
  <c r="BQ80" i="4"/>
  <c r="BP80" i="4"/>
  <c r="BO80" i="4"/>
  <c r="BN80" i="4"/>
  <c r="BM80" i="4"/>
  <c r="BL80" i="4"/>
  <c r="BK80" i="4"/>
  <c r="BJ80" i="4"/>
  <c r="BI80" i="4"/>
  <c r="BH80" i="4"/>
  <c r="BG80" i="4"/>
  <c r="BF80" i="4"/>
  <c r="BE80" i="4"/>
  <c r="BD80" i="4"/>
  <c r="BC80" i="4"/>
  <c r="BB80" i="4"/>
  <c r="BA80" i="4"/>
  <c r="AZ80" i="4"/>
  <c r="AY80" i="4"/>
  <c r="AX80" i="4"/>
  <c r="AW80" i="4"/>
  <c r="AV80" i="4"/>
  <c r="AU80" i="4"/>
  <c r="AT80" i="4"/>
  <c r="AS80" i="4"/>
  <c r="AR80" i="4"/>
  <c r="AQ80" i="4"/>
  <c r="AP80" i="4"/>
  <c r="AO80" i="4"/>
  <c r="AN80" i="4"/>
  <c r="AM80" i="4"/>
  <c r="AL80" i="4"/>
  <c r="AK80" i="4"/>
  <c r="AJ80" i="4"/>
  <c r="AI80" i="4"/>
  <c r="AH80" i="4"/>
  <c r="AG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M80" i="4"/>
  <c r="L80" i="4"/>
  <c r="CB79" i="4"/>
  <c r="CA79" i="4"/>
  <c r="BZ79" i="4"/>
  <c r="BY79" i="4"/>
  <c r="BX79" i="4"/>
  <c r="BW79" i="4"/>
  <c r="BV79" i="4"/>
  <c r="BU79" i="4"/>
  <c r="BT79" i="4"/>
  <c r="BS79" i="4"/>
  <c r="BR79" i="4"/>
  <c r="BQ79" i="4"/>
  <c r="BP79" i="4"/>
  <c r="BO79" i="4"/>
  <c r="BN79" i="4"/>
  <c r="BM79" i="4"/>
  <c r="BL79" i="4"/>
  <c r="BK79" i="4"/>
  <c r="BJ79" i="4"/>
  <c r="BI79" i="4"/>
  <c r="BH79" i="4"/>
  <c r="BG79" i="4"/>
  <c r="BF79" i="4"/>
  <c r="BE79" i="4"/>
  <c r="BD79" i="4"/>
  <c r="BC79" i="4"/>
  <c r="BB79" i="4"/>
  <c r="BA79" i="4"/>
  <c r="AZ79" i="4"/>
  <c r="AY79" i="4"/>
  <c r="AX79" i="4"/>
  <c r="AW79" i="4"/>
  <c r="AV79" i="4"/>
  <c r="AU79" i="4"/>
  <c r="AT79" i="4"/>
  <c r="AS79" i="4"/>
  <c r="AR79" i="4"/>
  <c r="AQ79" i="4"/>
  <c r="AP79" i="4"/>
  <c r="AO79" i="4"/>
  <c r="AN79" i="4"/>
  <c r="AM79" i="4"/>
  <c r="AL79" i="4"/>
  <c r="AK79" i="4"/>
  <c r="AJ79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P79" i="4"/>
  <c r="O79" i="4"/>
  <c r="N79" i="4"/>
  <c r="M79" i="4"/>
  <c r="L79" i="4"/>
  <c r="CB78" i="4"/>
  <c r="CA78" i="4"/>
  <c r="BZ78" i="4"/>
  <c r="BY78" i="4"/>
  <c r="BX78" i="4"/>
  <c r="BW78" i="4"/>
  <c r="BV78" i="4"/>
  <c r="BU78" i="4"/>
  <c r="BT78" i="4"/>
  <c r="BS78" i="4"/>
  <c r="BR78" i="4"/>
  <c r="BQ78" i="4"/>
  <c r="BP78" i="4"/>
  <c r="BO78" i="4"/>
  <c r="BN78" i="4"/>
  <c r="BM78" i="4"/>
  <c r="BL78" i="4"/>
  <c r="BK78" i="4"/>
  <c r="BJ78" i="4"/>
  <c r="BI78" i="4"/>
  <c r="BH78" i="4"/>
  <c r="BG78" i="4"/>
  <c r="BF78" i="4"/>
  <c r="BE78" i="4"/>
  <c r="BD78" i="4"/>
  <c r="BC78" i="4"/>
  <c r="BB78" i="4"/>
  <c r="BA78" i="4"/>
  <c r="AZ78" i="4"/>
  <c r="AY78" i="4"/>
  <c r="AX78" i="4"/>
  <c r="AW78" i="4"/>
  <c r="AV78" i="4"/>
  <c r="AU78" i="4"/>
  <c r="AT78" i="4"/>
  <c r="AS78" i="4"/>
  <c r="AR78" i="4"/>
  <c r="AQ78" i="4"/>
  <c r="AP78" i="4"/>
  <c r="AO78" i="4"/>
  <c r="AN78" i="4"/>
  <c r="AM78" i="4"/>
  <c r="AK78" i="4"/>
  <c r="AJ78" i="4"/>
  <c r="AI78" i="4"/>
  <c r="AH78" i="4"/>
  <c r="AG78" i="4"/>
  <c r="AF78" i="4"/>
  <c r="AE78" i="4"/>
  <c r="AD78" i="4"/>
  <c r="AC78" i="4"/>
  <c r="AB78" i="4"/>
  <c r="AA78" i="4"/>
  <c r="Z78" i="4"/>
  <c r="Y78" i="4"/>
  <c r="X78" i="4"/>
  <c r="V78" i="4"/>
  <c r="U78" i="4"/>
  <c r="T78" i="4"/>
  <c r="S78" i="4"/>
  <c r="R78" i="4"/>
  <c r="Q78" i="4"/>
  <c r="P78" i="4"/>
  <c r="O78" i="4"/>
  <c r="N78" i="4"/>
  <c r="M78" i="4"/>
  <c r="L78" i="4"/>
  <c r="CB77" i="4"/>
  <c r="CA77" i="4"/>
  <c r="BZ77" i="4"/>
  <c r="BY77" i="4"/>
  <c r="BX77" i="4"/>
  <c r="BW77" i="4"/>
  <c r="BV77" i="4"/>
  <c r="BV82" i="4" s="1"/>
  <c r="BV83" i="4" s="1"/>
  <c r="D25" i="3" s="1"/>
  <c r="BU77" i="4"/>
  <c r="BT77" i="4"/>
  <c r="BS77" i="4"/>
  <c r="BR77" i="4"/>
  <c r="BQ77" i="4"/>
  <c r="BP77" i="4"/>
  <c r="BO77" i="4"/>
  <c r="BN77" i="4"/>
  <c r="BM77" i="4"/>
  <c r="BL77" i="4"/>
  <c r="BK77" i="4"/>
  <c r="BJ77" i="4"/>
  <c r="BI77" i="4"/>
  <c r="BH77" i="4"/>
  <c r="BG77" i="4"/>
  <c r="BF77" i="4"/>
  <c r="BE77" i="4"/>
  <c r="BD77" i="4"/>
  <c r="BC77" i="4"/>
  <c r="BB77" i="4"/>
  <c r="BA77" i="4"/>
  <c r="AZ77" i="4"/>
  <c r="AY77" i="4"/>
  <c r="AX77" i="4"/>
  <c r="AW77" i="4"/>
  <c r="AV77" i="4"/>
  <c r="AU77" i="4"/>
  <c r="AT77" i="4"/>
  <c r="AS77" i="4"/>
  <c r="AR77" i="4"/>
  <c r="AQ77" i="4"/>
  <c r="AP77" i="4"/>
  <c r="AO77" i="4"/>
  <c r="AN77" i="4"/>
  <c r="AM77" i="4"/>
  <c r="AL77" i="4"/>
  <c r="AK77" i="4"/>
  <c r="AJ77" i="4"/>
  <c r="AH77" i="4"/>
  <c r="AG77" i="4"/>
  <c r="AF77" i="4"/>
  <c r="AE77" i="4"/>
  <c r="AD77" i="4"/>
  <c r="AC77" i="4"/>
  <c r="AB77" i="4"/>
  <c r="AA77" i="4"/>
  <c r="Z77" i="4"/>
  <c r="Y77" i="4"/>
  <c r="X77" i="4"/>
  <c r="W77" i="4"/>
  <c r="V77" i="4"/>
  <c r="U77" i="4"/>
  <c r="S77" i="4"/>
  <c r="R77" i="4"/>
  <c r="Q77" i="4"/>
  <c r="P77" i="4"/>
  <c r="O77" i="4"/>
  <c r="N77" i="4"/>
  <c r="M77" i="4"/>
  <c r="L77" i="4"/>
  <c r="CB76" i="4"/>
  <c r="CA76" i="4"/>
  <c r="BZ76" i="4"/>
  <c r="BY76" i="4"/>
  <c r="BX76" i="4"/>
  <c r="BW76" i="4"/>
  <c r="BV76" i="4"/>
  <c r="BU76" i="4"/>
  <c r="BT76" i="4"/>
  <c r="BS76" i="4"/>
  <c r="BR76" i="4"/>
  <c r="BQ76" i="4"/>
  <c r="BP76" i="4"/>
  <c r="BO76" i="4"/>
  <c r="BN76" i="4"/>
  <c r="BM76" i="4"/>
  <c r="BL76" i="4"/>
  <c r="BK76" i="4"/>
  <c r="BJ76" i="4"/>
  <c r="BI76" i="4"/>
  <c r="BH76" i="4"/>
  <c r="BG76" i="4"/>
  <c r="BF76" i="4"/>
  <c r="BE76" i="4"/>
  <c r="BD76" i="4"/>
  <c r="BC76" i="4"/>
  <c r="BB76" i="4"/>
  <c r="BA76" i="4"/>
  <c r="AZ76" i="4"/>
  <c r="AY76" i="4"/>
  <c r="AX76" i="4"/>
  <c r="AW76" i="4"/>
  <c r="AV76" i="4"/>
  <c r="AU76" i="4"/>
  <c r="AT76" i="4"/>
  <c r="AS76" i="4"/>
  <c r="AR76" i="4"/>
  <c r="AQ76" i="4"/>
  <c r="AP76" i="4"/>
  <c r="AO76" i="4"/>
  <c r="AN76" i="4"/>
  <c r="AM76" i="4"/>
  <c r="AL76" i="4"/>
  <c r="AK76" i="4"/>
  <c r="AJ76" i="4"/>
  <c r="AI76" i="4"/>
  <c r="AH76" i="4"/>
  <c r="AG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M76" i="4"/>
  <c r="L76" i="4"/>
  <c r="CB75" i="4"/>
  <c r="CA75" i="4"/>
  <c r="BZ75" i="4"/>
  <c r="BY75" i="4"/>
  <c r="BX75" i="4"/>
  <c r="BW75" i="4"/>
  <c r="BV75" i="4"/>
  <c r="BU75" i="4"/>
  <c r="BT75" i="4"/>
  <c r="BS75" i="4"/>
  <c r="BR75" i="4"/>
  <c r="BQ75" i="4"/>
  <c r="BP75" i="4"/>
  <c r="BO75" i="4"/>
  <c r="BN75" i="4"/>
  <c r="BM75" i="4"/>
  <c r="BL75" i="4"/>
  <c r="BK75" i="4"/>
  <c r="BJ75" i="4"/>
  <c r="BI75" i="4"/>
  <c r="BH75" i="4"/>
  <c r="BG75" i="4"/>
  <c r="BF75" i="4"/>
  <c r="BE75" i="4"/>
  <c r="BD75" i="4"/>
  <c r="BC75" i="4"/>
  <c r="BB75" i="4"/>
  <c r="BA75" i="4"/>
  <c r="AZ75" i="4"/>
  <c r="AY75" i="4"/>
  <c r="AX75" i="4"/>
  <c r="AW75" i="4"/>
  <c r="AV75" i="4"/>
  <c r="AU75" i="4"/>
  <c r="AT75" i="4"/>
  <c r="AS75" i="4"/>
  <c r="AR75" i="4"/>
  <c r="AQ75" i="4"/>
  <c r="AP75" i="4"/>
  <c r="AO75" i="4"/>
  <c r="AN75" i="4"/>
  <c r="AM75" i="4"/>
  <c r="AL75" i="4"/>
  <c r="AK75" i="4"/>
  <c r="AJ75" i="4"/>
  <c r="AI75" i="4"/>
  <c r="AH75" i="4"/>
  <c r="AG75" i="4"/>
  <c r="AF75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CB74" i="4"/>
  <c r="CA74" i="4"/>
  <c r="BZ74" i="4"/>
  <c r="BY74" i="4"/>
  <c r="BX74" i="4"/>
  <c r="BW74" i="4"/>
  <c r="BV74" i="4"/>
  <c r="BU74" i="4"/>
  <c r="BT74" i="4"/>
  <c r="BS74" i="4"/>
  <c r="BR74" i="4"/>
  <c r="BQ74" i="4"/>
  <c r="BP74" i="4"/>
  <c r="BO74" i="4"/>
  <c r="BN74" i="4"/>
  <c r="BM74" i="4"/>
  <c r="BL74" i="4"/>
  <c r="BK74" i="4"/>
  <c r="BJ74" i="4"/>
  <c r="BI74" i="4"/>
  <c r="BH74" i="4"/>
  <c r="BG74" i="4"/>
  <c r="BF74" i="4"/>
  <c r="BE74" i="4"/>
  <c r="BD74" i="4"/>
  <c r="BC74" i="4"/>
  <c r="BB74" i="4"/>
  <c r="BA74" i="4"/>
  <c r="AZ74" i="4"/>
  <c r="AY74" i="4"/>
  <c r="AX74" i="4"/>
  <c r="AW74" i="4"/>
  <c r="AV74" i="4"/>
  <c r="AU74" i="4"/>
  <c r="AT74" i="4"/>
  <c r="AS74" i="4"/>
  <c r="AR74" i="4"/>
  <c r="AQ74" i="4"/>
  <c r="AP74" i="4"/>
  <c r="AO74" i="4"/>
  <c r="AN74" i="4"/>
  <c r="AM74" i="4"/>
  <c r="AK74" i="4"/>
  <c r="AJ74" i="4"/>
  <c r="AI74" i="4"/>
  <c r="AH74" i="4"/>
  <c r="AG74" i="4"/>
  <c r="AF74" i="4"/>
  <c r="AE74" i="4"/>
  <c r="AD74" i="4"/>
  <c r="AC74" i="4"/>
  <c r="AB74" i="4"/>
  <c r="AA74" i="4"/>
  <c r="Z74" i="4"/>
  <c r="Y74" i="4"/>
  <c r="X74" i="4"/>
  <c r="V74" i="4"/>
  <c r="U74" i="4"/>
  <c r="T74" i="4"/>
  <c r="S74" i="4"/>
  <c r="R74" i="4"/>
  <c r="Q74" i="4"/>
  <c r="P74" i="4"/>
  <c r="O74" i="4"/>
  <c r="N74" i="4"/>
  <c r="M74" i="4"/>
  <c r="L74" i="4"/>
  <c r="CB73" i="4"/>
  <c r="CA73" i="4"/>
  <c r="BZ73" i="4"/>
  <c r="BY73" i="4"/>
  <c r="BX73" i="4"/>
  <c r="BW73" i="4"/>
  <c r="BV73" i="4"/>
  <c r="BU73" i="4"/>
  <c r="BT73" i="4"/>
  <c r="BS73" i="4"/>
  <c r="BR73" i="4"/>
  <c r="BQ73" i="4"/>
  <c r="BP73" i="4"/>
  <c r="BO73" i="4"/>
  <c r="BN73" i="4"/>
  <c r="BM73" i="4"/>
  <c r="BL73" i="4"/>
  <c r="BK73" i="4"/>
  <c r="BJ73" i="4"/>
  <c r="BJ82" i="4" s="1"/>
  <c r="BJ83" i="4" s="1"/>
  <c r="D21" i="3" s="1"/>
  <c r="BI73" i="4"/>
  <c r="BH73" i="4"/>
  <c r="BG73" i="4"/>
  <c r="BF73" i="4"/>
  <c r="BE73" i="4"/>
  <c r="BD73" i="4"/>
  <c r="BC73" i="4"/>
  <c r="BB73" i="4"/>
  <c r="BA73" i="4"/>
  <c r="AZ73" i="4"/>
  <c r="AY73" i="4"/>
  <c r="AX73" i="4"/>
  <c r="AX82" i="4" s="1"/>
  <c r="AX83" i="4" s="1"/>
  <c r="D17" i="3" s="1"/>
  <c r="AW73" i="4"/>
  <c r="AV73" i="4"/>
  <c r="AU73" i="4"/>
  <c r="AT73" i="4"/>
  <c r="AS73" i="4"/>
  <c r="AR73" i="4"/>
  <c r="AQ73" i="4"/>
  <c r="AP73" i="4"/>
  <c r="AO73" i="4"/>
  <c r="AN73" i="4"/>
  <c r="AM73" i="4"/>
  <c r="AL73" i="4"/>
  <c r="AL82" i="4" s="1"/>
  <c r="AL83" i="4" s="1"/>
  <c r="D13" i="3" s="1"/>
  <c r="AK73" i="4"/>
  <c r="AJ73" i="4"/>
  <c r="AI73" i="4"/>
  <c r="AH73" i="4"/>
  <c r="AG73" i="4"/>
  <c r="AF73" i="4"/>
  <c r="AE73" i="4"/>
  <c r="AD73" i="4"/>
  <c r="AC73" i="4"/>
  <c r="AB73" i="4"/>
  <c r="AA73" i="4"/>
  <c r="Z73" i="4"/>
  <c r="Y73" i="4"/>
  <c r="X73" i="4"/>
  <c r="W73" i="4"/>
  <c r="V73" i="4"/>
  <c r="U73" i="4"/>
  <c r="S73" i="4"/>
  <c r="R73" i="4"/>
  <c r="Q73" i="4"/>
  <c r="P73" i="4"/>
  <c r="O73" i="4"/>
  <c r="N73" i="4"/>
  <c r="M73" i="4"/>
  <c r="L73" i="4"/>
  <c r="CB72" i="4"/>
  <c r="CA72" i="4"/>
  <c r="BZ72" i="4"/>
  <c r="BY72" i="4"/>
  <c r="BX72" i="4"/>
  <c r="BW72" i="4"/>
  <c r="BV72" i="4"/>
  <c r="BU72" i="4"/>
  <c r="BT72" i="4"/>
  <c r="BS72" i="4"/>
  <c r="BR72" i="4"/>
  <c r="BQ72" i="4"/>
  <c r="BP72" i="4"/>
  <c r="BO72" i="4"/>
  <c r="BN72" i="4"/>
  <c r="BM72" i="4"/>
  <c r="BL72" i="4"/>
  <c r="BK72" i="4"/>
  <c r="BJ72" i="4"/>
  <c r="BI72" i="4"/>
  <c r="BH72" i="4"/>
  <c r="BG72" i="4"/>
  <c r="BF72" i="4"/>
  <c r="BE72" i="4"/>
  <c r="BD72" i="4"/>
  <c r="BC72" i="4"/>
  <c r="BB72" i="4"/>
  <c r="BA72" i="4"/>
  <c r="AZ72" i="4"/>
  <c r="AY72" i="4"/>
  <c r="AX72" i="4"/>
  <c r="AW72" i="4"/>
  <c r="AV72" i="4"/>
  <c r="AU72" i="4"/>
  <c r="AT72" i="4"/>
  <c r="AS72" i="4"/>
  <c r="AR72" i="4"/>
  <c r="AQ72" i="4"/>
  <c r="AP72" i="4"/>
  <c r="AO72" i="4"/>
  <c r="AN72" i="4"/>
  <c r="AM72" i="4"/>
  <c r="AL72" i="4"/>
  <c r="AK72" i="4"/>
  <c r="AJ72" i="4"/>
  <c r="AI72" i="4"/>
  <c r="AH72" i="4"/>
  <c r="AG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L72" i="4"/>
  <c r="CB71" i="4"/>
  <c r="CA71" i="4"/>
  <c r="BZ71" i="4"/>
  <c r="BY71" i="4"/>
  <c r="BX71" i="4"/>
  <c r="BW71" i="4"/>
  <c r="BV71" i="4"/>
  <c r="BU71" i="4"/>
  <c r="BT71" i="4"/>
  <c r="BS71" i="4"/>
  <c r="BR71" i="4"/>
  <c r="BQ71" i="4"/>
  <c r="BP71" i="4"/>
  <c r="BO71" i="4"/>
  <c r="BN71" i="4"/>
  <c r="BM71" i="4"/>
  <c r="BL71" i="4"/>
  <c r="BK71" i="4"/>
  <c r="BJ71" i="4"/>
  <c r="BI71" i="4"/>
  <c r="BH71" i="4"/>
  <c r="BG71" i="4"/>
  <c r="BF71" i="4"/>
  <c r="BE71" i="4"/>
  <c r="BD71" i="4"/>
  <c r="BC71" i="4"/>
  <c r="BB71" i="4"/>
  <c r="BA71" i="4"/>
  <c r="AZ71" i="4"/>
  <c r="AY71" i="4"/>
  <c r="AX71" i="4"/>
  <c r="AW71" i="4"/>
  <c r="AV71" i="4"/>
  <c r="AU71" i="4"/>
  <c r="AT71" i="4"/>
  <c r="AS71" i="4"/>
  <c r="AR71" i="4"/>
  <c r="AQ71" i="4"/>
  <c r="AP71" i="4"/>
  <c r="AO71" i="4"/>
  <c r="AN71" i="4"/>
  <c r="AM71" i="4"/>
  <c r="AL71" i="4"/>
  <c r="AK71" i="4"/>
  <c r="AJ71" i="4"/>
  <c r="AI71" i="4"/>
  <c r="AH71" i="4"/>
  <c r="AG71" i="4"/>
  <c r="AF71" i="4"/>
  <c r="AE71" i="4"/>
  <c r="AD71" i="4"/>
  <c r="AC71" i="4"/>
  <c r="AB71" i="4"/>
  <c r="AA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CB70" i="4"/>
  <c r="CA70" i="4"/>
  <c r="BZ70" i="4"/>
  <c r="BY70" i="4"/>
  <c r="BX70" i="4"/>
  <c r="BW70" i="4"/>
  <c r="BV70" i="4"/>
  <c r="BU70" i="4"/>
  <c r="BT70" i="4"/>
  <c r="BS70" i="4"/>
  <c r="BS82" i="4" s="1"/>
  <c r="BS83" i="4" s="1"/>
  <c r="D24" i="3" s="1"/>
  <c r="BR70" i="4"/>
  <c r="BQ70" i="4"/>
  <c r="BP70" i="4"/>
  <c r="BO70" i="4"/>
  <c r="BN70" i="4"/>
  <c r="BM70" i="4"/>
  <c r="BL70" i="4"/>
  <c r="BK70" i="4"/>
  <c r="BJ70" i="4"/>
  <c r="BI70" i="4"/>
  <c r="BH70" i="4"/>
  <c r="BG70" i="4"/>
  <c r="BG82" i="4" s="1"/>
  <c r="BG83" i="4" s="1"/>
  <c r="D20" i="3" s="1"/>
  <c r="BF70" i="4"/>
  <c r="BE70" i="4"/>
  <c r="BD70" i="4"/>
  <c r="BC70" i="4"/>
  <c r="BB70" i="4"/>
  <c r="BA70" i="4"/>
  <c r="AZ70" i="4"/>
  <c r="AY70" i="4"/>
  <c r="AX70" i="4"/>
  <c r="AW70" i="4"/>
  <c r="AV70" i="4"/>
  <c r="AU70" i="4"/>
  <c r="AU82" i="4" s="1"/>
  <c r="AU83" i="4" s="1"/>
  <c r="D16" i="3" s="1"/>
  <c r="AT70" i="4"/>
  <c r="AS70" i="4"/>
  <c r="AR70" i="4"/>
  <c r="AQ70" i="4"/>
  <c r="AP70" i="4"/>
  <c r="AO70" i="4"/>
  <c r="AN70" i="4"/>
  <c r="AM70" i="4"/>
  <c r="AK70" i="4"/>
  <c r="AJ70" i="4"/>
  <c r="AI70" i="4"/>
  <c r="AI82" i="4" s="1"/>
  <c r="AI83" i="4" s="1"/>
  <c r="D12" i="3" s="1"/>
  <c r="AH70" i="4"/>
  <c r="AG70" i="4"/>
  <c r="AF70" i="4"/>
  <c r="AE70" i="4"/>
  <c r="AD70" i="4"/>
  <c r="AC70" i="4"/>
  <c r="AC82" i="4" s="1"/>
  <c r="AC83" i="4" s="1"/>
  <c r="D10" i="3" s="1"/>
  <c r="AB70" i="4"/>
  <c r="AA70" i="4"/>
  <c r="Z70" i="4"/>
  <c r="Y70" i="4"/>
  <c r="X70" i="4"/>
  <c r="V70" i="4"/>
  <c r="U70" i="4"/>
  <c r="T70" i="4"/>
  <c r="T82" i="4" s="1"/>
  <c r="T83" i="4" s="1"/>
  <c r="S70" i="4"/>
  <c r="R70" i="4"/>
  <c r="Q70" i="4"/>
  <c r="P70" i="4"/>
  <c r="O70" i="4"/>
  <c r="N70" i="4"/>
  <c r="M70" i="4"/>
  <c r="L70" i="4"/>
  <c r="CB68" i="4"/>
  <c r="CA68" i="4"/>
  <c r="BZ68" i="4"/>
  <c r="BY68" i="4"/>
  <c r="BX68" i="4"/>
  <c r="BW68" i="4"/>
  <c r="BV68" i="4"/>
  <c r="BU68" i="4"/>
  <c r="BT68" i="4"/>
  <c r="BS68" i="4"/>
  <c r="BR68" i="4"/>
  <c r="BQ68" i="4"/>
  <c r="BP68" i="4"/>
  <c r="BO68" i="4"/>
  <c r="BN68" i="4"/>
  <c r="BM68" i="4"/>
  <c r="BL68" i="4"/>
  <c r="BK68" i="4"/>
  <c r="BJ68" i="4"/>
  <c r="BI68" i="4"/>
  <c r="BH68" i="4"/>
  <c r="BG68" i="4"/>
  <c r="BF68" i="4"/>
  <c r="BE68" i="4"/>
  <c r="BD68" i="4"/>
  <c r="BC68" i="4"/>
  <c r="BB68" i="4"/>
  <c r="BA68" i="4"/>
  <c r="AZ68" i="4"/>
  <c r="AY68" i="4"/>
  <c r="AX68" i="4"/>
  <c r="AW68" i="4"/>
  <c r="AV68" i="4"/>
  <c r="AU68" i="4"/>
  <c r="AT68" i="4"/>
  <c r="AS68" i="4"/>
  <c r="AR68" i="4"/>
  <c r="AQ68" i="4"/>
  <c r="AP68" i="4"/>
  <c r="AO68" i="4"/>
  <c r="AN68" i="4"/>
  <c r="AM68" i="4"/>
  <c r="AL68" i="4"/>
  <c r="AK68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CB67" i="4"/>
  <c r="CA67" i="4"/>
  <c r="BZ67" i="4"/>
  <c r="BY67" i="4"/>
  <c r="BX67" i="4"/>
  <c r="BW67" i="4"/>
  <c r="BV67" i="4"/>
  <c r="BU67" i="4"/>
  <c r="BT67" i="4"/>
  <c r="BS67" i="4"/>
  <c r="BR67" i="4"/>
  <c r="BQ67" i="4"/>
  <c r="BP67" i="4"/>
  <c r="BO67" i="4"/>
  <c r="BN67" i="4"/>
  <c r="BM67" i="4"/>
  <c r="BL67" i="4"/>
  <c r="BK67" i="4"/>
  <c r="BJ67" i="4"/>
  <c r="BI67" i="4"/>
  <c r="BH67" i="4"/>
  <c r="BG67" i="4"/>
  <c r="BF67" i="4"/>
  <c r="BE67" i="4"/>
  <c r="BD67" i="4"/>
  <c r="BC67" i="4"/>
  <c r="BB67" i="4"/>
  <c r="BA67" i="4"/>
  <c r="AZ67" i="4"/>
  <c r="AY67" i="4"/>
  <c r="AX67" i="4"/>
  <c r="AW67" i="4"/>
  <c r="AV67" i="4"/>
  <c r="AU67" i="4"/>
  <c r="AT67" i="4"/>
  <c r="AS67" i="4"/>
  <c r="AQ67" i="4"/>
  <c r="AP67" i="4"/>
  <c r="AN67" i="4"/>
  <c r="AM67" i="4"/>
  <c r="AL67" i="4"/>
  <c r="AK67" i="4"/>
  <c r="AJ67" i="4"/>
  <c r="AI67" i="4"/>
  <c r="AH67" i="4"/>
  <c r="AG67" i="4"/>
  <c r="AF67" i="4"/>
  <c r="AE67" i="4"/>
  <c r="AD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CB66" i="4"/>
  <c r="CA66" i="4"/>
  <c r="BZ66" i="4"/>
  <c r="BY66" i="4"/>
  <c r="BX66" i="4"/>
  <c r="BW66" i="4"/>
  <c r="BV66" i="4"/>
  <c r="BU66" i="4"/>
  <c r="BT66" i="4"/>
  <c r="BS66" i="4"/>
  <c r="BR66" i="4"/>
  <c r="BQ66" i="4"/>
  <c r="BP66" i="4"/>
  <c r="BO66" i="4"/>
  <c r="BN66" i="4"/>
  <c r="BM66" i="4"/>
  <c r="BL66" i="4"/>
  <c r="BK66" i="4"/>
  <c r="BJ66" i="4"/>
  <c r="BI66" i="4"/>
  <c r="BH66" i="4"/>
  <c r="BG66" i="4"/>
  <c r="BF66" i="4"/>
  <c r="BE66" i="4"/>
  <c r="BD66" i="4"/>
  <c r="BC66" i="4"/>
  <c r="BB66" i="4"/>
  <c r="BA66" i="4"/>
  <c r="AZ66" i="4"/>
  <c r="AY66" i="4"/>
  <c r="AX66" i="4"/>
  <c r="AW66" i="4"/>
  <c r="AV66" i="4"/>
  <c r="AU66" i="4"/>
  <c r="AT66" i="4"/>
  <c r="AS66" i="4"/>
  <c r="AR66" i="4"/>
  <c r="AQ66" i="4"/>
  <c r="AP66" i="4"/>
  <c r="AO66" i="4"/>
  <c r="AN66" i="4"/>
  <c r="AM66" i="4"/>
  <c r="AL66" i="4"/>
  <c r="AK66" i="4"/>
  <c r="AJ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P66" i="4"/>
  <c r="O66" i="4"/>
  <c r="N66" i="4"/>
  <c r="M66" i="4"/>
  <c r="L66" i="4"/>
  <c r="CB65" i="4"/>
  <c r="CA65" i="4"/>
  <c r="BZ65" i="4"/>
  <c r="BY65" i="4"/>
  <c r="BX65" i="4"/>
  <c r="BW65" i="4"/>
  <c r="BV65" i="4"/>
  <c r="BU65" i="4"/>
  <c r="BT65" i="4"/>
  <c r="BS65" i="4"/>
  <c r="BR65" i="4"/>
  <c r="BQ65" i="4"/>
  <c r="BP65" i="4"/>
  <c r="BO65" i="4"/>
  <c r="BN65" i="4"/>
  <c r="BM65" i="4"/>
  <c r="BL65" i="4"/>
  <c r="BK65" i="4"/>
  <c r="BJ65" i="4"/>
  <c r="BI65" i="4"/>
  <c r="BH65" i="4"/>
  <c r="BG65" i="4"/>
  <c r="BF65" i="4"/>
  <c r="BE65" i="4"/>
  <c r="BD65" i="4"/>
  <c r="BC65" i="4"/>
  <c r="BB65" i="4"/>
  <c r="BA65" i="4"/>
  <c r="AZ65" i="4"/>
  <c r="AY65" i="4"/>
  <c r="AX65" i="4"/>
  <c r="AW65" i="4"/>
  <c r="AV65" i="4"/>
  <c r="AT65" i="4"/>
  <c r="AS65" i="4"/>
  <c r="AR65" i="4"/>
  <c r="AQ65" i="4"/>
  <c r="AP65" i="4"/>
  <c r="AO65" i="4"/>
  <c r="AN65" i="4"/>
  <c r="AM65" i="4"/>
  <c r="AL65" i="4"/>
  <c r="AK65" i="4"/>
  <c r="AJ65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S65" i="4"/>
  <c r="R65" i="4"/>
  <c r="Q65" i="4"/>
  <c r="P65" i="4"/>
  <c r="O65" i="4"/>
  <c r="N65" i="4"/>
  <c r="M65" i="4"/>
  <c r="L65" i="4"/>
  <c r="CB63" i="4"/>
  <c r="CA63" i="4"/>
  <c r="BZ63" i="4"/>
  <c r="BY63" i="4"/>
  <c r="BX63" i="4"/>
  <c r="BW63" i="4"/>
  <c r="BV63" i="4"/>
  <c r="BU63" i="4"/>
  <c r="BT63" i="4"/>
  <c r="BS63" i="4"/>
  <c r="BR63" i="4"/>
  <c r="BQ63" i="4"/>
  <c r="BP63" i="4"/>
  <c r="BO63" i="4"/>
  <c r="BN63" i="4"/>
  <c r="BM63" i="4"/>
  <c r="BL63" i="4"/>
  <c r="BK63" i="4"/>
  <c r="BJ63" i="4"/>
  <c r="BI63" i="4"/>
  <c r="BH63" i="4"/>
  <c r="BG63" i="4"/>
  <c r="BF63" i="4"/>
  <c r="BE63" i="4"/>
  <c r="BD63" i="4"/>
  <c r="BC63" i="4"/>
  <c r="BB63" i="4"/>
  <c r="BA63" i="4"/>
  <c r="AZ63" i="4"/>
  <c r="AY63" i="4"/>
  <c r="AX63" i="4"/>
  <c r="AW63" i="4"/>
  <c r="AV63" i="4"/>
  <c r="AU63" i="4"/>
  <c r="AT63" i="4"/>
  <c r="AS63" i="4"/>
  <c r="AR63" i="4"/>
  <c r="AQ63" i="4"/>
  <c r="AP63" i="4"/>
  <c r="AO63" i="4"/>
  <c r="AN63" i="4"/>
  <c r="AM63" i="4"/>
  <c r="AL63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M61" i="4"/>
  <c r="CB60" i="4"/>
  <c r="CA60" i="4"/>
  <c r="BZ60" i="4"/>
  <c r="BY60" i="4"/>
  <c r="BX60" i="4"/>
  <c r="BW60" i="4"/>
  <c r="BV60" i="4"/>
  <c r="BU60" i="4"/>
  <c r="BT60" i="4"/>
  <c r="BS60" i="4"/>
  <c r="BR60" i="4"/>
  <c r="BQ60" i="4"/>
  <c r="BP60" i="4"/>
  <c r="BO60" i="4"/>
  <c r="BN60" i="4"/>
  <c r="BM60" i="4"/>
  <c r="BL60" i="4"/>
  <c r="BK60" i="4"/>
  <c r="BJ60" i="4"/>
  <c r="BI60" i="4"/>
  <c r="BH60" i="4"/>
  <c r="BG60" i="4"/>
  <c r="BF60" i="4"/>
  <c r="BE60" i="4"/>
  <c r="BD60" i="4"/>
  <c r="BC60" i="4"/>
  <c r="BB60" i="4"/>
  <c r="BA60" i="4"/>
  <c r="AZ60" i="4"/>
  <c r="AY60" i="4"/>
  <c r="AX60" i="4"/>
  <c r="AW60" i="4"/>
  <c r="AV60" i="4"/>
  <c r="AU60" i="4"/>
  <c r="AT60" i="4"/>
  <c r="AS60" i="4"/>
  <c r="AR60" i="4"/>
  <c r="AQ60" i="4"/>
  <c r="AP60" i="4"/>
  <c r="AO60" i="4"/>
  <c r="AN60" i="4"/>
  <c r="AM60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CB59" i="4"/>
  <c r="CA59" i="4"/>
  <c r="BZ59" i="4"/>
  <c r="BY59" i="4"/>
  <c r="BX59" i="4"/>
  <c r="BW59" i="4"/>
  <c r="BV59" i="4"/>
  <c r="BU59" i="4"/>
  <c r="BT59" i="4"/>
  <c r="BS59" i="4"/>
  <c r="BR59" i="4"/>
  <c r="BQ59" i="4"/>
  <c r="BP59" i="4"/>
  <c r="BO59" i="4"/>
  <c r="BN59" i="4"/>
  <c r="BM59" i="4"/>
  <c r="BL59" i="4"/>
  <c r="BK59" i="4"/>
  <c r="BJ59" i="4"/>
  <c r="BI59" i="4"/>
  <c r="BH59" i="4"/>
  <c r="BG59" i="4"/>
  <c r="BF59" i="4"/>
  <c r="BE59" i="4"/>
  <c r="BD59" i="4"/>
  <c r="BC59" i="4"/>
  <c r="BB59" i="4"/>
  <c r="BA59" i="4"/>
  <c r="AZ59" i="4"/>
  <c r="AY59" i="4"/>
  <c r="AX59" i="4"/>
  <c r="AW59" i="4"/>
  <c r="AV59" i="4"/>
  <c r="AU59" i="4"/>
  <c r="AT59" i="4"/>
  <c r="AS59" i="4"/>
  <c r="AR59" i="4"/>
  <c r="AQ59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CB58" i="4"/>
  <c r="CA58" i="4"/>
  <c r="BZ58" i="4"/>
  <c r="BY58" i="4"/>
  <c r="BX58" i="4"/>
  <c r="BW58" i="4"/>
  <c r="BV58" i="4"/>
  <c r="BU58" i="4"/>
  <c r="BT58" i="4"/>
  <c r="BS58" i="4"/>
  <c r="BR58" i="4"/>
  <c r="BQ58" i="4"/>
  <c r="BP58" i="4"/>
  <c r="BO58" i="4"/>
  <c r="BN58" i="4"/>
  <c r="BM58" i="4"/>
  <c r="BL58" i="4"/>
  <c r="BK58" i="4"/>
  <c r="BJ58" i="4"/>
  <c r="BI58" i="4"/>
  <c r="BH58" i="4"/>
  <c r="BG58" i="4"/>
  <c r="BF58" i="4"/>
  <c r="BE58" i="4"/>
  <c r="BD58" i="4"/>
  <c r="BC58" i="4"/>
  <c r="BB58" i="4"/>
  <c r="BA58" i="4"/>
  <c r="AZ58" i="4"/>
  <c r="AY58" i="4"/>
  <c r="AX58" i="4"/>
  <c r="AW58" i="4"/>
  <c r="AV58" i="4"/>
  <c r="AU58" i="4"/>
  <c r="AT58" i="4"/>
  <c r="AS58" i="4"/>
  <c r="AR58" i="4"/>
  <c r="AQ58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CB57" i="4"/>
  <c r="CA57" i="4"/>
  <c r="BZ57" i="4"/>
  <c r="BY57" i="4"/>
  <c r="BX57" i="4"/>
  <c r="BW57" i="4"/>
  <c r="BV57" i="4"/>
  <c r="BU57" i="4"/>
  <c r="BT57" i="4"/>
  <c r="BS57" i="4"/>
  <c r="BR57" i="4"/>
  <c r="BQ57" i="4"/>
  <c r="BP57" i="4"/>
  <c r="BO57" i="4"/>
  <c r="BN57" i="4"/>
  <c r="BM57" i="4"/>
  <c r="BL57" i="4"/>
  <c r="BK57" i="4"/>
  <c r="BJ57" i="4"/>
  <c r="BI57" i="4"/>
  <c r="BH57" i="4"/>
  <c r="BG57" i="4"/>
  <c r="BF57" i="4"/>
  <c r="BE57" i="4"/>
  <c r="BD57" i="4"/>
  <c r="BC57" i="4"/>
  <c r="BB57" i="4"/>
  <c r="BA57" i="4"/>
  <c r="AZ57" i="4"/>
  <c r="AY57" i="4"/>
  <c r="AX57" i="4"/>
  <c r="AW57" i="4"/>
  <c r="AV57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M57" i="4"/>
  <c r="L57" i="4"/>
  <c r="CB56" i="4"/>
  <c r="CA56" i="4"/>
  <c r="BZ56" i="4"/>
  <c r="BY56" i="4"/>
  <c r="BX56" i="4"/>
  <c r="BW56" i="4"/>
  <c r="BV56" i="4"/>
  <c r="BU56" i="4"/>
  <c r="BT56" i="4"/>
  <c r="BS56" i="4"/>
  <c r="BR56" i="4"/>
  <c r="BQ56" i="4"/>
  <c r="BP56" i="4"/>
  <c r="BO56" i="4"/>
  <c r="BN56" i="4"/>
  <c r="BM56" i="4"/>
  <c r="BL56" i="4"/>
  <c r="BK56" i="4"/>
  <c r="BJ56" i="4"/>
  <c r="BI56" i="4"/>
  <c r="BH56" i="4"/>
  <c r="BG56" i="4"/>
  <c r="BF56" i="4"/>
  <c r="BE56" i="4"/>
  <c r="BD56" i="4"/>
  <c r="BC56" i="4"/>
  <c r="BB56" i="4"/>
  <c r="BA56" i="4"/>
  <c r="AZ56" i="4"/>
  <c r="AY56" i="4"/>
  <c r="AX56" i="4"/>
  <c r="AW56" i="4"/>
  <c r="AV56" i="4"/>
  <c r="AU56" i="4"/>
  <c r="AT56" i="4"/>
  <c r="AS56" i="4"/>
  <c r="AQ56" i="4"/>
  <c r="AP56" i="4"/>
  <c r="AO56" i="4"/>
  <c r="AN56" i="4"/>
  <c r="AM56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CB55" i="4"/>
  <c r="CA55" i="4"/>
  <c r="BZ55" i="4"/>
  <c r="BY55" i="4"/>
  <c r="BX55" i="4"/>
  <c r="BW55" i="4"/>
  <c r="BV55" i="4"/>
  <c r="BU55" i="4"/>
  <c r="BT55" i="4"/>
  <c r="BS55" i="4"/>
  <c r="BR55" i="4"/>
  <c r="BQ55" i="4"/>
  <c r="BP55" i="4"/>
  <c r="BO55" i="4"/>
  <c r="BN55" i="4"/>
  <c r="BM55" i="4"/>
  <c r="BL55" i="4"/>
  <c r="BK55" i="4"/>
  <c r="BJ55" i="4"/>
  <c r="BI55" i="4"/>
  <c r="BH55" i="4"/>
  <c r="BG55" i="4"/>
  <c r="BF55" i="4"/>
  <c r="BE55" i="4"/>
  <c r="BD55" i="4"/>
  <c r="BC55" i="4"/>
  <c r="BB55" i="4"/>
  <c r="BA55" i="4"/>
  <c r="AZ55" i="4"/>
  <c r="AY55" i="4"/>
  <c r="AX55" i="4"/>
  <c r="AW55" i="4"/>
  <c r="AV55" i="4"/>
  <c r="AU55" i="4"/>
  <c r="AT55" i="4"/>
  <c r="AS55" i="4"/>
  <c r="AR55" i="4"/>
  <c r="AQ55" i="4"/>
  <c r="AP55" i="4"/>
  <c r="AO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P55" i="4"/>
  <c r="O55" i="4"/>
  <c r="M55" i="4"/>
  <c r="L55" i="4"/>
  <c r="CB53" i="4"/>
  <c r="CA53" i="4"/>
  <c r="BZ53" i="4"/>
  <c r="BY53" i="4"/>
  <c r="BX53" i="4"/>
  <c r="BW53" i="4"/>
  <c r="BV53" i="4"/>
  <c r="BU53" i="4"/>
  <c r="BT53" i="4"/>
  <c r="BS53" i="4"/>
  <c r="BR53" i="4"/>
  <c r="BQ53" i="4"/>
  <c r="BP53" i="4"/>
  <c r="BO53" i="4"/>
  <c r="BN53" i="4"/>
  <c r="BM53" i="4"/>
  <c r="BL53" i="4"/>
  <c r="BK53" i="4"/>
  <c r="BJ53" i="4"/>
  <c r="BI53" i="4"/>
  <c r="BH53" i="4"/>
  <c r="BG53" i="4"/>
  <c r="BF53" i="4"/>
  <c r="BE53" i="4"/>
  <c r="BD53" i="4"/>
  <c r="BC53" i="4"/>
  <c r="BB53" i="4"/>
  <c r="BA53" i="4"/>
  <c r="AZ53" i="4"/>
  <c r="AY53" i="4"/>
  <c r="AX53" i="4"/>
  <c r="AW53" i="4"/>
  <c r="AV53" i="4"/>
  <c r="AU53" i="4"/>
  <c r="AT53" i="4"/>
  <c r="AS53" i="4"/>
  <c r="AR53" i="4"/>
  <c r="AQ53" i="4"/>
  <c r="AP53" i="4"/>
  <c r="AO53" i="4"/>
  <c r="AN53" i="4"/>
  <c r="AM53" i="4"/>
  <c r="AL53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L53" i="4"/>
  <c r="CB52" i="4"/>
  <c r="CA52" i="4"/>
  <c r="BZ52" i="4"/>
  <c r="BY52" i="4"/>
  <c r="BX52" i="4"/>
  <c r="BW52" i="4"/>
  <c r="BV52" i="4"/>
  <c r="BU52" i="4"/>
  <c r="BT52" i="4"/>
  <c r="BS52" i="4"/>
  <c r="BR52" i="4"/>
  <c r="BQ52" i="4"/>
  <c r="BP52" i="4"/>
  <c r="BO52" i="4"/>
  <c r="BN52" i="4"/>
  <c r="BM52" i="4"/>
  <c r="BL52" i="4"/>
  <c r="BK52" i="4"/>
  <c r="BJ52" i="4"/>
  <c r="BI52" i="4"/>
  <c r="BH52" i="4"/>
  <c r="BG52" i="4"/>
  <c r="BF52" i="4"/>
  <c r="BE52" i="4"/>
  <c r="BD52" i="4"/>
  <c r="BC52" i="4"/>
  <c r="BB52" i="4"/>
  <c r="BA52" i="4"/>
  <c r="AZ52" i="4"/>
  <c r="AY52" i="4"/>
  <c r="AX52" i="4"/>
  <c r="AW52" i="4"/>
  <c r="AV52" i="4"/>
  <c r="AU52" i="4"/>
  <c r="AT52" i="4"/>
  <c r="AS52" i="4"/>
  <c r="AR52" i="4"/>
  <c r="AQ52" i="4"/>
  <c r="AP52" i="4"/>
  <c r="AO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M52" i="4"/>
  <c r="L52" i="4"/>
  <c r="CB51" i="4"/>
  <c r="CA51" i="4"/>
  <c r="BZ51" i="4"/>
  <c r="BY51" i="4"/>
  <c r="BX51" i="4"/>
  <c r="BW51" i="4"/>
  <c r="BV51" i="4"/>
  <c r="BU51" i="4"/>
  <c r="BT51" i="4"/>
  <c r="BS51" i="4"/>
  <c r="BR51" i="4"/>
  <c r="BQ51" i="4"/>
  <c r="BP51" i="4"/>
  <c r="BO51" i="4"/>
  <c r="BN51" i="4"/>
  <c r="BM51" i="4"/>
  <c r="BL51" i="4"/>
  <c r="BK51" i="4"/>
  <c r="BJ51" i="4"/>
  <c r="BI51" i="4"/>
  <c r="BH51" i="4"/>
  <c r="BG51" i="4"/>
  <c r="BF51" i="4"/>
  <c r="BE51" i="4"/>
  <c r="BD51" i="4"/>
  <c r="BC51" i="4"/>
  <c r="BB51" i="4"/>
  <c r="BA51" i="4"/>
  <c r="AZ51" i="4"/>
  <c r="AY51" i="4"/>
  <c r="AX51" i="4"/>
  <c r="AW51" i="4"/>
  <c r="AV51" i="4"/>
  <c r="AU51" i="4"/>
  <c r="AT51" i="4"/>
  <c r="AS51" i="4"/>
  <c r="AR51" i="4"/>
  <c r="AQ51" i="4"/>
  <c r="AP51" i="4"/>
  <c r="AO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CB50" i="4"/>
  <c r="CA50" i="4"/>
  <c r="BZ50" i="4"/>
  <c r="BY50" i="4"/>
  <c r="BX50" i="4"/>
  <c r="BW50" i="4"/>
  <c r="BV50" i="4"/>
  <c r="BU50" i="4"/>
  <c r="BT50" i="4"/>
  <c r="BS50" i="4"/>
  <c r="BR50" i="4"/>
  <c r="BQ50" i="4"/>
  <c r="BP50" i="4"/>
  <c r="BO50" i="4"/>
  <c r="BN50" i="4"/>
  <c r="BM50" i="4"/>
  <c r="BL50" i="4"/>
  <c r="BK50" i="4"/>
  <c r="BJ50" i="4"/>
  <c r="BI50" i="4"/>
  <c r="BH50" i="4"/>
  <c r="BG50" i="4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S50" i="4"/>
  <c r="R50" i="4"/>
  <c r="Q50" i="4"/>
  <c r="P50" i="4"/>
  <c r="O50" i="4"/>
  <c r="M50" i="4"/>
  <c r="L50" i="4"/>
  <c r="CB49" i="4"/>
  <c r="CA49" i="4"/>
  <c r="BZ49" i="4"/>
  <c r="BY49" i="4"/>
  <c r="BX49" i="4"/>
  <c r="BW49" i="4"/>
  <c r="BV49" i="4"/>
  <c r="BU49" i="4"/>
  <c r="BT49" i="4"/>
  <c r="BS49" i="4"/>
  <c r="BR49" i="4"/>
  <c r="BQ49" i="4"/>
  <c r="BP49" i="4"/>
  <c r="BO49" i="4"/>
  <c r="BN49" i="4"/>
  <c r="BM49" i="4"/>
  <c r="BL49" i="4"/>
  <c r="BK49" i="4"/>
  <c r="BJ49" i="4"/>
  <c r="BI49" i="4"/>
  <c r="BH49" i="4"/>
  <c r="BG49" i="4"/>
  <c r="BF49" i="4"/>
  <c r="BE49" i="4"/>
  <c r="BD49" i="4"/>
  <c r="BC49" i="4"/>
  <c r="BB49" i="4"/>
  <c r="BA49" i="4"/>
  <c r="AZ49" i="4"/>
  <c r="AY49" i="4"/>
  <c r="AX49" i="4"/>
  <c r="AW49" i="4"/>
  <c r="AV49" i="4"/>
  <c r="AU49" i="4"/>
  <c r="AT49" i="4"/>
  <c r="AS49" i="4"/>
  <c r="AR49" i="4"/>
  <c r="AQ49" i="4"/>
  <c r="AP49" i="4"/>
  <c r="AO49" i="4"/>
  <c r="AN49" i="4"/>
  <c r="AM49" i="4"/>
  <c r="AL49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CB48" i="4"/>
  <c r="CA48" i="4"/>
  <c r="BZ48" i="4"/>
  <c r="BY48" i="4"/>
  <c r="BX48" i="4"/>
  <c r="BW48" i="4"/>
  <c r="BV48" i="4"/>
  <c r="BU48" i="4"/>
  <c r="BT48" i="4"/>
  <c r="BS48" i="4"/>
  <c r="BR48" i="4"/>
  <c r="BQ48" i="4"/>
  <c r="BP48" i="4"/>
  <c r="BO48" i="4"/>
  <c r="BN48" i="4"/>
  <c r="BM48" i="4"/>
  <c r="BL48" i="4"/>
  <c r="BK48" i="4"/>
  <c r="BJ48" i="4"/>
  <c r="BI48" i="4"/>
  <c r="BH48" i="4"/>
  <c r="BG48" i="4"/>
  <c r="BF48" i="4"/>
  <c r="BE48" i="4"/>
  <c r="BD48" i="4"/>
  <c r="BC48" i="4"/>
  <c r="BB48" i="4"/>
  <c r="BA48" i="4"/>
  <c r="AZ48" i="4"/>
  <c r="AY48" i="4"/>
  <c r="AX48" i="4"/>
  <c r="AW48" i="4"/>
  <c r="AV48" i="4"/>
  <c r="AU48" i="4"/>
  <c r="AT48" i="4"/>
  <c r="AS48" i="4"/>
  <c r="AR48" i="4"/>
  <c r="AQ48" i="4"/>
  <c r="AP48" i="4"/>
  <c r="AO48" i="4"/>
  <c r="AN48" i="4"/>
  <c r="AM48" i="4"/>
  <c r="AL48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CB47" i="4"/>
  <c r="CA47" i="4"/>
  <c r="BZ47" i="4"/>
  <c r="BY47" i="4"/>
  <c r="BX47" i="4"/>
  <c r="BW47" i="4"/>
  <c r="BV47" i="4"/>
  <c r="BU47" i="4"/>
  <c r="BT47" i="4"/>
  <c r="BS47" i="4"/>
  <c r="BR47" i="4"/>
  <c r="BQ47" i="4"/>
  <c r="BP47" i="4"/>
  <c r="BO47" i="4"/>
  <c r="BN47" i="4"/>
  <c r="BM47" i="4"/>
  <c r="BL47" i="4"/>
  <c r="BK47" i="4"/>
  <c r="BJ47" i="4"/>
  <c r="BI47" i="4"/>
  <c r="BH47" i="4"/>
  <c r="BG47" i="4"/>
  <c r="BF47" i="4"/>
  <c r="BE47" i="4"/>
  <c r="BD47" i="4"/>
  <c r="BC47" i="4"/>
  <c r="BB47" i="4"/>
  <c r="BA47" i="4"/>
  <c r="AZ47" i="4"/>
  <c r="AY47" i="4"/>
  <c r="AX47" i="4"/>
  <c r="AW47" i="4"/>
  <c r="AV47" i="4"/>
  <c r="AU47" i="4"/>
  <c r="AT47" i="4"/>
  <c r="AS47" i="4"/>
  <c r="AR47" i="4"/>
  <c r="AQ47" i="4"/>
  <c r="AP47" i="4"/>
  <c r="AO47" i="4"/>
  <c r="AN47" i="4"/>
  <c r="AM47" i="4"/>
  <c r="AL47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CB45" i="4"/>
  <c r="CA45" i="4"/>
  <c r="BZ45" i="4"/>
  <c r="BY45" i="4"/>
  <c r="BX45" i="4"/>
  <c r="BW45" i="4"/>
  <c r="BV45" i="4"/>
  <c r="BU45" i="4"/>
  <c r="BT45" i="4"/>
  <c r="BS45" i="4"/>
  <c r="BR45" i="4"/>
  <c r="BQ45" i="4"/>
  <c r="BP45" i="4"/>
  <c r="BO45" i="4"/>
  <c r="BN45" i="4"/>
  <c r="BM45" i="4"/>
  <c r="BL45" i="4"/>
  <c r="BK45" i="4"/>
  <c r="BJ45" i="4"/>
  <c r="BI45" i="4"/>
  <c r="BH45" i="4"/>
  <c r="BG45" i="4"/>
  <c r="BF45" i="4"/>
  <c r="BE45" i="4"/>
  <c r="BD45" i="4"/>
  <c r="BC45" i="4"/>
  <c r="BB45" i="4"/>
  <c r="BA45" i="4"/>
  <c r="AZ45" i="4"/>
  <c r="AY45" i="4"/>
  <c r="AX45" i="4"/>
  <c r="AW45" i="4"/>
  <c r="AV45" i="4"/>
  <c r="AU45" i="4"/>
  <c r="AT45" i="4"/>
  <c r="AS45" i="4"/>
  <c r="AR45" i="4"/>
  <c r="AQ45" i="4"/>
  <c r="AP45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CB44" i="4"/>
  <c r="CA44" i="4"/>
  <c r="BZ44" i="4"/>
  <c r="BY44" i="4"/>
  <c r="BX44" i="4"/>
  <c r="BW44" i="4"/>
  <c r="BV44" i="4"/>
  <c r="BU44" i="4"/>
  <c r="BT44" i="4"/>
  <c r="BS44" i="4"/>
  <c r="BR44" i="4"/>
  <c r="BQ44" i="4"/>
  <c r="BP44" i="4"/>
  <c r="BO44" i="4"/>
  <c r="BN44" i="4"/>
  <c r="BM44" i="4"/>
  <c r="BL44" i="4"/>
  <c r="BK44" i="4"/>
  <c r="BJ44" i="4"/>
  <c r="BI44" i="4"/>
  <c r="BH44" i="4"/>
  <c r="BG44" i="4"/>
  <c r="BF44" i="4"/>
  <c r="BE44" i="4"/>
  <c r="BD44" i="4"/>
  <c r="BC44" i="4"/>
  <c r="BB44" i="4"/>
  <c r="BA44" i="4"/>
  <c r="AZ44" i="4"/>
  <c r="AY44" i="4"/>
  <c r="AX44" i="4"/>
  <c r="AW44" i="4"/>
  <c r="AV44" i="4"/>
  <c r="AU44" i="4"/>
  <c r="AT44" i="4"/>
  <c r="AS44" i="4"/>
  <c r="AR44" i="4"/>
  <c r="AQ44" i="4"/>
  <c r="AP44" i="4"/>
  <c r="AO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CB43" i="4"/>
  <c r="CA43" i="4"/>
  <c r="BZ43" i="4"/>
  <c r="BY43" i="4"/>
  <c r="BX43" i="4"/>
  <c r="BW43" i="4"/>
  <c r="BV43" i="4"/>
  <c r="BU43" i="4"/>
  <c r="BT43" i="4"/>
  <c r="BS43" i="4"/>
  <c r="BR43" i="4"/>
  <c r="BQ43" i="4"/>
  <c r="BP43" i="4"/>
  <c r="BO43" i="4"/>
  <c r="BN43" i="4"/>
  <c r="BM43" i="4"/>
  <c r="BL43" i="4"/>
  <c r="BK43" i="4"/>
  <c r="BJ43" i="4"/>
  <c r="BI43" i="4"/>
  <c r="BH43" i="4"/>
  <c r="BG43" i="4"/>
  <c r="BF43" i="4"/>
  <c r="BE43" i="4"/>
  <c r="BD43" i="4"/>
  <c r="BC43" i="4"/>
  <c r="BB43" i="4"/>
  <c r="BA43" i="4"/>
  <c r="AZ43" i="4"/>
  <c r="AY43" i="4"/>
  <c r="AX43" i="4"/>
  <c r="AW43" i="4"/>
  <c r="AV43" i="4"/>
  <c r="AU43" i="4"/>
  <c r="AT43" i="4"/>
  <c r="AS43" i="4"/>
  <c r="AR43" i="4"/>
  <c r="AQ43" i="4"/>
  <c r="AP43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CB41" i="4"/>
  <c r="CA41" i="4"/>
  <c r="BZ41" i="4"/>
  <c r="BY41" i="4"/>
  <c r="BX41" i="4"/>
  <c r="BW41" i="4"/>
  <c r="BV41" i="4"/>
  <c r="BU41" i="4"/>
  <c r="BT41" i="4"/>
  <c r="BS41" i="4"/>
  <c r="BR41" i="4"/>
  <c r="BQ41" i="4"/>
  <c r="BP41" i="4"/>
  <c r="BO41" i="4"/>
  <c r="BN41" i="4"/>
  <c r="BM41" i="4"/>
  <c r="BL41" i="4"/>
  <c r="BK41" i="4"/>
  <c r="BJ41" i="4"/>
  <c r="BI41" i="4"/>
  <c r="BH41" i="4"/>
  <c r="BG41" i="4"/>
  <c r="BF41" i="4"/>
  <c r="BE41" i="4"/>
  <c r="BD41" i="4"/>
  <c r="BC41" i="4"/>
  <c r="BB41" i="4"/>
  <c r="BA41" i="4"/>
  <c r="AZ41" i="4"/>
  <c r="AY41" i="4"/>
  <c r="AX41" i="4"/>
  <c r="AW41" i="4"/>
  <c r="AV41" i="4"/>
  <c r="AU41" i="4"/>
  <c r="AT41" i="4"/>
  <c r="AS41" i="4"/>
  <c r="AR41" i="4"/>
  <c r="AQ41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D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CB40" i="4"/>
  <c r="CA40" i="4"/>
  <c r="BZ40" i="4"/>
  <c r="BY40" i="4"/>
  <c r="BX40" i="4"/>
  <c r="BW40" i="4"/>
  <c r="BV40" i="4"/>
  <c r="BU40" i="4"/>
  <c r="BT40" i="4"/>
  <c r="BS40" i="4"/>
  <c r="BR40" i="4"/>
  <c r="BQ40" i="4"/>
  <c r="BP40" i="4"/>
  <c r="BO40" i="4"/>
  <c r="BN40" i="4"/>
  <c r="BM40" i="4"/>
  <c r="BL40" i="4"/>
  <c r="BK40" i="4"/>
  <c r="BJ40" i="4"/>
  <c r="BI40" i="4"/>
  <c r="BH40" i="4"/>
  <c r="BG40" i="4"/>
  <c r="BF40" i="4"/>
  <c r="BE40" i="4"/>
  <c r="BD40" i="4"/>
  <c r="BC40" i="4"/>
  <c r="BB40" i="4"/>
  <c r="BA40" i="4"/>
  <c r="AZ40" i="4"/>
  <c r="AY40" i="4"/>
  <c r="AX40" i="4"/>
  <c r="AW40" i="4"/>
  <c r="AV40" i="4"/>
  <c r="AU40" i="4"/>
  <c r="AT40" i="4"/>
  <c r="AS40" i="4"/>
  <c r="AR40" i="4"/>
  <c r="AQ40" i="4"/>
  <c r="AP40" i="4"/>
  <c r="AO40" i="4"/>
  <c r="AN40" i="4"/>
  <c r="AM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S40" i="4"/>
  <c r="R40" i="4"/>
  <c r="P40" i="4"/>
  <c r="O40" i="4"/>
  <c r="N40" i="4"/>
  <c r="M40" i="4"/>
  <c r="L40" i="4"/>
  <c r="CB39" i="4"/>
  <c r="CA39" i="4"/>
  <c r="BZ39" i="4"/>
  <c r="BY39" i="4"/>
  <c r="BX39" i="4"/>
  <c r="BW39" i="4"/>
  <c r="BV39" i="4"/>
  <c r="BU39" i="4"/>
  <c r="BT39" i="4"/>
  <c r="BS39" i="4"/>
  <c r="BR39" i="4"/>
  <c r="BQ39" i="4"/>
  <c r="BP39" i="4"/>
  <c r="BO39" i="4"/>
  <c r="BN39" i="4"/>
  <c r="BM39" i="4"/>
  <c r="BL39" i="4"/>
  <c r="BK39" i="4"/>
  <c r="BJ39" i="4"/>
  <c r="BI39" i="4"/>
  <c r="BH39" i="4"/>
  <c r="BG39" i="4"/>
  <c r="BF39" i="4"/>
  <c r="BE39" i="4"/>
  <c r="BD39" i="4"/>
  <c r="BC39" i="4"/>
  <c r="BB39" i="4"/>
  <c r="BA39" i="4"/>
  <c r="AZ39" i="4"/>
  <c r="AY39" i="4"/>
  <c r="AX39" i="4"/>
  <c r="AW39" i="4"/>
  <c r="AV39" i="4"/>
  <c r="AU39" i="4"/>
  <c r="AT39" i="4"/>
  <c r="AS39" i="4"/>
  <c r="AR39" i="4"/>
  <c r="AQ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M39" i="4"/>
  <c r="L39" i="4"/>
  <c r="CB38" i="4"/>
  <c r="CA38" i="4"/>
  <c r="BZ38" i="4"/>
  <c r="BY38" i="4"/>
  <c r="BX38" i="4"/>
  <c r="BW38" i="4"/>
  <c r="BV38" i="4"/>
  <c r="BU38" i="4"/>
  <c r="BT38" i="4"/>
  <c r="BS38" i="4"/>
  <c r="BR38" i="4"/>
  <c r="BQ38" i="4"/>
  <c r="BP38" i="4"/>
  <c r="BO38" i="4"/>
  <c r="BN38" i="4"/>
  <c r="BM38" i="4"/>
  <c r="BL38" i="4"/>
  <c r="BK38" i="4"/>
  <c r="BJ38" i="4"/>
  <c r="BI38" i="4"/>
  <c r="BH38" i="4"/>
  <c r="BG38" i="4"/>
  <c r="BF38" i="4"/>
  <c r="BE38" i="4"/>
  <c r="BD38" i="4"/>
  <c r="BC38" i="4"/>
  <c r="BB38" i="4"/>
  <c r="BA38" i="4"/>
  <c r="AZ38" i="4"/>
  <c r="AY38" i="4"/>
  <c r="AX38" i="4"/>
  <c r="AW38" i="4"/>
  <c r="AV38" i="4"/>
  <c r="AU38" i="4"/>
  <c r="AT38" i="4"/>
  <c r="AS38" i="4"/>
  <c r="AQ38" i="4"/>
  <c r="AP38" i="4"/>
  <c r="AO38" i="4"/>
  <c r="AN38" i="4"/>
  <c r="AM38" i="4"/>
  <c r="AL38" i="4"/>
  <c r="AK38" i="4"/>
  <c r="AJ38" i="4"/>
  <c r="AI38" i="4"/>
  <c r="AH38" i="4"/>
  <c r="AG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CB37" i="4"/>
  <c r="CA37" i="4"/>
  <c r="BZ37" i="4"/>
  <c r="BY37" i="4"/>
  <c r="BX37" i="4"/>
  <c r="BW37" i="4"/>
  <c r="BV37" i="4"/>
  <c r="BU37" i="4"/>
  <c r="BT37" i="4"/>
  <c r="BS37" i="4"/>
  <c r="BR37" i="4"/>
  <c r="BQ37" i="4"/>
  <c r="BP37" i="4"/>
  <c r="BO37" i="4"/>
  <c r="BN37" i="4"/>
  <c r="BM37" i="4"/>
  <c r="BL37" i="4"/>
  <c r="BK37" i="4"/>
  <c r="BJ37" i="4"/>
  <c r="BI37" i="4"/>
  <c r="BH37" i="4"/>
  <c r="BG37" i="4"/>
  <c r="BF37" i="4"/>
  <c r="BE37" i="4"/>
  <c r="BD37" i="4"/>
  <c r="BC37" i="4"/>
  <c r="BB37" i="4"/>
  <c r="BA37" i="4"/>
  <c r="AZ37" i="4"/>
  <c r="AY37" i="4"/>
  <c r="AX37" i="4"/>
  <c r="AW37" i="4"/>
  <c r="AV37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CB36" i="4"/>
  <c r="CA36" i="4"/>
  <c r="BZ36" i="4"/>
  <c r="BY36" i="4"/>
  <c r="BX36" i="4"/>
  <c r="BW36" i="4"/>
  <c r="BV36" i="4"/>
  <c r="BU36" i="4"/>
  <c r="BT36" i="4"/>
  <c r="BS36" i="4"/>
  <c r="BR36" i="4"/>
  <c r="BQ36" i="4"/>
  <c r="BP36" i="4"/>
  <c r="BO36" i="4"/>
  <c r="BN36" i="4"/>
  <c r="BM36" i="4"/>
  <c r="BL36" i="4"/>
  <c r="BK36" i="4"/>
  <c r="BJ36" i="4"/>
  <c r="BI36" i="4"/>
  <c r="BH36" i="4"/>
  <c r="BG36" i="4"/>
  <c r="BF36" i="4"/>
  <c r="BE36" i="4"/>
  <c r="BD36" i="4"/>
  <c r="BC36" i="4"/>
  <c r="BB36" i="4"/>
  <c r="BA36" i="4"/>
  <c r="AZ36" i="4"/>
  <c r="AY36" i="4"/>
  <c r="AX36" i="4"/>
  <c r="AW36" i="4"/>
  <c r="AV36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CB35" i="4"/>
  <c r="CA35" i="4"/>
  <c r="BZ35" i="4"/>
  <c r="BY35" i="4"/>
  <c r="BX35" i="4"/>
  <c r="BW35" i="4"/>
  <c r="BV35" i="4"/>
  <c r="BU35" i="4"/>
  <c r="BT35" i="4"/>
  <c r="BS35" i="4"/>
  <c r="BR35" i="4"/>
  <c r="BQ35" i="4"/>
  <c r="BP35" i="4"/>
  <c r="BO35" i="4"/>
  <c r="BN35" i="4"/>
  <c r="BM35" i="4"/>
  <c r="BL35" i="4"/>
  <c r="BK35" i="4"/>
  <c r="BJ35" i="4"/>
  <c r="BI35" i="4"/>
  <c r="BH35" i="4"/>
  <c r="BG35" i="4"/>
  <c r="BF35" i="4"/>
  <c r="BE35" i="4"/>
  <c r="BD35" i="4"/>
  <c r="BC35" i="4"/>
  <c r="BB35" i="4"/>
  <c r="BA35" i="4"/>
  <c r="AZ35" i="4"/>
  <c r="AY35" i="4"/>
  <c r="AX35" i="4"/>
  <c r="AW35" i="4"/>
  <c r="AV35" i="4"/>
  <c r="AU35" i="4"/>
  <c r="AT35" i="4"/>
  <c r="AS35" i="4"/>
  <c r="AR35" i="4"/>
  <c r="AQ35" i="4"/>
  <c r="AP35" i="4"/>
  <c r="AO35" i="4"/>
  <c r="AN35" i="4"/>
  <c r="AM35" i="4"/>
  <c r="AL35" i="4"/>
  <c r="AK35" i="4"/>
  <c r="AJ35" i="4"/>
  <c r="AI35" i="4"/>
  <c r="AH35" i="4"/>
  <c r="AG35" i="4"/>
  <c r="AF35" i="4"/>
  <c r="AE35" i="4"/>
  <c r="AD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CB34" i="4"/>
  <c r="CA34" i="4"/>
  <c r="BZ34" i="4"/>
  <c r="BY34" i="4"/>
  <c r="BX34" i="4"/>
  <c r="BW34" i="4"/>
  <c r="BV34" i="4"/>
  <c r="BU34" i="4"/>
  <c r="BT34" i="4"/>
  <c r="BS34" i="4"/>
  <c r="BR34" i="4"/>
  <c r="BQ34" i="4"/>
  <c r="BP34" i="4"/>
  <c r="BO34" i="4"/>
  <c r="BN34" i="4"/>
  <c r="BM34" i="4"/>
  <c r="BL34" i="4"/>
  <c r="BK34" i="4"/>
  <c r="BJ34" i="4"/>
  <c r="BI34" i="4"/>
  <c r="BH34" i="4"/>
  <c r="BG34" i="4"/>
  <c r="BF34" i="4"/>
  <c r="BE34" i="4"/>
  <c r="BD34" i="4"/>
  <c r="BC34" i="4"/>
  <c r="BB34" i="4"/>
  <c r="BA34" i="4"/>
  <c r="AZ34" i="4"/>
  <c r="AY34" i="4"/>
  <c r="AX34" i="4"/>
  <c r="AW34" i="4"/>
  <c r="AV34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M34" i="4"/>
  <c r="L34" i="4"/>
  <c r="CB33" i="4"/>
  <c r="CA33" i="4"/>
  <c r="BZ33" i="4"/>
  <c r="BY33" i="4"/>
  <c r="BX33" i="4"/>
  <c r="BW33" i="4"/>
  <c r="BV33" i="4"/>
  <c r="BU33" i="4"/>
  <c r="BT33" i="4"/>
  <c r="BS33" i="4"/>
  <c r="BR33" i="4"/>
  <c r="BQ33" i="4"/>
  <c r="BP33" i="4"/>
  <c r="BO33" i="4"/>
  <c r="BN33" i="4"/>
  <c r="BM33" i="4"/>
  <c r="BL33" i="4"/>
  <c r="BK33" i="4"/>
  <c r="BJ33" i="4"/>
  <c r="BI33" i="4"/>
  <c r="BH33" i="4"/>
  <c r="BG33" i="4"/>
  <c r="BF33" i="4"/>
  <c r="BE33" i="4"/>
  <c r="BD33" i="4"/>
  <c r="BC33" i="4"/>
  <c r="BB33" i="4"/>
  <c r="BA33" i="4"/>
  <c r="AZ33" i="4"/>
  <c r="AY33" i="4"/>
  <c r="AX33" i="4"/>
  <c r="AW33" i="4"/>
  <c r="AV33" i="4"/>
  <c r="AU33" i="4"/>
  <c r="AT33" i="4"/>
  <c r="AS33" i="4"/>
  <c r="AR33" i="4"/>
  <c r="AQ33" i="4"/>
  <c r="AP33" i="4"/>
  <c r="AO33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CB32" i="4"/>
  <c r="CA32" i="4"/>
  <c r="BZ32" i="4"/>
  <c r="BY32" i="4"/>
  <c r="BX32" i="4"/>
  <c r="BW32" i="4"/>
  <c r="BV32" i="4"/>
  <c r="BU32" i="4"/>
  <c r="BT32" i="4"/>
  <c r="BS32" i="4"/>
  <c r="BR32" i="4"/>
  <c r="BQ32" i="4"/>
  <c r="BP32" i="4"/>
  <c r="BO32" i="4"/>
  <c r="BN32" i="4"/>
  <c r="BM32" i="4"/>
  <c r="BL32" i="4"/>
  <c r="BK32" i="4"/>
  <c r="BJ32" i="4"/>
  <c r="BI32" i="4"/>
  <c r="BH32" i="4"/>
  <c r="BG32" i="4"/>
  <c r="BF32" i="4"/>
  <c r="BE32" i="4"/>
  <c r="BD32" i="4"/>
  <c r="BC32" i="4"/>
  <c r="BB32" i="4"/>
  <c r="BA32" i="4"/>
  <c r="AZ32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CB31" i="4"/>
  <c r="CA31" i="4"/>
  <c r="BZ31" i="4"/>
  <c r="BY31" i="4"/>
  <c r="BX31" i="4"/>
  <c r="BW31" i="4"/>
  <c r="BV31" i="4"/>
  <c r="BU31" i="4"/>
  <c r="BT31" i="4"/>
  <c r="BS31" i="4"/>
  <c r="BR31" i="4"/>
  <c r="BQ31" i="4"/>
  <c r="BP31" i="4"/>
  <c r="BO31" i="4"/>
  <c r="BN31" i="4"/>
  <c r="BM31" i="4"/>
  <c r="BL31" i="4"/>
  <c r="BK31" i="4"/>
  <c r="BJ31" i="4"/>
  <c r="BI31" i="4"/>
  <c r="BH31" i="4"/>
  <c r="BG31" i="4"/>
  <c r="BF31" i="4"/>
  <c r="BE31" i="4"/>
  <c r="BD31" i="4"/>
  <c r="BC31" i="4"/>
  <c r="BB31" i="4"/>
  <c r="BA31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CB30" i="4"/>
  <c r="CA30" i="4"/>
  <c r="BZ30" i="4"/>
  <c r="BY30" i="4"/>
  <c r="BX30" i="4"/>
  <c r="BW30" i="4"/>
  <c r="BV30" i="4"/>
  <c r="BU30" i="4"/>
  <c r="BT30" i="4"/>
  <c r="BS30" i="4"/>
  <c r="BR30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BE30" i="4"/>
  <c r="BD30" i="4"/>
  <c r="BC30" i="4"/>
  <c r="BB30" i="4"/>
  <c r="BA30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M30" i="4"/>
  <c r="L30" i="4"/>
  <c r="CB29" i="4"/>
  <c r="CA29" i="4"/>
  <c r="BZ29" i="4"/>
  <c r="BY29" i="4"/>
  <c r="BX29" i="4"/>
  <c r="BW29" i="4"/>
  <c r="BV29" i="4"/>
  <c r="BU29" i="4"/>
  <c r="BT29" i="4"/>
  <c r="BS29" i="4"/>
  <c r="BR29" i="4"/>
  <c r="BQ29" i="4"/>
  <c r="BP29" i="4"/>
  <c r="BO29" i="4"/>
  <c r="BN29" i="4"/>
  <c r="BM29" i="4"/>
  <c r="BL29" i="4"/>
  <c r="BK29" i="4"/>
  <c r="BJ29" i="4"/>
  <c r="BI29" i="4"/>
  <c r="BH29" i="4"/>
  <c r="BG29" i="4"/>
  <c r="BF29" i="4"/>
  <c r="BE29" i="4"/>
  <c r="BD29" i="4"/>
  <c r="BC29" i="4"/>
  <c r="BB29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CB28" i="4"/>
  <c r="CA28" i="4"/>
  <c r="BZ28" i="4"/>
  <c r="BY28" i="4"/>
  <c r="BX28" i="4"/>
  <c r="BW28" i="4"/>
  <c r="BV28" i="4"/>
  <c r="BU28" i="4"/>
  <c r="BT28" i="4"/>
  <c r="BS28" i="4"/>
  <c r="BR28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BE28" i="4"/>
  <c r="BD28" i="4"/>
  <c r="BC28" i="4"/>
  <c r="BB28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L28" i="4"/>
  <c r="CB27" i="4"/>
  <c r="CA27" i="4"/>
  <c r="BZ27" i="4"/>
  <c r="BY27" i="4"/>
  <c r="BX27" i="4"/>
  <c r="BW27" i="4"/>
  <c r="BV27" i="4"/>
  <c r="BU27" i="4"/>
  <c r="BT27" i="4"/>
  <c r="BS27" i="4"/>
  <c r="BR27" i="4"/>
  <c r="BQ27" i="4"/>
  <c r="BP27" i="4"/>
  <c r="BO27" i="4"/>
  <c r="BN27" i="4"/>
  <c r="BM27" i="4"/>
  <c r="BL27" i="4"/>
  <c r="BK27" i="4"/>
  <c r="BJ27" i="4"/>
  <c r="BI27" i="4"/>
  <c r="BH27" i="4"/>
  <c r="BG27" i="4"/>
  <c r="BF27" i="4"/>
  <c r="BE27" i="4"/>
  <c r="BD27" i="4"/>
  <c r="BC27" i="4"/>
  <c r="BB27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CB26" i="4"/>
  <c r="CA26" i="4"/>
  <c r="BZ26" i="4"/>
  <c r="BY26" i="4"/>
  <c r="BX26" i="4"/>
  <c r="BW26" i="4"/>
  <c r="BV26" i="4"/>
  <c r="BU26" i="4"/>
  <c r="BT26" i="4"/>
  <c r="BS26" i="4"/>
  <c r="BR26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BE26" i="4"/>
  <c r="BD26" i="4"/>
  <c r="BC26" i="4"/>
  <c r="BB26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CB25" i="4"/>
  <c r="CA25" i="4"/>
  <c r="BZ25" i="4"/>
  <c r="BY25" i="4"/>
  <c r="BX25" i="4"/>
  <c r="BW25" i="4"/>
  <c r="BV25" i="4"/>
  <c r="BU25" i="4"/>
  <c r="BT25" i="4"/>
  <c r="BS25" i="4"/>
  <c r="BR25" i="4"/>
  <c r="BQ25" i="4"/>
  <c r="BP25" i="4"/>
  <c r="BO25" i="4"/>
  <c r="BN25" i="4"/>
  <c r="BM25" i="4"/>
  <c r="BL25" i="4"/>
  <c r="BK25" i="4"/>
  <c r="BJ25" i="4"/>
  <c r="BI25" i="4"/>
  <c r="BH25" i="4"/>
  <c r="BG25" i="4"/>
  <c r="BF25" i="4"/>
  <c r="BE25" i="4"/>
  <c r="BD25" i="4"/>
  <c r="BC25" i="4"/>
  <c r="BB25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L25" i="4"/>
  <c r="CB24" i="4"/>
  <c r="CA24" i="4"/>
  <c r="BZ24" i="4"/>
  <c r="BY24" i="4"/>
  <c r="BX24" i="4"/>
  <c r="BW24" i="4"/>
  <c r="BV24" i="4"/>
  <c r="BU24" i="4"/>
  <c r="BT24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D24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CB23" i="4"/>
  <c r="CA23" i="4"/>
  <c r="BZ23" i="4"/>
  <c r="BY23" i="4"/>
  <c r="BX23" i="4"/>
  <c r="BW23" i="4"/>
  <c r="BV23" i="4"/>
  <c r="BU23" i="4"/>
  <c r="BT23" i="4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E23" i="4"/>
  <c r="BD23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CB21" i="4"/>
  <c r="CA21" i="4"/>
  <c r="BZ21" i="4"/>
  <c r="BY21" i="4"/>
  <c r="BX21" i="4"/>
  <c r="BW21" i="4"/>
  <c r="BV21" i="4"/>
  <c r="BU21" i="4"/>
  <c r="BT21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E21" i="4"/>
  <c r="BD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CB20" i="4"/>
  <c r="CA20" i="4"/>
  <c r="BZ20" i="4"/>
  <c r="BY20" i="4"/>
  <c r="BX20" i="4"/>
  <c r="BW20" i="4"/>
  <c r="BV20" i="4"/>
  <c r="BU20" i="4"/>
  <c r="BT20" i="4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E20" i="4"/>
  <c r="BD20" i="4"/>
  <c r="BC20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CB19" i="4"/>
  <c r="CA19" i="4"/>
  <c r="BZ19" i="4"/>
  <c r="BY19" i="4"/>
  <c r="BX19" i="4"/>
  <c r="BW19" i="4"/>
  <c r="BV19" i="4"/>
  <c r="BU19" i="4"/>
  <c r="BT19" i="4"/>
  <c r="BS19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E19" i="4"/>
  <c r="BD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L19" i="4"/>
  <c r="CB18" i="4"/>
  <c r="CA18" i="4"/>
  <c r="BZ18" i="4"/>
  <c r="BY18" i="4"/>
  <c r="BX18" i="4"/>
  <c r="BW18" i="4"/>
  <c r="BV18" i="4"/>
  <c r="BU18" i="4"/>
  <c r="BT18" i="4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BD18" i="4"/>
  <c r="BC18" i="4"/>
  <c r="BB18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CB16" i="4"/>
  <c r="CA16" i="4"/>
  <c r="BZ16" i="4"/>
  <c r="BY16" i="4"/>
  <c r="BX16" i="4"/>
  <c r="BW16" i="4"/>
  <c r="BV16" i="4"/>
  <c r="BU16" i="4"/>
  <c r="BT16" i="4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D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CB15" i="4"/>
  <c r="CA15" i="4"/>
  <c r="BZ15" i="4"/>
  <c r="BY15" i="4"/>
  <c r="BX15" i="4"/>
  <c r="BW15" i="4"/>
  <c r="BV15" i="4"/>
  <c r="BU15" i="4"/>
  <c r="BT15" i="4"/>
  <c r="BS15" i="4"/>
  <c r="BR15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BE15" i="4"/>
  <c r="BD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L15" i="4"/>
  <c r="CB14" i="4"/>
  <c r="CA14" i="4"/>
  <c r="BZ14" i="4"/>
  <c r="BY14" i="4"/>
  <c r="BX14" i="4"/>
  <c r="BW14" i="4"/>
  <c r="BV14" i="4"/>
  <c r="BU14" i="4"/>
  <c r="BT14" i="4"/>
  <c r="BS14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E14" i="4"/>
  <c r="BD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CB13" i="4"/>
  <c r="CA13" i="4"/>
  <c r="BZ13" i="4"/>
  <c r="BY13" i="4"/>
  <c r="BX13" i="4"/>
  <c r="BW13" i="4"/>
  <c r="BV13" i="4"/>
  <c r="BU13" i="4"/>
  <c r="BT13" i="4"/>
  <c r="BS13" i="4"/>
  <c r="BR13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BE13" i="4"/>
  <c r="BD13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CB12" i="4"/>
  <c r="CA12" i="4"/>
  <c r="BZ12" i="4"/>
  <c r="BY12" i="4"/>
  <c r="BX12" i="4"/>
  <c r="BW12" i="4"/>
  <c r="BV12" i="4"/>
  <c r="BU12" i="4"/>
  <c r="BT12" i="4"/>
  <c r="BS12" i="4"/>
  <c r="BR12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BE12" i="4"/>
  <c r="BD12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CB11" i="4"/>
  <c r="CA11" i="4"/>
  <c r="BZ11" i="4"/>
  <c r="BY11" i="4"/>
  <c r="BX11" i="4"/>
  <c r="BW11" i="4"/>
  <c r="BV11" i="4"/>
  <c r="BV61" i="4" s="1"/>
  <c r="BU11" i="4"/>
  <c r="BT11" i="4"/>
  <c r="BS11" i="4"/>
  <c r="BS61" i="4" s="1"/>
  <c r="BR11" i="4"/>
  <c r="BQ11" i="4"/>
  <c r="BP11" i="4"/>
  <c r="BO11" i="4"/>
  <c r="BN11" i="4"/>
  <c r="BM11" i="4"/>
  <c r="BL11" i="4"/>
  <c r="BK11" i="4"/>
  <c r="BJ11" i="4"/>
  <c r="BJ61" i="4" s="1"/>
  <c r="BI11" i="4"/>
  <c r="BH11" i="4"/>
  <c r="BG11" i="4"/>
  <c r="BG61" i="4" s="1"/>
  <c r="BF11" i="4"/>
  <c r="BE11" i="4"/>
  <c r="BD11" i="4"/>
  <c r="BC11" i="4"/>
  <c r="BB11" i="4"/>
  <c r="BA11" i="4"/>
  <c r="AZ11" i="4"/>
  <c r="AY11" i="4"/>
  <c r="AX11" i="4"/>
  <c r="AX61" i="4" s="1"/>
  <c r="AW11" i="4"/>
  <c r="AV11" i="4"/>
  <c r="AU11" i="4"/>
  <c r="AU61" i="4" s="1"/>
  <c r="AT11" i="4"/>
  <c r="AS11" i="4"/>
  <c r="AR11" i="4"/>
  <c r="AQ11" i="4"/>
  <c r="AP11" i="4"/>
  <c r="AN11" i="4"/>
  <c r="AM11" i="4"/>
  <c r="AL11" i="4"/>
  <c r="AL61" i="4" s="1"/>
  <c r="AK11" i="4"/>
  <c r="AJ11" i="4"/>
  <c r="AI11" i="4"/>
  <c r="AH11" i="4"/>
  <c r="AG11" i="4"/>
  <c r="AF11" i="4"/>
  <c r="AE11" i="4"/>
  <c r="AD11" i="4"/>
  <c r="AC11" i="4"/>
  <c r="AB11" i="4"/>
  <c r="AA11" i="4"/>
  <c r="Z11" i="4"/>
  <c r="Z61" i="4" s="1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E24" i="3"/>
  <c r="E20" i="3"/>
  <c r="F16" i="3"/>
  <c r="E16" i="3"/>
  <c r="F12" i="3"/>
  <c r="E12" i="3"/>
  <c r="E11" i="3"/>
  <c r="D9" i="3"/>
  <c r="E8" i="3"/>
  <c r="E7" i="3"/>
  <c r="D7" i="3"/>
  <c r="BV62" i="4" l="1"/>
  <c r="C25" i="3" s="1"/>
  <c r="G25" i="3" s="1"/>
  <c r="BV99" i="4"/>
  <c r="AL62" i="4"/>
  <c r="C13" i="3" s="1"/>
  <c r="G13" i="3" s="1"/>
  <c r="AL99" i="4"/>
  <c r="AX62" i="4"/>
  <c r="C17" i="3" s="1"/>
  <c r="G17" i="3" s="1"/>
  <c r="AX99" i="4"/>
  <c r="BJ99" i="4"/>
  <c r="BJ62" i="4"/>
  <c r="C21" i="3" s="1"/>
  <c r="G21" i="3" s="1"/>
  <c r="Z62" i="4"/>
  <c r="C9" i="3" s="1"/>
  <c r="G9" i="3" s="1"/>
  <c r="Z99" i="4"/>
  <c r="N25" i="5"/>
  <c r="N25" i="4" s="1"/>
  <c r="M25" i="4"/>
  <c r="N72" i="5"/>
  <c r="N72" i="4" s="1"/>
  <c r="N82" i="4" s="1"/>
  <c r="N83" i="4" s="1"/>
  <c r="D5" i="3" s="1"/>
  <c r="M72" i="4"/>
  <c r="W82" i="4"/>
  <c r="W83" i="4" s="1"/>
  <c r="D8" i="3" s="1"/>
  <c r="AC97" i="4"/>
  <c r="AC98" i="4" s="1"/>
  <c r="F10" i="3" s="1"/>
  <c r="N97" i="14"/>
  <c r="N98" i="14" s="1"/>
  <c r="AO11" i="4"/>
  <c r="AO61" i="4" s="1"/>
  <c r="BG99" i="4"/>
  <c r="BG62" i="4"/>
  <c r="C20" i="3" s="1"/>
  <c r="G20" i="3" s="1"/>
  <c r="W61" i="4"/>
  <c r="AI61" i="4"/>
  <c r="AR61" i="4"/>
  <c r="BD61" i="4"/>
  <c r="BP61" i="4"/>
  <c r="CB61" i="4"/>
  <c r="Q82" i="4"/>
  <c r="Q83" i="4" s="1"/>
  <c r="D6" i="3" s="1"/>
  <c r="T97" i="4"/>
  <c r="T98" i="4" s="1"/>
  <c r="F7" i="3" s="1"/>
  <c r="M19" i="4"/>
  <c r="N19" i="5"/>
  <c r="N19" i="4" s="1"/>
  <c r="N53" i="5"/>
  <c r="N53" i="4" s="1"/>
  <c r="M53" i="4"/>
  <c r="BS99" i="4"/>
  <c r="BS62" i="4"/>
  <c r="C24" i="3" s="1"/>
  <c r="G24" i="3" s="1"/>
  <c r="AF61" i="4"/>
  <c r="BM61" i="4"/>
  <c r="AR82" i="4"/>
  <c r="AR83" i="4" s="1"/>
  <c r="D15" i="3" s="1"/>
  <c r="BD82" i="4"/>
  <c r="BD83" i="4" s="1"/>
  <c r="D19" i="3" s="1"/>
  <c r="BP82" i="4"/>
  <c r="BP83" i="4" s="1"/>
  <c r="D23" i="3" s="1"/>
  <c r="CB82" i="4"/>
  <c r="CB83" i="4" s="1"/>
  <c r="D27" i="3" s="1"/>
  <c r="N15" i="5"/>
  <c r="N15" i="4" s="1"/>
  <c r="N61" i="4" s="1"/>
  <c r="M15" i="4"/>
  <c r="AU99" i="4"/>
  <c r="AU62" i="4"/>
  <c r="C16" i="3" s="1"/>
  <c r="G16" i="3" s="1"/>
  <c r="T61" i="4"/>
  <c r="BA61" i="4"/>
  <c r="BY61" i="4"/>
  <c r="Q61" i="4"/>
  <c r="AC61" i="4"/>
  <c r="AF82" i="4"/>
  <c r="AF83" i="4" s="1"/>
  <c r="D11" i="3" s="1"/>
  <c r="AO82" i="4"/>
  <c r="AO83" i="4" s="1"/>
  <c r="D14" i="3" s="1"/>
  <c r="BA82" i="4"/>
  <c r="BA83" i="4" s="1"/>
  <c r="D18" i="3" s="1"/>
  <c r="BM82" i="4"/>
  <c r="BM83" i="4" s="1"/>
  <c r="D22" i="3" s="1"/>
  <c r="BY82" i="4"/>
  <c r="BY83" i="4" s="1"/>
  <c r="D26" i="3" s="1"/>
  <c r="M28" i="4"/>
  <c r="N28" i="5"/>
  <c r="N28" i="4" s="1"/>
  <c r="N97" i="6"/>
  <c r="N98" i="6" s="1"/>
  <c r="N97" i="8"/>
  <c r="N98" i="8" s="1"/>
  <c r="N97" i="10"/>
  <c r="N98" i="10" s="1"/>
  <c r="N97" i="11"/>
  <c r="N98" i="11" s="1"/>
  <c r="N97" i="5"/>
  <c r="N98" i="5" s="1"/>
  <c r="N97" i="12"/>
  <c r="N98" i="12" s="1"/>
  <c r="Q97" i="4"/>
  <c r="Q98" i="4" s="1"/>
  <c r="F6" i="3" s="1"/>
  <c r="AO97" i="4"/>
  <c r="AO98" i="4" s="1"/>
  <c r="F14" i="3" s="1"/>
  <c r="BA97" i="4"/>
  <c r="BA98" i="4" s="1"/>
  <c r="F18" i="3" s="1"/>
  <c r="BM97" i="4"/>
  <c r="BM98" i="4" s="1"/>
  <c r="F22" i="3" s="1"/>
  <c r="BY97" i="4"/>
  <c r="BY98" i="4" s="1"/>
  <c r="F26" i="3" s="1"/>
  <c r="N97" i="7"/>
  <c r="N98" i="7" s="1"/>
  <c r="N97" i="16"/>
  <c r="N98" i="16" s="1"/>
  <c r="N97" i="22"/>
  <c r="N98" i="22" s="1"/>
  <c r="N97" i="18"/>
  <c r="N98" i="18" s="1"/>
  <c r="N97" i="20"/>
  <c r="N98" i="20" s="1"/>
  <c r="N97" i="25"/>
  <c r="N98" i="25" s="1"/>
  <c r="N97" i="26"/>
  <c r="N98" i="26" s="1"/>
  <c r="N99" i="4" l="1"/>
  <c r="N62" i="4"/>
  <c r="C5" i="3" s="1"/>
  <c r="G5" i="3" s="1"/>
  <c r="BY99" i="4"/>
  <c r="BY62" i="4"/>
  <c r="C26" i="3" s="1"/>
  <c r="G26" i="3" s="1"/>
  <c r="H16" i="3"/>
  <c r="AU100" i="4"/>
  <c r="AF62" i="4"/>
  <c r="C11" i="3" s="1"/>
  <c r="G11" i="3" s="1"/>
  <c r="AF99" i="4"/>
  <c r="AR99" i="4"/>
  <c r="AR62" i="4"/>
  <c r="C15" i="3" s="1"/>
  <c r="G15" i="3" s="1"/>
  <c r="H20" i="3"/>
  <c r="BG100" i="4"/>
  <c r="BJ100" i="4"/>
  <c r="H21" i="3"/>
  <c r="AL100" i="4"/>
  <c r="H13" i="3"/>
  <c r="BA99" i="4"/>
  <c r="BA62" i="4"/>
  <c r="C18" i="3" s="1"/>
  <c r="G18" i="3" s="1"/>
  <c r="CB62" i="4"/>
  <c r="C27" i="3" s="1"/>
  <c r="G27" i="3" s="1"/>
  <c r="CB99" i="4"/>
  <c r="AI99" i="4"/>
  <c r="AI62" i="4"/>
  <c r="C12" i="3" s="1"/>
  <c r="G12" i="3" s="1"/>
  <c r="AO99" i="4"/>
  <c r="AO62" i="4"/>
  <c r="C14" i="3" s="1"/>
  <c r="G14" i="3" s="1"/>
  <c r="Z100" i="4"/>
  <c r="H9" i="3"/>
  <c r="AX100" i="4"/>
  <c r="H17" i="3"/>
  <c r="AC99" i="4"/>
  <c r="AC62" i="4"/>
  <c r="C10" i="3" s="1"/>
  <c r="G10" i="3" s="1"/>
  <c r="T99" i="4"/>
  <c r="T62" i="4"/>
  <c r="C7" i="3" s="1"/>
  <c r="G7" i="3" s="1"/>
  <c r="BS100" i="4"/>
  <c r="H24" i="3"/>
  <c r="BP99" i="4"/>
  <c r="BP62" i="4"/>
  <c r="C23" i="3" s="1"/>
  <c r="G23" i="3" s="1"/>
  <c r="W99" i="4"/>
  <c r="W62" i="4"/>
  <c r="C8" i="3" s="1"/>
  <c r="G8" i="3" s="1"/>
  <c r="BV100" i="4"/>
  <c r="H25" i="3"/>
  <c r="Q99" i="4"/>
  <c r="Q62" i="4"/>
  <c r="C6" i="3" s="1"/>
  <c r="G6" i="3" s="1"/>
  <c r="BM99" i="4"/>
  <c r="BM62" i="4"/>
  <c r="C22" i="3" s="1"/>
  <c r="G22" i="3" s="1"/>
  <c r="BD99" i="4"/>
  <c r="BD62" i="4"/>
  <c r="C19" i="3" s="1"/>
  <c r="G19" i="3" s="1"/>
  <c r="CB100" i="4" l="1"/>
  <c r="H27" i="3"/>
  <c r="AF100" i="4"/>
  <c r="H11" i="3"/>
  <c r="H22" i="3"/>
  <c r="BM100" i="4"/>
  <c r="BP100" i="4"/>
  <c r="H23" i="3"/>
  <c r="T100" i="4"/>
  <c r="H7" i="3"/>
  <c r="AO100" i="4"/>
  <c r="H14" i="3"/>
  <c r="H26" i="3"/>
  <c r="BY100" i="4"/>
  <c r="BD100" i="4"/>
  <c r="H19" i="3"/>
  <c r="H6" i="3"/>
  <c r="Q100" i="4"/>
  <c r="W100" i="4"/>
  <c r="H8" i="3"/>
  <c r="H10" i="3"/>
  <c r="AC100" i="4"/>
  <c r="H12" i="3"/>
  <c r="AI100" i="4"/>
  <c r="H18" i="3"/>
  <c r="BA100" i="4"/>
  <c r="AR100" i="4"/>
  <c r="H15" i="3"/>
  <c r="N100" i="4"/>
  <c r="H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4" authorId="0" shapeId="0" xr:uid="{00000000-0006-0000-0100-000001000000}">
      <text>
        <r>
          <rPr>
            <sz val="11"/>
            <color rgb="FF000000"/>
            <rFont val="Tahoma"/>
          </rPr>
          <t>MOODANG:
ทบทวนtemplateใม่ชัดเจนการวัดระดับ</t>
        </r>
      </text>
    </comment>
    <comment ref="C35" authorId="0" shapeId="0" xr:uid="{00000000-0006-0000-0100-000002000000}">
      <text>
        <r>
          <rPr>
            <sz val="11"/>
            <color rgb="FF000000"/>
            <rFont val="Tahoma"/>
          </rPr>
          <t>MOODANG:
แก้ไขtemplateกลุ่มอายุให้ชัด</t>
        </r>
      </text>
    </comment>
    <comment ref="C53" authorId="0" shapeId="0" xr:uid="{00000000-0006-0000-0100-000003000000}">
      <text>
        <r>
          <rPr>
            <sz val="11"/>
            <color rgb="FF000000"/>
            <rFont val="Tahoma"/>
          </rPr>
          <t>MOODANG:
ปรับเกณฑ์ให้คะแนน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4" authorId="0" shapeId="0" xr:uid="{00000000-0006-0000-0B00-000001000000}">
      <text>
        <r>
          <rPr>
            <sz val="11"/>
            <color rgb="FF000000"/>
            <rFont val="Tahoma"/>
          </rPr>
          <t>MOODANG:
ทบทวนtemplateใม่ชัดเจนการวัดระดับ</t>
        </r>
      </text>
    </comment>
    <comment ref="C35" authorId="0" shapeId="0" xr:uid="{00000000-0006-0000-0B00-000002000000}">
      <text>
        <r>
          <rPr>
            <sz val="11"/>
            <color rgb="FF000000"/>
            <rFont val="Tahoma"/>
          </rPr>
          <t>MOODANG:
แก้ไขtemplateกลุ่มอายุให้ชัด</t>
        </r>
      </text>
    </comment>
    <comment ref="C53" authorId="0" shapeId="0" xr:uid="{00000000-0006-0000-0B00-000003000000}">
      <text>
        <r>
          <rPr>
            <sz val="11"/>
            <color rgb="FF000000"/>
            <rFont val="Tahoma"/>
          </rPr>
          <t>MOODANG:
ปรับเกณฑ์ให้คะแนน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4" authorId="0" shapeId="0" xr:uid="{00000000-0006-0000-0C00-000001000000}">
      <text>
        <r>
          <rPr>
            <sz val="11"/>
            <color rgb="FF000000"/>
            <rFont val="Tahoma"/>
          </rPr>
          <t>MOODANG:
ทบทวนtemplateใม่ชัดเจนการวัดระดับ</t>
        </r>
      </text>
    </comment>
    <comment ref="C35" authorId="0" shapeId="0" xr:uid="{00000000-0006-0000-0C00-000002000000}">
      <text>
        <r>
          <rPr>
            <sz val="11"/>
            <color rgb="FF000000"/>
            <rFont val="Tahoma"/>
          </rPr>
          <t>MOODANG:
แก้ไขtemplateกลุ่มอายุให้ชัด</t>
        </r>
      </text>
    </comment>
    <comment ref="C53" authorId="0" shapeId="0" xr:uid="{00000000-0006-0000-0C00-000003000000}">
      <text>
        <r>
          <rPr>
            <sz val="11"/>
            <color rgb="FF000000"/>
            <rFont val="Tahoma"/>
          </rPr>
          <t>MOODANG:
ปรับเกณฑ์ให้คะแนน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4" authorId="0" shapeId="0" xr:uid="{00000000-0006-0000-0D00-000001000000}">
      <text>
        <r>
          <rPr>
            <sz val="11"/>
            <color rgb="FF000000"/>
            <rFont val="Tahoma"/>
          </rPr>
          <t>MOODANG:
ทบทวนtemplateใม่ชัดเจนการวัดระดับ</t>
        </r>
      </text>
    </comment>
    <comment ref="C35" authorId="0" shapeId="0" xr:uid="{00000000-0006-0000-0D00-000002000000}">
      <text>
        <r>
          <rPr>
            <sz val="11"/>
            <color rgb="FF000000"/>
            <rFont val="Tahoma"/>
          </rPr>
          <t>MOODANG:
แก้ไขtemplateกลุ่มอายุให้ชัด</t>
        </r>
      </text>
    </comment>
    <comment ref="C53" authorId="0" shapeId="0" xr:uid="{00000000-0006-0000-0D00-000003000000}">
      <text>
        <r>
          <rPr>
            <sz val="11"/>
            <color rgb="FF000000"/>
            <rFont val="Tahoma"/>
          </rPr>
          <t>MOODANG:
ปรับเกณฑ์ให้คะแนน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4" authorId="0" shapeId="0" xr:uid="{00000000-0006-0000-0E00-000001000000}">
      <text>
        <r>
          <rPr>
            <sz val="11"/>
            <color rgb="FF000000"/>
            <rFont val="Tahoma"/>
          </rPr>
          <t>MOODANG:
ทบทวนtemplateใม่ชัดเจนการวัดระดับ</t>
        </r>
      </text>
    </comment>
    <comment ref="C35" authorId="0" shapeId="0" xr:uid="{00000000-0006-0000-0E00-000002000000}">
      <text>
        <r>
          <rPr>
            <sz val="11"/>
            <color rgb="FF000000"/>
            <rFont val="Tahoma"/>
          </rPr>
          <t>MOODANG:
แก้ไขtemplateกลุ่มอายุให้ชัด</t>
        </r>
      </text>
    </comment>
    <comment ref="C53" authorId="0" shapeId="0" xr:uid="{00000000-0006-0000-0E00-000003000000}">
      <text>
        <r>
          <rPr>
            <sz val="11"/>
            <color rgb="FF000000"/>
            <rFont val="Tahoma"/>
          </rPr>
          <t>MOODANG:
ปรับเกณฑ์ให้คะแนน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4" authorId="0" shapeId="0" xr:uid="{00000000-0006-0000-0F00-000001000000}">
      <text>
        <r>
          <rPr>
            <sz val="11"/>
            <color rgb="FF000000"/>
            <rFont val="Tahoma"/>
          </rPr>
          <t>MOODANG:
ทบทวนtemplateใม่ชัดเจนการวัดระดับ</t>
        </r>
      </text>
    </comment>
    <comment ref="C35" authorId="0" shapeId="0" xr:uid="{00000000-0006-0000-0F00-000002000000}">
      <text>
        <r>
          <rPr>
            <sz val="11"/>
            <color rgb="FF000000"/>
            <rFont val="Tahoma"/>
          </rPr>
          <t>MOODANG:
แก้ไขtemplateกลุ่มอายุให้ชัด</t>
        </r>
      </text>
    </comment>
    <comment ref="C53" authorId="0" shapeId="0" xr:uid="{00000000-0006-0000-0F00-000003000000}">
      <text>
        <r>
          <rPr>
            <sz val="11"/>
            <color rgb="FF000000"/>
            <rFont val="Tahoma"/>
          </rPr>
          <t>MOODANG:
ปรับเกณฑ์ให้คะแนน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4" authorId="0" shapeId="0" xr:uid="{00000000-0006-0000-1000-000001000000}">
      <text>
        <r>
          <rPr>
            <sz val="11"/>
            <color rgb="FF000000"/>
            <rFont val="Tahoma"/>
          </rPr>
          <t>MOODANG:
ทบทวนtemplateใม่ชัดเจนการวัดระดับ</t>
        </r>
      </text>
    </comment>
    <comment ref="C35" authorId="0" shapeId="0" xr:uid="{00000000-0006-0000-1000-000002000000}">
      <text>
        <r>
          <rPr>
            <sz val="11"/>
            <color rgb="FF000000"/>
            <rFont val="Tahoma"/>
          </rPr>
          <t>MOODANG:
แก้ไขtemplateกลุ่มอายุให้ชัด</t>
        </r>
      </text>
    </comment>
    <comment ref="C53" authorId="0" shapeId="0" xr:uid="{00000000-0006-0000-1000-000003000000}">
      <text>
        <r>
          <rPr>
            <sz val="11"/>
            <color rgb="FF000000"/>
            <rFont val="Tahoma"/>
          </rPr>
          <t>MOODANG:
ปรับเกณฑ์ให้คะแนน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4" authorId="0" shapeId="0" xr:uid="{00000000-0006-0000-1100-000001000000}">
      <text>
        <r>
          <rPr>
            <sz val="11"/>
            <color rgb="FF000000"/>
            <rFont val="Tahoma"/>
          </rPr>
          <t>MOODANG:
ทบทวนtemplateใม่ชัดเจนการวัดระดับ</t>
        </r>
      </text>
    </comment>
    <comment ref="C35" authorId="0" shapeId="0" xr:uid="{00000000-0006-0000-1100-000002000000}">
      <text>
        <r>
          <rPr>
            <sz val="11"/>
            <color rgb="FF000000"/>
            <rFont val="Tahoma"/>
          </rPr>
          <t>MOODANG:
แก้ไขtemplateกลุ่มอายุให้ชัด</t>
        </r>
      </text>
    </comment>
    <comment ref="C53" authorId="0" shapeId="0" xr:uid="{00000000-0006-0000-1100-000003000000}">
      <text>
        <r>
          <rPr>
            <sz val="11"/>
            <color rgb="FF000000"/>
            <rFont val="Tahoma"/>
          </rPr>
          <t>MOODANG:
ปรับเกณฑ์ให้คะแนน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4" authorId="0" shapeId="0" xr:uid="{00000000-0006-0000-1200-000001000000}">
      <text>
        <r>
          <rPr>
            <sz val="11"/>
            <color rgb="FF000000"/>
            <rFont val="Tahoma"/>
          </rPr>
          <t>MOODANG:
ทบทวนtemplateใม่ชัดเจนการวัดระดับ</t>
        </r>
      </text>
    </comment>
    <comment ref="C35" authorId="0" shapeId="0" xr:uid="{00000000-0006-0000-1200-000002000000}">
      <text>
        <r>
          <rPr>
            <sz val="11"/>
            <color rgb="FF000000"/>
            <rFont val="Tahoma"/>
          </rPr>
          <t>MOODANG:
แก้ไขtemplateกลุ่มอายุให้ชัด</t>
        </r>
      </text>
    </comment>
    <comment ref="C53" authorId="0" shapeId="0" xr:uid="{00000000-0006-0000-1200-000003000000}">
      <text>
        <r>
          <rPr>
            <sz val="11"/>
            <color rgb="FF000000"/>
            <rFont val="Tahoma"/>
          </rPr>
          <t>MOODANG:
ปรับเกณฑ์ให้คะแนน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4" authorId="0" shapeId="0" xr:uid="{00000000-0006-0000-1300-000001000000}">
      <text>
        <r>
          <rPr>
            <sz val="11"/>
            <color rgb="FF000000"/>
            <rFont val="Tahoma"/>
          </rPr>
          <t>MOODANG:
ทบทวนtemplateใม่ชัดเจนการวัดระดับ</t>
        </r>
      </text>
    </comment>
    <comment ref="C35" authorId="0" shapeId="0" xr:uid="{00000000-0006-0000-1300-000002000000}">
      <text>
        <r>
          <rPr>
            <sz val="11"/>
            <color rgb="FF000000"/>
            <rFont val="Tahoma"/>
          </rPr>
          <t>MOODANG:
แก้ไขtemplateกลุ่มอายุให้ชัด</t>
        </r>
      </text>
    </comment>
    <comment ref="C53" authorId="0" shapeId="0" xr:uid="{00000000-0006-0000-1300-000003000000}">
      <text>
        <r>
          <rPr>
            <sz val="11"/>
            <color rgb="FF000000"/>
            <rFont val="Tahoma"/>
          </rPr>
          <t>MOODANG:
ปรับเกณฑ์ให้คะแนน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4" authorId="0" shapeId="0" xr:uid="{00000000-0006-0000-1400-000001000000}">
      <text>
        <r>
          <rPr>
            <sz val="11"/>
            <color rgb="FF000000"/>
            <rFont val="Tahoma"/>
          </rPr>
          <t>MOODANG:
ทบทวนtemplateใม่ชัดเจนการวัดระดับ</t>
        </r>
      </text>
    </comment>
    <comment ref="C35" authorId="0" shapeId="0" xr:uid="{00000000-0006-0000-1400-000002000000}">
      <text>
        <r>
          <rPr>
            <sz val="11"/>
            <color rgb="FF000000"/>
            <rFont val="Tahoma"/>
          </rPr>
          <t>MOODANG:
แก้ไขtemplateกลุ่มอายุให้ชัด</t>
        </r>
      </text>
    </comment>
    <comment ref="C53" authorId="0" shapeId="0" xr:uid="{00000000-0006-0000-1400-000003000000}">
      <text>
        <r>
          <rPr>
            <sz val="11"/>
            <color rgb="FF000000"/>
            <rFont val="Tahoma"/>
          </rPr>
          <t>MOODANG:
ปรับเกณฑ์ให้คะแนน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4" authorId="0" shapeId="0" xr:uid="{00000000-0006-0000-0300-000001000000}">
      <text>
        <r>
          <rPr>
            <sz val="11"/>
            <color rgb="FF000000"/>
            <rFont val="Tahoma"/>
          </rPr>
          <t>MOODANG:
ทบทวนtemplateใม่ชัดเจนการวัดระดับ</t>
        </r>
      </text>
    </comment>
    <comment ref="C35" authorId="0" shapeId="0" xr:uid="{00000000-0006-0000-0300-000002000000}">
      <text>
        <r>
          <rPr>
            <sz val="11"/>
            <color rgb="FF000000"/>
            <rFont val="Tahoma"/>
          </rPr>
          <t>MOODANG:
แก้ไขtemplateกลุ่มอายุให้ชัด</t>
        </r>
      </text>
    </comment>
    <comment ref="C53" authorId="0" shapeId="0" xr:uid="{00000000-0006-0000-0300-000003000000}">
      <text>
        <r>
          <rPr>
            <sz val="11"/>
            <color rgb="FF000000"/>
            <rFont val="Tahoma"/>
          </rPr>
          <t>MOODANG:
ปรับเกณฑ์ให้คะแนน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4" authorId="0" shapeId="0" xr:uid="{00000000-0006-0000-1500-000001000000}">
      <text>
        <r>
          <rPr>
            <sz val="11"/>
            <color rgb="FF000000"/>
            <rFont val="Tahoma"/>
          </rPr>
          <t>MOODANG:
ทบทวนtemplateใม่ชัดเจนการวัดระดับ</t>
        </r>
      </text>
    </comment>
    <comment ref="C35" authorId="0" shapeId="0" xr:uid="{00000000-0006-0000-1500-000002000000}">
      <text>
        <r>
          <rPr>
            <sz val="11"/>
            <color rgb="FF000000"/>
            <rFont val="Tahoma"/>
          </rPr>
          <t>MOODANG:
แก้ไขtemplateกลุ่มอายุให้ชัด</t>
        </r>
      </text>
    </comment>
    <comment ref="C53" authorId="0" shapeId="0" xr:uid="{00000000-0006-0000-1500-000003000000}">
      <text>
        <r>
          <rPr>
            <sz val="11"/>
            <color rgb="FF000000"/>
            <rFont val="Tahoma"/>
          </rPr>
          <t>MOODANG:
ปรับเกณฑ์ให้คะแนน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4" authorId="0" shapeId="0" xr:uid="{00000000-0006-0000-1600-000001000000}">
      <text>
        <r>
          <rPr>
            <sz val="11"/>
            <color rgb="FF000000"/>
            <rFont val="Tahoma"/>
          </rPr>
          <t>MOODANG:
ทบทวนtemplateใม่ชัดเจนการวัดระดับ</t>
        </r>
      </text>
    </comment>
    <comment ref="C35" authorId="0" shapeId="0" xr:uid="{00000000-0006-0000-1600-000002000000}">
      <text>
        <r>
          <rPr>
            <sz val="11"/>
            <color rgb="FF000000"/>
            <rFont val="Tahoma"/>
          </rPr>
          <t>MOODANG:
แก้ไขtemplateกลุ่มอายุให้ชัด</t>
        </r>
      </text>
    </comment>
    <comment ref="C53" authorId="0" shapeId="0" xr:uid="{00000000-0006-0000-1600-000003000000}">
      <text>
        <r>
          <rPr>
            <sz val="11"/>
            <color rgb="FF000000"/>
            <rFont val="Tahoma"/>
          </rPr>
          <t>MOODANG:
ปรับเกณฑ์ให้คะแนน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4" authorId="0" shapeId="0" xr:uid="{00000000-0006-0000-1700-000001000000}">
      <text>
        <r>
          <rPr>
            <sz val="11"/>
            <color rgb="FF000000"/>
            <rFont val="Tahoma"/>
          </rPr>
          <t>MOODANG:
ทบทวนtemplateใม่ชัดเจนการวัดระดับ</t>
        </r>
      </text>
    </comment>
    <comment ref="C35" authorId="0" shapeId="0" xr:uid="{00000000-0006-0000-1700-000002000000}">
      <text>
        <r>
          <rPr>
            <sz val="11"/>
            <color rgb="FF000000"/>
            <rFont val="Tahoma"/>
          </rPr>
          <t>MOODANG:
แก้ไขtemplateกลุ่มอายุให้ชัด</t>
        </r>
      </text>
    </comment>
    <comment ref="C53" authorId="0" shapeId="0" xr:uid="{00000000-0006-0000-1700-000003000000}">
      <text>
        <r>
          <rPr>
            <sz val="11"/>
            <color rgb="FF000000"/>
            <rFont val="Tahoma"/>
          </rPr>
          <t>MOODANG:
ปรับเกณฑ์ให้คะแนน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4" authorId="0" shapeId="0" xr:uid="{00000000-0006-0000-1800-000001000000}">
      <text>
        <r>
          <rPr>
            <sz val="11"/>
            <color rgb="FF000000"/>
            <rFont val="Tahoma"/>
          </rPr>
          <t>MOODANG:
ทบทวนtemplateใม่ชัดเจนการวัดระดับ</t>
        </r>
      </text>
    </comment>
    <comment ref="C35" authorId="0" shapeId="0" xr:uid="{00000000-0006-0000-1800-000002000000}">
      <text>
        <r>
          <rPr>
            <sz val="11"/>
            <color rgb="FF000000"/>
            <rFont val="Tahoma"/>
          </rPr>
          <t>MOODANG:
แก้ไขtemplateกลุ่มอายุให้ชัด</t>
        </r>
      </text>
    </comment>
    <comment ref="C53" authorId="0" shapeId="0" xr:uid="{00000000-0006-0000-1800-000003000000}">
      <text>
        <r>
          <rPr>
            <sz val="11"/>
            <color rgb="FF000000"/>
            <rFont val="Tahoma"/>
          </rPr>
          <t>MOODANG:
ปรับเกณฑ์ให้คะแนน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4" authorId="0" shapeId="0" xr:uid="{00000000-0006-0000-1900-000001000000}">
      <text>
        <r>
          <rPr>
            <sz val="11"/>
            <color rgb="FF000000"/>
            <rFont val="Tahoma"/>
          </rPr>
          <t>MOODANG:
ทบทวนtemplateใม่ชัดเจนการวัดระดับ</t>
        </r>
      </text>
    </comment>
    <comment ref="C35" authorId="0" shapeId="0" xr:uid="{00000000-0006-0000-1900-000002000000}">
      <text>
        <r>
          <rPr>
            <sz val="11"/>
            <color rgb="FF000000"/>
            <rFont val="Tahoma"/>
          </rPr>
          <t>MOODANG:
แก้ไขtemplateกลุ่มอายุให้ชัด</t>
        </r>
      </text>
    </comment>
    <comment ref="C53" authorId="0" shapeId="0" xr:uid="{00000000-0006-0000-1900-000003000000}">
      <text>
        <r>
          <rPr>
            <sz val="11"/>
            <color rgb="FF000000"/>
            <rFont val="Tahoma"/>
          </rPr>
          <t>MOODANG:
ปรับเกณฑ์ให้คะแนน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4" authorId="0" shapeId="0" xr:uid="{00000000-0006-0000-1A00-000001000000}">
      <text>
        <r>
          <rPr>
            <sz val="11"/>
            <color rgb="FF000000"/>
            <rFont val="Tahoma"/>
          </rPr>
          <t>MOODANG:
ทบทวนtemplateใม่ชัดเจนการวัดระดับ</t>
        </r>
      </text>
    </comment>
    <comment ref="C35" authorId="0" shapeId="0" xr:uid="{00000000-0006-0000-1A00-000002000000}">
      <text>
        <r>
          <rPr>
            <sz val="11"/>
            <color rgb="FF000000"/>
            <rFont val="Tahoma"/>
          </rPr>
          <t>MOODANG:
แก้ไขtemplateกลุ่มอายุให้ชัด</t>
        </r>
      </text>
    </comment>
    <comment ref="C53" authorId="0" shapeId="0" xr:uid="{00000000-0006-0000-1A00-000003000000}">
      <text>
        <r>
          <rPr>
            <sz val="11"/>
            <color rgb="FF000000"/>
            <rFont val="Tahoma"/>
          </rPr>
          <t>MOODANG:
ปรับเกณฑ์ให้คะแนน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4" authorId="0" shapeId="0" xr:uid="{00000000-0006-0000-0400-000001000000}">
      <text>
        <r>
          <rPr>
            <sz val="11"/>
            <color rgb="FF000000"/>
            <rFont val="Tahoma"/>
          </rPr>
          <t>MOODANG:
ทบทวนtemplateใม่ชัดเจนการวัดระดับ</t>
        </r>
      </text>
    </comment>
    <comment ref="C35" authorId="0" shapeId="0" xr:uid="{00000000-0006-0000-0400-000002000000}">
      <text>
        <r>
          <rPr>
            <sz val="11"/>
            <color rgb="FF000000"/>
            <rFont val="Tahoma"/>
          </rPr>
          <t>MOODANG:
แก้ไขtemplateกลุ่มอายุให้ชัด</t>
        </r>
      </text>
    </comment>
    <comment ref="C53" authorId="0" shapeId="0" xr:uid="{00000000-0006-0000-0400-000003000000}">
      <text>
        <r>
          <rPr>
            <sz val="11"/>
            <color rgb="FF000000"/>
            <rFont val="Tahoma"/>
          </rPr>
          <t>MOODANG:
ปรับเกณฑ์ให้คะแนน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4" authorId="0" shapeId="0" xr:uid="{00000000-0006-0000-0500-000001000000}">
      <text>
        <r>
          <rPr>
            <sz val="11"/>
            <color rgb="FF000000"/>
            <rFont val="Tahoma"/>
          </rPr>
          <t>MOODANG:
ทบทวนtemplateใม่ชัดเจนการวัดระดับ</t>
        </r>
      </text>
    </comment>
    <comment ref="C35" authorId="0" shapeId="0" xr:uid="{00000000-0006-0000-0500-000002000000}">
      <text>
        <r>
          <rPr>
            <sz val="11"/>
            <color rgb="FF000000"/>
            <rFont val="Tahoma"/>
          </rPr>
          <t>MOODANG:
แก้ไขtemplateกลุ่มอายุให้ชัด</t>
        </r>
      </text>
    </comment>
    <comment ref="C53" authorId="0" shapeId="0" xr:uid="{00000000-0006-0000-0500-000003000000}">
      <text>
        <r>
          <rPr>
            <sz val="11"/>
            <color rgb="FF000000"/>
            <rFont val="Tahoma"/>
          </rPr>
          <t>MOODANG:
ปรับเกณฑ์ให้คะแนน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4" authorId="0" shapeId="0" xr:uid="{00000000-0006-0000-0600-000001000000}">
      <text>
        <r>
          <rPr>
            <sz val="11"/>
            <color rgb="FF000000"/>
            <rFont val="Tahoma"/>
          </rPr>
          <t>MOODANG:
ทบทวนtemplateใม่ชัดเจนการวัดระดับ</t>
        </r>
      </text>
    </comment>
    <comment ref="C35" authorId="0" shapeId="0" xr:uid="{00000000-0006-0000-0600-000002000000}">
      <text>
        <r>
          <rPr>
            <sz val="11"/>
            <color rgb="FF000000"/>
            <rFont val="Tahoma"/>
          </rPr>
          <t>MOODANG:
แก้ไขtemplateกลุ่มอายุให้ชัด</t>
        </r>
      </text>
    </comment>
    <comment ref="C53" authorId="0" shapeId="0" xr:uid="{00000000-0006-0000-0600-000003000000}">
      <text>
        <r>
          <rPr>
            <sz val="11"/>
            <color rgb="FF000000"/>
            <rFont val="Tahoma"/>
          </rPr>
          <t>MOODANG:
ปรับเกณฑ์ให้คะแนน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4" authorId="0" shapeId="0" xr:uid="{00000000-0006-0000-0700-000001000000}">
      <text>
        <r>
          <rPr>
            <sz val="11"/>
            <color rgb="FF000000"/>
            <rFont val="Tahoma"/>
          </rPr>
          <t>MOODANG:
ทบทวนtemplateใม่ชัดเจนการวัดระดับ</t>
        </r>
      </text>
    </comment>
    <comment ref="C35" authorId="0" shapeId="0" xr:uid="{00000000-0006-0000-0700-000002000000}">
      <text>
        <r>
          <rPr>
            <sz val="11"/>
            <color rgb="FF000000"/>
            <rFont val="Tahoma"/>
          </rPr>
          <t>MOODANG:
แก้ไขtemplateกลุ่มอายุให้ชัด</t>
        </r>
      </text>
    </comment>
    <comment ref="C53" authorId="0" shapeId="0" xr:uid="{00000000-0006-0000-0700-000003000000}">
      <text>
        <r>
          <rPr>
            <sz val="11"/>
            <color rgb="FF000000"/>
            <rFont val="Tahoma"/>
          </rPr>
          <t>MOODANG:
ปรับเกณฑ์ให้คะแนน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4" authorId="0" shapeId="0" xr:uid="{00000000-0006-0000-0800-000001000000}">
      <text>
        <r>
          <rPr>
            <sz val="11"/>
            <color rgb="FF000000"/>
            <rFont val="Tahoma"/>
          </rPr>
          <t>MOODANG:
ทบทวนtemplateใม่ชัดเจนการวัดระดับ</t>
        </r>
      </text>
    </comment>
    <comment ref="C35" authorId="0" shapeId="0" xr:uid="{00000000-0006-0000-0800-000002000000}">
      <text>
        <r>
          <rPr>
            <sz val="11"/>
            <color rgb="FF000000"/>
            <rFont val="Tahoma"/>
          </rPr>
          <t>MOODANG:
แก้ไขtemplateกลุ่มอายุให้ชัด</t>
        </r>
      </text>
    </comment>
    <comment ref="C53" authorId="0" shapeId="0" xr:uid="{00000000-0006-0000-0800-000003000000}">
      <text>
        <r>
          <rPr>
            <sz val="11"/>
            <color rgb="FF000000"/>
            <rFont val="Tahoma"/>
          </rPr>
          <t>MOODANG:
ปรับเกณฑ์ให้คะแนน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4" authorId="0" shapeId="0" xr:uid="{00000000-0006-0000-0900-000001000000}">
      <text>
        <r>
          <rPr>
            <sz val="11"/>
            <color rgb="FF000000"/>
            <rFont val="Tahoma"/>
          </rPr>
          <t>MOODANG:
ทบทวนtemplateใม่ชัดเจนการวัดระดับ</t>
        </r>
      </text>
    </comment>
    <comment ref="C35" authorId="0" shapeId="0" xr:uid="{00000000-0006-0000-0900-000002000000}">
      <text>
        <r>
          <rPr>
            <sz val="11"/>
            <color rgb="FF000000"/>
            <rFont val="Tahoma"/>
          </rPr>
          <t>MOODANG:
แก้ไขtemplateกลุ่มอายุให้ชัด</t>
        </r>
      </text>
    </comment>
    <comment ref="C53" authorId="0" shapeId="0" xr:uid="{00000000-0006-0000-0900-000003000000}">
      <text>
        <r>
          <rPr>
            <sz val="11"/>
            <color rgb="FF000000"/>
            <rFont val="Tahoma"/>
          </rPr>
          <t>MOODANG:
ปรับเกณฑ์ให้คะแนน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4" authorId="0" shapeId="0" xr:uid="{00000000-0006-0000-0A00-000001000000}">
      <text>
        <r>
          <rPr>
            <sz val="11"/>
            <color rgb="FF000000"/>
            <rFont val="Tahoma"/>
          </rPr>
          <t>MOODANG:
ทบทวนtemplateใม่ชัดเจนการวัดระดับ</t>
        </r>
      </text>
    </comment>
    <comment ref="C35" authorId="0" shapeId="0" xr:uid="{00000000-0006-0000-0A00-000002000000}">
      <text>
        <r>
          <rPr>
            <sz val="11"/>
            <color rgb="FF000000"/>
            <rFont val="Tahoma"/>
          </rPr>
          <t>MOODANG:
แก้ไขtemplateกลุ่มอายุให้ชัด</t>
        </r>
      </text>
    </comment>
    <comment ref="C53" authorId="0" shapeId="0" xr:uid="{00000000-0006-0000-0A00-000003000000}">
      <text>
        <r>
          <rPr>
            <sz val="11"/>
            <color rgb="FF000000"/>
            <rFont val="Tahoma"/>
          </rPr>
          <t>MOODANG:
ปรับเกณฑ์ให้คะแนน</t>
        </r>
      </text>
    </comment>
  </commentList>
</comments>
</file>

<file path=xl/sharedStrings.xml><?xml version="1.0" encoding="utf-8"?>
<sst xmlns="http://schemas.openxmlformats.org/spreadsheetml/2006/main" count="8825" uniqueCount="299">
  <si>
    <t>สรุปผลงานตามตัวชี้วัดการประเมินผลการปฏิบัติราชการ 4 มิติ รอบ 6 เดือน ปี 2561</t>
  </si>
  <si>
    <t xml:space="preserve">การประเมินผลการพัฒนางานสาธารณสุข สำนักงานสาธารณสุขจังหวัดนครศรีธรรมราช ประจำปีงบประมาณ พ.ศ. 2561      </t>
  </si>
  <si>
    <t>ตัวชี้วัด ระดับ สสอ.</t>
  </si>
  <si>
    <t>การประเมินสำหรับ รพ.  สสอ.  และ คปสอ. ประกอบด้วย 4  มิติ มีน้ำหนักรวมร้อยละ 100 ดังนี้</t>
  </si>
  <si>
    <t>ลำดับ</t>
  </si>
  <si>
    <t>มิติที่ 1  การประเมินประสิทธิผล</t>
  </si>
  <si>
    <t>รพ.</t>
  </si>
  <si>
    <t>มิติที่ 2  การประเมินคุณภาพการให้บริการ</t>
  </si>
  <si>
    <t>มิติที่ 3  การประเมินประสิทธิภาพ</t>
  </si>
  <si>
    <t>มิติที่ 1</t>
  </si>
  <si>
    <t>มิติที่ 4  การพัฒนาองค์กร</t>
  </si>
  <si>
    <t>มิติที่ 2</t>
  </si>
  <si>
    <t>มิติที่ 3</t>
  </si>
  <si>
    <t>มิติที่ 4</t>
  </si>
  <si>
    <t>รวม</t>
  </si>
  <si>
    <t>PA/</t>
  </si>
  <si>
    <t>ค่าคะแนน</t>
  </si>
  <si>
    <t>1.ทุ่งสง</t>
  </si>
  <si>
    <t>ตัวชี้วัดประเมินผล</t>
  </si>
  <si>
    <t>2.สิชล</t>
  </si>
  <si>
    <t>เกณฑ์</t>
  </si>
  <si>
    <t>3.ท่าศาลา</t>
  </si>
  <si>
    <t>(40%)</t>
  </si>
  <si>
    <t>4.ฉวาง</t>
  </si>
  <si>
    <t>(10%)</t>
  </si>
  <si>
    <t>5.ปากพนัง</t>
  </si>
  <si>
    <t>4 มิติ</t>
  </si>
  <si>
    <t>(5 คะแนน)</t>
  </si>
  <si>
    <t>แหล่งข้อมูล</t>
  </si>
  <si>
    <t>ผลงานย้อนหลัง 3 ปี</t>
  </si>
  <si>
    <t>ทุ่งสง</t>
  </si>
  <si>
    <t>ค่าน้ำหนัก (%)</t>
  </si>
  <si>
    <t>6.ชะอวด</t>
  </si>
  <si>
    <t>เกณฑ์การให้คะแนน</t>
  </si>
  <si>
    <t>7ทุ่งใหญ่</t>
  </si>
  <si>
    <t>8.เชียรใหญ่</t>
  </si>
  <si>
    <t>9.ร่อนพิบูลย์</t>
  </si>
  <si>
    <t>ผลการ</t>
  </si>
  <si>
    <t>คะแนน</t>
  </si>
  <si>
    <t>สตป.</t>
  </si>
  <si>
    <t>สิชล</t>
  </si>
  <si>
    <t>10.ลานสกา</t>
  </si>
  <si>
    <t>ท่าศาลา</t>
  </si>
  <si>
    <t>ปี 2561</t>
  </si>
  <si>
    <t>ฉวาง</t>
  </si>
  <si>
    <t>11.พิปูน</t>
  </si>
  <si>
    <t>ปากพนัง</t>
  </si>
  <si>
    <t>12.หัวไทร</t>
  </si>
  <si>
    <t>ชะอวด</t>
  </si>
  <si>
    <t>13.ขนอม</t>
  </si>
  <si>
    <t>14.นาบอน</t>
  </si>
  <si>
    <t>หน่วยประเมิน</t>
  </si>
  <si>
    <t>ทุ่งใหญ่</t>
  </si>
  <si>
    <t>ระดับ</t>
  </si>
  <si>
    <t>15.พรหมคีรี</t>
  </si>
  <si>
    <t>ดำเนินงาน</t>
  </si>
  <si>
    <t>16บางขัน</t>
  </si>
  <si>
    <t>เชียรใหญ่</t>
  </si>
  <si>
    <t>ที่ได้</t>
  </si>
  <si>
    <t>ถ่วงน้ำหนัก</t>
  </si>
  <si>
    <t>17.จุฬาภรณ์</t>
  </si>
  <si>
    <t>18.ถ้ำพรรณรา</t>
  </si>
  <si>
    <t>ร่อนพิบูลย์</t>
  </si>
  <si>
    <t>19.พระพรหม</t>
  </si>
  <si>
    <t>20.เฉลิมพระเกียรติ</t>
  </si>
  <si>
    <t>ลานสกา</t>
  </si>
  <si>
    <t>21.นบพิตำ</t>
  </si>
  <si>
    <t>22.ช้างกลาง</t>
  </si>
  <si>
    <t>23.เมือง</t>
  </si>
  <si>
    <t>พิปูน</t>
  </si>
  <si>
    <t>สสอ.</t>
  </si>
  <si>
    <t>คปสอ.</t>
  </si>
  <si>
    <t>หัวไทร</t>
  </si>
  <si>
    <t>(1)</t>
  </si>
  <si>
    <t>ขนอม</t>
  </si>
  <si>
    <t>(2)</t>
  </si>
  <si>
    <t>(3)</t>
  </si>
  <si>
    <t>นาบอน</t>
  </si>
  <si>
    <t>น้ำหนักรวม 4 มิติ</t>
  </si>
  <si>
    <t>พรหมคีรี</t>
  </si>
  <si>
    <t>บางขัน</t>
  </si>
  <si>
    <t>จุฬาภรณ์</t>
  </si>
  <si>
    <t>ถ้ำพรรณรา</t>
  </si>
  <si>
    <t>พระพรหม</t>
  </si>
  <si>
    <t>มิติที่ 1  การประเมินประสิทธิผล น้ำหนักในการคำนวณผลคะแนน ร้อยละ</t>
  </si>
  <si>
    <t>เฉลิมพระเกียรติ</t>
  </si>
  <si>
    <t>นบพิตำ</t>
  </si>
  <si>
    <t>พ่อท่านคล้ายฯ</t>
  </si>
  <si>
    <t>ยุทธศาสตร์ที่ 1  Prevention &amp; Promotion Excellence  (ส่งเสริมสุขภาพและป้องกันโรคเป็นเลิศ)</t>
  </si>
  <si>
    <t>เมือง</t>
  </si>
  <si>
    <t>อัตราส่วนการตายมารดาไทย (ไม่เกิน 20 ต่อการเกิดมีชีพแสนคน)</t>
  </si>
  <si>
    <t>ก.1/CE</t>
  </si>
  <si>
    <t>ร้อยละของหญิงตั้งครรภ์มีภาวะโลหิตจางก่อนคลอดหรือในระยะใกล้คลอด</t>
  </si>
  <si>
    <t>&lt; 18%</t>
  </si>
  <si>
    <t>43 แฟ้ม</t>
  </si>
  <si>
    <t>ร้อยละของหญิงตั้งครรภ์ได้รับบริการฝากครรภ์คุณภาพครบ  5  ครั้งตามเกณฑ์</t>
  </si>
  <si>
    <t xml:space="preserve">ร้อยละของทารกแรกเกิดน้ำหนักน้อยกว่า   2,500    กรัม </t>
  </si>
  <si>
    <t>&lt;7%</t>
  </si>
  <si>
    <t>ร้อยละของหญิงตั้งครรภ์ได้รับการฝากครรภ์ครั้งแรกเมื่ออายุครรภ์  ≤ 12 สัปดาห์</t>
  </si>
  <si>
    <t>ร้อยละของเด็กแรกเกิดจนถึงอายุต่ำกว่า 6 เดือนแรก มีค่าเฉลี่ยกินนมแม่อย่างเดียว</t>
  </si>
  <si>
    <t>ร้อยละของเด็ก 0-5 ปี มีสุขภาพแข็งแรงพัฒนาการสมวัย (Healthy Child)</t>
  </si>
  <si>
    <t>1.7.1 ร้อยละความครอบคลุมการคัดกรองพัฒนาการ ในเด็ก 0-5 ปี</t>
  </si>
  <si>
    <t>1.7.2 ร้อยละการตรวจพบสงสัยพัฒนาการล่าช้า ในเด็ก 0-5 ปี</t>
  </si>
  <si>
    <t xml:space="preserve">1.7.3 ร้อยละความครอบคลุมของเด็ก 0-5 ปี ได้รับการชั่งน้ำหนัก วัดส่วนสูง </t>
  </si>
  <si>
    <t>1.7.4 ร้อยละของเด็ก 0-5 ปี สูงดีสมส่วน</t>
  </si>
  <si>
    <t>ร้อยละของเด็กวัยเรียน (ป.6) มีสุขภาพแข็งแรงสมวัย (Healthy School age)</t>
  </si>
  <si>
    <t>1.8.1 ร้อยละความครอบคลุมของเด็กวัยเรียน (ป.6) ได้รับการชั่งน้ำหนัก วัดส่วนสูง</t>
  </si>
  <si>
    <t>1.8.2 ร้อยละของเด็กวัยเรียน (ป.6) สูงดีสมส่วน</t>
  </si>
  <si>
    <t>อัตราการคลอดมีชีพในหญิงอายุ  15 - 19  ปี (ไม่เกิน 40 ต่อปชก.หญิงอายุ 15-19 ปีพันคน)</t>
  </si>
  <si>
    <t>ร้อยละของการตั้งครรภ์ซ้ำในหญิงอายุน้อยกว่า 20 ปี  (ไม่เกินร้อยละ 16)</t>
  </si>
  <si>
    <t>&lt;16%</t>
  </si>
  <si>
    <t>ร้อยละของหญิงอายุน้อยกว่า 20 ปี หลังคลอดหรือหลังแท้งที่ได้รับบริการคุมกำเนิด
ด้วยวิธีกึ่งถาวร  (ยาฝังคุมกำเนิด/ห่วงอนามัย)</t>
  </si>
  <si>
    <t>&gt; 50%</t>
  </si>
  <si>
    <t>Monitor</t>
  </si>
  <si>
    <t>ร้อยละของวัยทำงาน อายุ 30-44 ปี มีค่าดัชนีมวลกายปกติ</t>
  </si>
  <si>
    <t>ร้อยละของตำบลที่มีระบบการส่งเสริมสุขภาพดูแลผู้สูงอายุระยะยาว 
(Long Term Care) ในชุมชนผ่านเกณฑ์</t>
  </si>
  <si>
    <t>รายงาน</t>
  </si>
  <si>
    <t>ร้อยละของ Healthy Ageing (เกณฑ์ 5 ข้อ)</t>
  </si>
  <si>
    <t xml:space="preserve">ระดับความสำเร็จของโรงพยาบาลที่มีการคลอดมาตรฐาน </t>
  </si>
  <si>
    <t>ประเมิน</t>
  </si>
  <si>
    <t>NA</t>
  </si>
  <si>
    <t>ระดับ1</t>
  </si>
  <si>
    <t>ระดับ2</t>
  </si>
  <si>
    <t>ระดับ3</t>
  </si>
  <si>
    <t>ระดับ4</t>
  </si>
  <si>
    <t>ระดับ5</t>
  </si>
  <si>
    <t>ระดับความสำเร็จการพัฒนาโรงพยาบาลส่งเสริมสุขภาพตำบล (รพ.สต.) 
ผ่านมาตรฐานงานอนามัยแม่และเด็ก</t>
  </si>
  <si>
    <t>ระดับ 3</t>
  </si>
  <si>
    <t>ระดับ 1</t>
  </si>
  <si>
    <t>ระดับ 2</t>
  </si>
  <si>
    <t>ระดับ 5</t>
  </si>
  <si>
    <t>โรงพยาบาลทุกแห่งผ่านมาตรฐานงานอนามัยแม่และเด็ก</t>
  </si>
  <si>
    <t>ผ่านเกณฑ์</t>
  </si>
  <si>
    <t>ก.1,ก.2</t>
  </si>
  <si>
    <t>ไม่ผ่าน 0</t>
  </si>
  <si>
    <t>ผ่าน</t>
  </si>
  <si>
    <t>ระดับความสำเร็จของการดำเนินงานศูนย์เด็กเล็กคุณภาพ</t>
  </si>
  <si>
    <t>ร้อยละเด็กกลุ่มอายุ -12 ปีฟันดีไม่มีผุ (Cavity free)</t>
  </si>
  <si>
    <t>PA/สตป.</t>
  </si>
  <si>
    <t>ระดับความสำเร็จของการดำเนินงานของคณะกรรมการพัฒนาคุณภาพชีวิตระดับอำเภอ (พชอ.) ที่มีคุณภาพ  (District Health Board:DHB)</t>
  </si>
  <si>
    <t xml:space="preserve"> - </t>
  </si>
  <si>
    <t xml:space="preserve"> -</t>
  </si>
  <si>
    <t>ร้อยละของกลุ่มประชากรหลักที่เข้าถึงบริการป้องกันเอชไอวีและโรคติดต่อทางเพศสัมพันธ์เชิงรุก</t>
  </si>
  <si>
    <t>โปรแกรม</t>
  </si>
  <si>
    <t>อัตราการเสียชีวิตจากการจมน้ำของเด็กอายุน้อยกว่า 15 ปี</t>
  </si>
  <si>
    <r>
      <rPr>
        <u/>
        <sz val="14"/>
        <rFont val="TH SarabunPSK"/>
      </rPr>
      <t>&lt;</t>
    </r>
    <r>
      <rPr>
        <sz val="14"/>
        <rFont val="Th sarabunpsk"/>
      </rPr>
      <t>2.4%</t>
    </r>
  </si>
  <si>
    <t>อัตราการเสียชีวิตจากการบาดเจ็บทางถนน</t>
  </si>
  <si>
    <r>
      <rPr>
        <u/>
        <sz val="14"/>
        <rFont val="TH SarabunPSK"/>
      </rPr>
      <t>&lt;</t>
    </r>
    <r>
      <rPr>
        <sz val="14"/>
        <rFont val="Th sarabunpsk"/>
      </rPr>
      <t>21%</t>
    </r>
  </si>
  <si>
    <t>1.24.1 อัตราผู้ป่วยเบาหวานรายใหม่จากกลุ่มเสี่ยงเบาหวาน(ไม่เกินร้อยละ 2.4)</t>
  </si>
  <si>
    <t>ไม่เกิน2.4</t>
  </si>
  <si>
    <r>
      <rPr>
        <u/>
        <sz val="14"/>
        <rFont val="TH SarabunPSK"/>
      </rPr>
      <t>&lt;</t>
    </r>
    <r>
      <rPr>
        <sz val="14"/>
        <rFont val="Th sarabunpsk"/>
      </rPr>
      <t>2.4%</t>
    </r>
  </si>
  <si>
    <t>1.24.2 อัตรากลุ่มสงสัยป่วยความดันโลหิตสูงในเขตรับผิดชอบได้รับการวัดความดันโลหิตที่บ้าน</t>
  </si>
  <si>
    <r>
      <rPr>
        <u/>
        <sz val="14"/>
        <rFont val="TH SarabunPSK"/>
      </rPr>
      <t>&lt;</t>
    </r>
    <r>
      <rPr>
        <sz val="14"/>
        <rFont val="Th sarabunpsk"/>
      </rPr>
      <t>21%</t>
    </r>
  </si>
  <si>
    <t>ร้อยละของผลิตภัณฑ์อาหารสดและอาหารแปรรูปมีความปลอดภัย</t>
  </si>
  <si>
    <t>1.25.1 ระดับความสำเร็จในการดำเนินการเฝ้าระวังสารห้ามใช้ 5 ชนิด ในอาหารและน้ำมันทอดซ้ำ</t>
  </si>
  <si>
    <t xml:space="preserve">1.25.2 ระดับความสำเร็จในการเฝ้าระวังการเก็บรักษานมโรงเรียน ณ โรงเรียน </t>
  </si>
  <si>
    <t>1.25.3 ระดับความสำเร็จของสถานที่ผลิตน้ำบริโภคในภาชนะบรรจุที่ปิดสนิทและน้ำแข็ง
ได้รับการตรวจสอบตามเกณฑ์ GMP</t>
  </si>
  <si>
    <t>ร้อยละของผลิตภัณฑ์สุขภาพที่ได้รับการตรวจสอบได้มาตรฐานตามเกณฑ์ที่กำหนด</t>
  </si>
  <si>
    <t>1.26.1 ระดับความสำเร็จในการดำเนินการเฝ้าระวังการโฆษณาด้านสุขภาพที่ผิดกฎหมาย</t>
  </si>
  <si>
    <t>1.26.2 ระดับความสำเร็จของครัวเรือนมีการใช้ยาปลอดภัย</t>
  </si>
  <si>
    <t>1.26.3 ระดับความสำเร็จของเครื่องสำอางที่ตรวจสอบแสดงฉลากถูกต้องในสถานที่จำหน่าย  
เครื่องสำอาง ร้อยละ 85</t>
  </si>
  <si>
    <t>1.26.4 ร้อยละของสถานประกอบการด้านยา ได้รับการตรวจสอบตามเกณฑ์มาตรฐาน</t>
  </si>
  <si>
    <t>1.26.5 ระดับความสำเร็จในการเฝ้าระวังสถานที่ผลิตอาหารที่เข้าข่าย Primary GMP ตามกำหนดเป้าหมายให้ได้คุณภาพตามเกณฑ์ที่กำหนด</t>
  </si>
  <si>
    <t>ร้อยละของคลินิกเอกชนได้รับการตรวจสอบตามเกณฑ์มาตรฐาน</t>
  </si>
  <si>
    <t>ร้อยละของ รพ.สต.ที่ดำเนินงาน คบส. ตามเกณฑ์ที่กำหนด</t>
  </si>
  <si>
    <t>ร้อยละของสถานศึกษาในอำเภอที่มีการดำเนินกิจกรรม อย.น้อย</t>
  </si>
  <si>
    <t>1.โรงเรียนมัธยมศึกษา</t>
  </si>
  <si>
    <t>2.โรงเรียนประถมศึกษาขยายโอกาส</t>
  </si>
  <si>
    <t>3.โรงเรียนประถมศึกษา</t>
  </si>
  <si>
    <t>PA/สตป</t>
  </si>
  <si>
    <t>ระดับความสำเร็จของโรงพยาบาลที่พัฒนาได้ตามเกณฑ์ Green &amp; Clean Hospital</t>
  </si>
  <si>
    <t xml:space="preserve">อัตราป่วยโรคไข้เลือดออก ลดลงจากค่ามัธยฐานผู้ป่วยย้อนหลัง 5 ปี(ลดลงร้อยละ 10)  </t>
  </si>
  <si>
    <t>อัตราป่วยตายโรคเลปโตสไปโรซีส ลดลงตามเกณฑ์ที่กำหนด</t>
  </si>
  <si>
    <t>มิติที่ 2  การประเมินคุณภาพการให้บริการ น้ำหนักในการคำนวณผลคะแนน ร้อยละ</t>
  </si>
  <si>
    <t>ยุทธศาสตร์ที่ 2  Service Excellence (บริการเป็นเลิศ)</t>
  </si>
  <si>
    <t xml:space="preserve">ระดับความสำเร็จในการดำเนินการคลินิกหมอครอบครัว(Primary Care Cluster) </t>
  </si>
  <si>
    <t>ร้อยละของผู้ป่วยโรคเบาหวานและโรคความดันโลหิตสูงที่ควบคุมได้</t>
  </si>
  <si>
    <t>2.2.1  ร้อยละของผู้ป่วยโรคเบาหวานที่ควบคุมได้</t>
  </si>
  <si>
    <t>≥40%</t>
  </si>
  <si>
    <t>2.2.2  ร้อยละของผู้ป่วยโรคความดันโลหิตสูงที่ควบคุมได้</t>
  </si>
  <si>
    <t>≥50%</t>
  </si>
  <si>
    <t>อัตราตายของผู้ป่วยโรคหลอดเลือดสมอง</t>
  </si>
  <si>
    <t xml:space="preserve">ร้อยละของโรงพยาบาลที่ใช้ยาอย่างสมเหตุผล (RDU) </t>
  </si>
  <si>
    <t>ร้อยละของผู้ป่วยนอกได้รับบริการการแพทย์แผนไทยและการแพทย์ทางเลือก</t>
  </si>
  <si>
    <t xml:space="preserve">    -รพท. </t>
  </si>
  <si>
    <t xml:space="preserve">    -รพช.</t>
  </si>
  <si>
    <t xml:space="preserve">    -รพ.สต.</t>
  </si>
  <si>
    <t>อัตราการเสียชีวิตของผู้เจ็บป่วยวิกฤติฉุกเฉิน ภายใน 24 ชั่วโมง ในโรงพยาบาลระดับ F2 ขึ้นไป (ทั้งที่ ER และ Admit)</t>
  </si>
  <si>
    <t>&lt;12%</t>
  </si>
  <si>
    <t>อัตราความสำเร็จการรักษาผู้ป่วยวัณโรคปอดรายใหม่</t>
  </si>
  <si>
    <r>
      <t>ร้อยละของผู้ป่วย CKD ที่มีอัตราการลดลงของ eGFR&lt;4 ml/min/1.73m</t>
    </r>
    <r>
      <rPr>
        <sz val="14"/>
        <color rgb="FF000000"/>
        <rFont val="Th sarabunpsk"/>
      </rPr>
      <t>2</t>
    </r>
    <r>
      <rPr>
        <sz val="14"/>
        <color rgb="FF000000"/>
        <rFont val="Th sarabunpsk"/>
      </rPr>
      <t>/yr</t>
    </r>
  </si>
  <si>
    <t>≥66%</t>
  </si>
  <si>
    <t>ร้อยละของผู้ป่วยยาเสพติดที่ได้รับการบำบัดรักษา และหยุดเสพต่อเนื่อง (remission)</t>
  </si>
  <si>
    <t>monitor</t>
  </si>
  <si>
    <t>ร้อยละของผู้ป่วยโรคซึมเศร้าเข้าถึงบริการสุขภาพจิต</t>
  </si>
  <si>
    <t>≥55%</t>
  </si>
  <si>
    <t>ร้อยละของผู้ป่วยเบาหวาน ความดันโลหิตสูงที่ขึ้นทะเบียนได้รับการประเมินโอกาสเสี่ยงต่อโรคหัวใจและหลอดเลือด (CVD Risk)</t>
  </si>
  <si>
    <t xml:space="preserve"> อัตราตายทารกแรกเกิด อายุน้อยกว่าหรือเท่ากับ 28 วัน (&lt;3.4ต่อ1000ทารกเกิดมีชีพ)</t>
  </si>
  <si>
    <t>อัตราตายของผู้ป่วยโรคหลอดเลือดหัวใจ (ไม่เกิน 27 ต่อปชก.แสนคน)</t>
  </si>
  <si>
    <t>&lt;27</t>
  </si>
  <si>
    <t>โรงพยาบาลตั้งแต่ระดับ F2 ขึ้นไปสามารถให้ยาละลายลิ่มเลือด (Fibrinolytic drug) ในผู้ป่วย STEMI ได้</t>
  </si>
  <si>
    <t>มิติที่ 3  การประเมินประสิทธิภาพ น้ำหนักในการคำนวณผลคะแนน ร้อยละ</t>
  </si>
  <si>
    <r>
      <t>ร้อยละของผู้ป่วย CKD ที่มีอัตราการลดลงของ eGFR&lt;4 ml/min/1.73m</t>
    </r>
    <r>
      <rPr>
        <sz val="14"/>
        <color rgb="FF000000"/>
        <rFont val="Th sarabunpsk"/>
      </rPr>
      <t>2</t>
    </r>
    <r>
      <rPr>
        <sz val="14"/>
        <color rgb="FF000000"/>
        <rFont val="Th sarabunpsk"/>
      </rPr>
      <t>/yr</t>
    </r>
  </si>
  <si>
    <t xml:space="preserve">ยุทธศาสตร์ที่ 3  People Excellence (บุคลากรเป็นเลิศ) </t>
  </si>
  <si>
    <t>ระดับความสำเร็จของหน่วยงานที่มีการนำดัชนีความสุขของคนทำงาน (Happinomiter) ไปใช้</t>
  </si>
  <si>
    <t>ร้อยละการเบิกจ่ายงบประมาณ งบดำเนินงาน ของสำนักงานสาธารณสุขอำเภอ</t>
  </si>
  <si>
    <t>ร้อยละของหน่วยบริการสาธารณสุขส่งข้อมูล 43 แฟ้ม ทันเวลาที่กำหนด (สัปดาห์ละ 1 ครั้ง)</t>
  </si>
  <si>
    <t xml:space="preserve"> ร้อยละของการจัดซื้อร่วมของยา เวชภัณฑ์ที่ไม่ใช่ยา วัสดุวิทยาศาสตร์ และวัสดุทันตกรรม </t>
  </si>
  <si>
    <t>P</t>
  </si>
  <si>
    <t>ระดับความสำเร็จของการเพิ่มประสิทธิภาพการบริหารการเงินการคลัง สามารถควบคุมปัญหาทางการเงินระดับ 7 ของหน่วยบริการ</t>
  </si>
  <si>
    <t>เขต</t>
  </si>
  <si>
    <t>ทุก 3 เดือน</t>
  </si>
  <si>
    <t>กลุ่มประกันสุขภาพ</t>
  </si>
  <si>
    <t>มิติที่ 4  การพัฒนาองค์การ น้ำหนักในการคำนวณผลคะแนน ร้อยละ</t>
  </si>
  <si>
    <t xml:space="preserve">ยุทธศาสตร์ที่  4  Governance Excellence (บริหารเป็นเลิศด้วยธรรมาภิบาล) </t>
  </si>
  <si>
    <t>หน่วยงานในสังกัดกระทรวงสาธารณสุขผ่านเกณฑ์การประเมิน ITA (ผ่านเกณฑ์ค่าคะแนนไม่น้อยกว่าร้อยละ 90 ณ ไตรมาส 4)</t>
  </si>
  <si>
    <t>ระดับความสำเร็จของหน่วยงานในสังกัดสำนักงานสาธารณสุขจังหวัดผ่านเกณฑ์การประเมินระบบการควบคุมภายใน</t>
  </si>
  <si>
    <t>ร้อยละของการตรวจสอบภายในประจำปีงบประมาณ พ.ศ. 2561 ของภาคีเครือข่าย
ตรวจสอบภายในระดับอำเภอ (ระดับคปสอ.)</t>
  </si>
  <si>
    <t>ระดับความสำเร็จของการพัฒนาคุณภาพการบริหารจัดการภาครัฐของส่วนราชการในสังกัดสำนักงานสาธารณสุขจังหวัดนครศรีธรรมราช</t>
  </si>
  <si>
    <t>ระดับความสำเร็จของโรงพยาบาลสังกัดสำนักงานสาธารณสุขจังหวัดนครศรีธรรมราช  มีคุณภาพมาตรฐานผ่านการรับรอง HA ขั้น 3</t>
  </si>
  <si>
    <t>ร้อยละของ รพ.สต.ที่ผ่านเกณฑ์การพัฒนาคุณภาพ รพ.สต.ติดดาว (เกณฑ์สะสม)</t>
  </si>
  <si>
    <t>ระดับความสำเร็จการตรวจสอบภายในประจำปีงบประมาณ พ.ศ. 2561 ของภาคีเครือข่าย
ตรวจสอบภายในระดับอำเภอ (ระดับคปสอ.)</t>
  </si>
  <si>
    <t>รวมค่าคะแนนถ่วงน้ำหนัก 4 มิติ (เต็ม 5 คะแนน)</t>
  </si>
  <si>
    <t>คิดเป็นร้อยละ (รวมค่าคะแนนถ่วงน้ำหนักx100)</t>
  </si>
  <si>
    <r>
      <rPr>
        <u/>
        <sz val="14"/>
        <rFont val="TH SarabunPSK"/>
      </rPr>
      <t>&lt;</t>
    </r>
    <r>
      <rPr>
        <sz val="14"/>
        <rFont val="Th sarabunpsk"/>
      </rPr>
      <t>2.4%</t>
    </r>
  </si>
  <si>
    <r>
      <rPr>
        <u/>
        <sz val="14"/>
        <rFont val="TH SarabunPSK"/>
      </rPr>
      <t>&lt;</t>
    </r>
    <r>
      <rPr>
        <sz val="14"/>
        <rFont val="Th sarabunpsk"/>
      </rPr>
      <t>21%</t>
    </r>
  </si>
  <si>
    <r>
      <rPr>
        <u/>
        <sz val="14"/>
        <rFont val="TH SarabunPSK"/>
      </rPr>
      <t>&lt;</t>
    </r>
    <r>
      <rPr>
        <sz val="14"/>
        <rFont val="Th sarabunpsk"/>
      </rPr>
      <t>2.4%</t>
    </r>
  </si>
  <si>
    <r>
      <rPr>
        <u/>
        <sz val="14"/>
        <rFont val="TH SarabunPSK"/>
      </rPr>
      <t>&lt;</t>
    </r>
    <r>
      <rPr>
        <sz val="14"/>
        <rFont val="Th sarabunpsk"/>
      </rPr>
      <t>21%</t>
    </r>
  </si>
  <si>
    <r>
      <t>ร้อยละของผู้ป่วย CKD ที่มีอัตราการลดลงของ eGFR&lt;4 ml/min/1.73m</t>
    </r>
    <r>
      <rPr>
        <sz val="14"/>
        <color rgb="FF000000"/>
        <rFont val="Th sarabunpsk"/>
      </rPr>
      <t>2</t>
    </r>
    <r>
      <rPr>
        <sz val="14"/>
        <color rgb="FF000000"/>
        <rFont val="Th sarabunpsk"/>
      </rPr>
      <t>/yr</t>
    </r>
  </si>
  <si>
    <r>
      <t>ร้อยละของผู้ป่วย CKD ที่มีอัตราการลดลงของ eGFR&lt;4 ml/min/1.73m</t>
    </r>
    <r>
      <rPr>
        <sz val="14"/>
        <color rgb="FF000000"/>
        <rFont val="Th sarabunpsk"/>
      </rPr>
      <t>2</t>
    </r>
    <r>
      <rPr>
        <sz val="14"/>
        <color rgb="FF000000"/>
        <rFont val="Th sarabunpsk"/>
      </rPr>
      <t>/yr</t>
    </r>
  </si>
  <si>
    <t>ร้อยละ</t>
  </si>
  <si>
    <r>
      <rPr>
        <u/>
        <sz val="14"/>
        <rFont val="TH SarabunPSK"/>
      </rPr>
      <t>&lt;</t>
    </r>
    <r>
      <rPr>
        <sz val="14"/>
        <rFont val="Th sarabunpsk"/>
      </rPr>
      <t>2.4%</t>
    </r>
  </si>
  <si>
    <r>
      <rPr>
        <u/>
        <sz val="14"/>
        <rFont val="TH SarabunPSK"/>
      </rPr>
      <t>&lt;</t>
    </r>
    <r>
      <rPr>
        <sz val="14"/>
        <rFont val="Th sarabunpsk"/>
      </rPr>
      <t>2.4%</t>
    </r>
  </si>
  <si>
    <r>
      <rPr>
        <u/>
        <sz val="14"/>
        <rFont val="TH SarabunPSK"/>
      </rPr>
      <t>&lt;</t>
    </r>
    <r>
      <rPr>
        <sz val="14"/>
        <rFont val="Th sarabunpsk"/>
      </rPr>
      <t>21%</t>
    </r>
  </si>
  <si>
    <r>
      <rPr>
        <u/>
        <sz val="14"/>
        <rFont val="TH SarabunPSK"/>
      </rPr>
      <t>&lt;</t>
    </r>
    <r>
      <rPr>
        <sz val="14"/>
        <rFont val="Th sarabunpsk"/>
      </rPr>
      <t>21%</t>
    </r>
  </si>
  <si>
    <r>
      <t>ร้อยละของผู้ป่วย CKD ที่มีอัตราการลดลงของ eGFR&lt;4 ml/min/1.73m</t>
    </r>
    <r>
      <rPr>
        <sz val="14"/>
        <color rgb="FF000000"/>
        <rFont val="Th sarabunpsk"/>
      </rPr>
      <t>2</t>
    </r>
    <r>
      <rPr>
        <sz val="14"/>
        <color rgb="FF000000"/>
        <rFont val="Th sarabunpsk"/>
      </rPr>
      <t>/yr</t>
    </r>
  </si>
  <si>
    <r>
      <t>ร้อยละของผู้ป่วย CKD ที่มีอัตราการลดลงของ eGFR&lt;4 ml/min/1.73m</t>
    </r>
    <r>
      <rPr>
        <sz val="14"/>
        <color rgb="FF000000"/>
        <rFont val="Th sarabunpsk"/>
      </rPr>
      <t>2</t>
    </r>
    <r>
      <rPr>
        <sz val="14"/>
        <color rgb="FF000000"/>
        <rFont val="Th sarabunpsk"/>
      </rPr>
      <t>/yr</t>
    </r>
  </si>
  <si>
    <r>
      <rPr>
        <u/>
        <sz val="14"/>
        <rFont val="TH SarabunPSK"/>
      </rPr>
      <t>&lt;</t>
    </r>
    <r>
      <rPr>
        <sz val="14"/>
        <rFont val="Th sarabunpsk"/>
      </rPr>
      <t>2.4%</t>
    </r>
  </si>
  <si>
    <r>
      <rPr>
        <u/>
        <sz val="14"/>
        <rFont val="TH SarabunPSK"/>
      </rPr>
      <t>&lt;</t>
    </r>
    <r>
      <rPr>
        <sz val="14"/>
        <rFont val="Th sarabunpsk"/>
      </rPr>
      <t>21%</t>
    </r>
  </si>
  <si>
    <r>
      <rPr>
        <u/>
        <sz val="14"/>
        <rFont val="TH SarabunPSK"/>
      </rPr>
      <t>&lt;</t>
    </r>
    <r>
      <rPr>
        <sz val="14"/>
        <rFont val="Th sarabunpsk"/>
      </rPr>
      <t>2.4%</t>
    </r>
  </si>
  <si>
    <r>
      <rPr>
        <u/>
        <sz val="14"/>
        <rFont val="TH SarabunPSK"/>
      </rPr>
      <t>&lt;</t>
    </r>
    <r>
      <rPr>
        <sz val="14"/>
        <rFont val="Th sarabunpsk"/>
      </rPr>
      <t>2.4%</t>
    </r>
  </si>
  <si>
    <r>
      <rPr>
        <u/>
        <sz val="14"/>
        <rFont val="TH SarabunPSK"/>
      </rPr>
      <t>&lt;</t>
    </r>
    <r>
      <rPr>
        <sz val="14"/>
        <rFont val="Th sarabunpsk"/>
      </rPr>
      <t>21%</t>
    </r>
  </si>
  <si>
    <r>
      <rPr>
        <u/>
        <sz val="14"/>
        <rFont val="TH SarabunPSK"/>
      </rPr>
      <t>&lt;</t>
    </r>
    <r>
      <rPr>
        <sz val="14"/>
        <rFont val="Th sarabunpsk"/>
      </rPr>
      <t>21%</t>
    </r>
  </si>
  <si>
    <r>
      <t>ร้อยละของผู้ป่วย CKD ที่มีอัตราการลดลงของ eGFR&lt;4 ml/min/1.73m</t>
    </r>
    <r>
      <rPr>
        <sz val="14"/>
        <color rgb="FF000000"/>
        <rFont val="Th sarabunpsk"/>
      </rPr>
      <t>2</t>
    </r>
    <r>
      <rPr>
        <sz val="14"/>
        <color rgb="FF000000"/>
        <rFont val="Th sarabunpsk"/>
      </rPr>
      <t>/yr</t>
    </r>
  </si>
  <si>
    <r>
      <t>ร้อยละของผู้ป่วย CKD ที่มีอัตราการลดลงของ eGFR&lt;4 ml/min/1.73m</t>
    </r>
    <r>
      <rPr>
        <sz val="14"/>
        <color rgb="FF000000"/>
        <rFont val="Th sarabunpsk"/>
      </rPr>
      <t>2</t>
    </r>
    <r>
      <rPr>
        <sz val="14"/>
        <color rgb="FF000000"/>
        <rFont val="Th sarabunpsk"/>
      </rPr>
      <t>/yr</t>
    </r>
  </si>
  <si>
    <r>
      <rPr>
        <u/>
        <sz val="14"/>
        <rFont val="TH SarabunPSK"/>
      </rPr>
      <t>&lt;</t>
    </r>
    <r>
      <rPr>
        <sz val="14"/>
        <rFont val="Th sarabunpsk"/>
      </rPr>
      <t>2.4%</t>
    </r>
  </si>
  <si>
    <r>
      <rPr>
        <u/>
        <sz val="14"/>
        <rFont val="TH SarabunPSK"/>
      </rPr>
      <t>&lt;</t>
    </r>
    <r>
      <rPr>
        <sz val="14"/>
        <rFont val="Th sarabunpsk"/>
      </rPr>
      <t>21%</t>
    </r>
  </si>
  <si>
    <r>
      <rPr>
        <u/>
        <sz val="14"/>
        <rFont val="TH SarabunPSK"/>
      </rPr>
      <t>&lt;</t>
    </r>
    <r>
      <rPr>
        <sz val="14"/>
        <rFont val="Th sarabunpsk"/>
      </rPr>
      <t>2.4%</t>
    </r>
  </si>
  <si>
    <r>
      <rPr>
        <u/>
        <sz val="14"/>
        <rFont val="TH SarabunPSK"/>
      </rPr>
      <t>&lt;</t>
    </r>
    <r>
      <rPr>
        <sz val="14"/>
        <rFont val="Th sarabunpsk"/>
      </rPr>
      <t>21%</t>
    </r>
  </si>
  <si>
    <r>
      <t>ร้อยละของผู้ป่วย CKD ที่มีอัตราการลดลงของ eGFR&lt;4 ml/min/1.73m</t>
    </r>
    <r>
      <rPr>
        <sz val="14"/>
        <color rgb="FF000000"/>
        <rFont val="Th sarabunpsk"/>
      </rPr>
      <t>2</t>
    </r>
    <r>
      <rPr>
        <sz val="14"/>
        <color rgb="FF000000"/>
        <rFont val="Th sarabunpsk"/>
      </rPr>
      <t>/yr</t>
    </r>
  </si>
  <si>
    <r>
      <t>ร้อยละของผู้ป่วย CKD ที่มีอัตราการลดลงของ eGFR&lt;4 ml/min/1.73m</t>
    </r>
    <r>
      <rPr>
        <sz val="14"/>
        <color rgb="FF000000"/>
        <rFont val="Th sarabunpsk"/>
      </rPr>
      <t>2</t>
    </r>
    <r>
      <rPr>
        <sz val="14"/>
        <color rgb="FF000000"/>
        <rFont val="Th sarabunpsk"/>
      </rPr>
      <t>/yr</t>
    </r>
  </si>
  <si>
    <r>
      <rPr>
        <u/>
        <sz val="14"/>
        <rFont val="TH SarabunPSK"/>
      </rPr>
      <t>&lt;</t>
    </r>
    <r>
      <rPr>
        <sz val="14"/>
        <rFont val="Th sarabunpsk"/>
      </rPr>
      <t>2.4%</t>
    </r>
  </si>
  <si>
    <r>
      <rPr>
        <u/>
        <sz val="14"/>
        <rFont val="TH SarabunPSK"/>
      </rPr>
      <t>&lt;</t>
    </r>
    <r>
      <rPr>
        <sz val="14"/>
        <rFont val="Th sarabunpsk"/>
      </rPr>
      <t>21%</t>
    </r>
  </si>
  <si>
    <r>
      <rPr>
        <u/>
        <sz val="14"/>
        <rFont val="TH SarabunPSK"/>
      </rPr>
      <t>&lt;</t>
    </r>
    <r>
      <rPr>
        <sz val="14"/>
        <rFont val="Th sarabunpsk"/>
      </rPr>
      <t>2.4%</t>
    </r>
  </si>
  <si>
    <r>
      <rPr>
        <u/>
        <sz val="14"/>
        <rFont val="TH SarabunPSK"/>
      </rPr>
      <t>&lt;</t>
    </r>
    <r>
      <rPr>
        <sz val="14"/>
        <rFont val="Th sarabunpsk"/>
      </rPr>
      <t>21%</t>
    </r>
  </si>
  <si>
    <t>รวมมิติที่ 1</t>
  </si>
  <si>
    <r>
      <t>ร้อยละของผู้ป่วย CKD ที่มีอัตราการลดลงของ eGFR&lt;4 ml/min/1.73m</t>
    </r>
    <r>
      <rPr>
        <sz val="14"/>
        <color rgb="FF000000"/>
        <rFont val="Th sarabunpsk"/>
      </rPr>
      <t>2</t>
    </r>
    <r>
      <rPr>
        <sz val="14"/>
        <color rgb="FF000000"/>
        <rFont val="Th sarabunpsk"/>
      </rPr>
      <t>/yr</t>
    </r>
  </si>
  <si>
    <r>
      <t>ร้อยละของผู้ป่วย CKD ที่มีอัตราการลดลงของ eGFR&lt;4 ml/min/1.73m</t>
    </r>
    <r>
      <rPr>
        <sz val="14"/>
        <color rgb="FF000000"/>
        <rFont val="Th sarabunpsk"/>
      </rPr>
      <t>2</t>
    </r>
    <r>
      <rPr>
        <sz val="14"/>
        <color rgb="FF000000"/>
        <rFont val="Th sarabunpsk"/>
      </rPr>
      <t>/yr</t>
    </r>
  </si>
  <si>
    <r>
      <rPr>
        <u/>
        <sz val="14"/>
        <rFont val="TH SarabunPSK"/>
      </rPr>
      <t>&lt;</t>
    </r>
    <r>
      <rPr>
        <sz val="14"/>
        <rFont val="Th sarabunpsk"/>
      </rPr>
      <t>2.4%</t>
    </r>
  </si>
  <si>
    <r>
      <rPr>
        <u/>
        <sz val="14"/>
        <rFont val="TH SarabunPSK"/>
      </rPr>
      <t>&lt;</t>
    </r>
    <r>
      <rPr>
        <sz val="14"/>
        <rFont val="Th sarabunpsk"/>
      </rPr>
      <t>21%</t>
    </r>
  </si>
  <si>
    <r>
      <rPr>
        <u/>
        <sz val="14"/>
        <rFont val="TH SarabunPSK"/>
      </rPr>
      <t>&lt;</t>
    </r>
    <r>
      <rPr>
        <sz val="14"/>
        <rFont val="Th sarabunpsk"/>
      </rPr>
      <t>2.4%</t>
    </r>
  </si>
  <si>
    <r>
      <rPr>
        <u/>
        <sz val="14"/>
        <rFont val="TH SarabunPSK"/>
      </rPr>
      <t>&lt;</t>
    </r>
    <r>
      <rPr>
        <sz val="14"/>
        <rFont val="Th sarabunpsk"/>
      </rPr>
      <t>21%</t>
    </r>
  </si>
  <si>
    <r>
      <t>ร้อยละของผู้ป่วย CKD ที่มีอัตราการลดลงของ eGFR&lt;4 ml/min/1.73m</t>
    </r>
    <r>
      <rPr>
        <sz val="14"/>
        <color rgb="FF000000"/>
        <rFont val="Th sarabunpsk"/>
      </rPr>
      <t>2</t>
    </r>
    <r>
      <rPr>
        <sz val="14"/>
        <color rgb="FF000000"/>
        <rFont val="Th sarabunpsk"/>
      </rPr>
      <t>/yr</t>
    </r>
  </si>
  <si>
    <r>
      <t>ร้อยละของผู้ป่วย CKD ที่มีอัตราการลดลงของ eGFR&lt;4 ml/min/1.73m</t>
    </r>
    <r>
      <rPr>
        <sz val="14"/>
        <color rgb="FF000000"/>
        <rFont val="Th sarabunpsk"/>
      </rPr>
      <t>2</t>
    </r>
    <r>
      <rPr>
        <sz val="14"/>
        <color rgb="FF000000"/>
        <rFont val="Th sarabunpsk"/>
      </rPr>
      <t>/yr</t>
    </r>
  </si>
  <si>
    <r>
      <t>ร้อยละของผู้ป่วย CKD ที่มีอัตราการลดลงของ eGFR&lt;4 ml/min/1.73m</t>
    </r>
    <r>
      <rPr>
        <sz val="14"/>
        <color rgb="FF000000"/>
        <rFont val="Th sarabunpsk"/>
      </rPr>
      <t>2</t>
    </r>
    <r>
      <rPr>
        <sz val="14"/>
        <color rgb="FF000000"/>
        <rFont val="Th sarabunpsk"/>
      </rPr>
      <t>/yr</t>
    </r>
  </si>
  <si>
    <r>
      <rPr>
        <u/>
        <sz val="14"/>
        <rFont val="TH SarabunPSK"/>
      </rPr>
      <t>&lt;</t>
    </r>
    <r>
      <rPr>
        <sz val="14"/>
        <rFont val="Th sarabunpsk"/>
      </rPr>
      <t>2.4%</t>
    </r>
  </si>
  <si>
    <r>
      <rPr>
        <u/>
        <sz val="14"/>
        <rFont val="TH SarabunPSK"/>
      </rPr>
      <t>&lt;</t>
    </r>
    <r>
      <rPr>
        <sz val="14"/>
        <rFont val="Th sarabunpsk"/>
      </rPr>
      <t>2.4%</t>
    </r>
  </si>
  <si>
    <r>
      <rPr>
        <u/>
        <sz val="14"/>
        <rFont val="TH SarabunPSK"/>
      </rPr>
      <t>&lt;</t>
    </r>
    <r>
      <rPr>
        <sz val="14"/>
        <rFont val="Th sarabunpsk"/>
      </rPr>
      <t>21%</t>
    </r>
  </si>
  <si>
    <r>
      <rPr>
        <u/>
        <sz val="14"/>
        <rFont val="TH SarabunPSK"/>
      </rPr>
      <t>&lt;</t>
    </r>
    <r>
      <rPr>
        <sz val="14"/>
        <rFont val="Th sarabunpsk"/>
      </rPr>
      <t>21%</t>
    </r>
  </si>
  <si>
    <r>
      <t>ร้อยละของผู้ป่วย CKD ที่มีอัตราการลดลงของ eGFR&lt;4 ml/min/1.73m</t>
    </r>
    <r>
      <rPr>
        <sz val="14"/>
        <color rgb="FF000000"/>
        <rFont val="Th sarabunpsk"/>
      </rPr>
      <t>2</t>
    </r>
    <r>
      <rPr>
        <sz val="14"/>
        <color rgb="FF000000"/>
        <rFont val="Th sarabunpsk"/>
      </rPr>
      <t>/yr</t>
    </r>
  </si>
  <si>
    <r>
      <t>ร้อยละของผู้ป่วย CKD ที่มีอัตราการลดลงของ eGFR&lt;4 ml/min/1.73m</t>
    </r>
    <r>
      <rPr>
        <sz val="14"/>
        <color rgb="FF000000"/>
        <rFont val="Th sarabunpsk"/>
      </rPr>
      <t>2</t>
    </r>
    <r>
      <rPr>
        <sz val="14"/>
        <color rgb="FF000000"/>
        <rFont val="Th sarabunpsk"/>
      </rPr>
      <t>/yr</t>
    </r>
  </si>
  <si>
    <t>รวมมิติที่ 2</t>
  </si>
  <si>
    <r>
      <rPr>
        <u/>
        <sz val="14"/>
        <rFont val="TH SarabunPSK"/>
      </rPr>
      <t>&lt;</t>
    </r>
    <r>
      <rPr>
        <sz val="14"/>
        <rFont val="Th sarabunpsk"/>
      </rPr>
      <t>2.4%</t>
    </r>
  </si>
  <si>
    <r>
      <rPr>
        <u/>
        <sz val="14"/>
        <rFont val="TH SarabunPSK"/>
      </rPr>
      <t>&lt;</t>
    </r>
    <r>
      <rPr>
        <sz val="14"/>
        <rFont val="Th sarabunpsk"/>
      </rPr>
      <t>21%</t>
    </r>
  </si>
  <si>
    <r>
      <rPr>
        <u/>
        <sz val="14"/>
        <rFont val="TH SarabunPSK"/>
      </rPr>
      <t>&lt;</t>
    </r>
    <r>
      <rPr>
        <sz val="14"/>
        <rFont val="Th sarabunpsk"/>
      </rPr>
      <t>2.4%</t>
    </r>
  </si>
  <si>
    <r>
      <rPr>
        <u/>
        <sz val="14"/>
        <rFont val="TH SarabunPSK"/>
      </rPr>
      <t>&lt;</t>
    </r>
    <r>
      <rPr>
        <sz val="14"/>
        <rFont val="Th sarabunpsk"/>
      </rPr>
      <t>21%</t>
    </r>
  </si>
  <si>
    <t>รวมมิติที่ 3</t>
  </si>
  <si>
    <r>
      <t>ร้อยละของผู้ป่วย CKD ที่มีอัตราการลดลงของ eGFR&lt;4 ml/min/1.73m</t>
    </r>
    <r>
      <rPr>
        <sz val="14"/>
        <color rgb="FF000000"/>
        <rFont val="Th sarabunpsk"/>
      </rPr>
      <t>2</t>
    </r>
    <r>
      <rPr>
        <sz val="14"/>
        <color rgb="FF000000"/>
        <rFont val="Th sarabunpsk"/>
      </rPr>
      <t>/yr</t>
    </r>
  </si>
  <si>
    <r>
      <t>ร้อยละของผู้ป่วย CKD ที่มีอัตราการลดลงของ eGFR&lt;4 ml/min/1.73m</t>
    </r>
    <r>
      <rPr>
        <sz val="14"/>
        <color rgb="FF000000"/>
        <rFont val="Th sarabunpsk"/>
      </rPr>
      <t>2</t>
    </r>
    <r>
      <rPr>
        <sz val="14"/>
        <color rgb="FF000000"/>
        <rFont val="Th sarabunpsk"/>
      </rPr>
      <t>/yr</t>
    </r>
  </si>
  <si>
    <t>รวมมิติที่ 4</t>
  </si>
  <si>
    <r>
      <rPr>
        <u/>
        <sz val="14"/>
        <rFont val="TH SarabunPSK"/>
      </rPr>
      <t>&lt;</t>
    </r>
    <r>
      <rPr>
        <sz val="14"/>
        <rFont val="Th sarabunpsk"/>
      </rPr>
      <t>2.4%</t>
    </r>
  </si>
  <si>
    <r>
      <rPr>
        <u/>
        <sz val="14"/>
        <rFont val="TH SarabunPSK"/>
      </rPr>
      <t>&lt;</t>
    </r>
    <r>
      <rPr>
        <sz val="14"/>
        <rFont val="Th sarabunpsk"/>
      </rPr>
      <t>2.4%</t>
    </r>
  </si>
  <si>
    <r>
      <rPr>
        <u/>
        <sz val="14"/>
        <rFont val="TH SarabunPSK"/>
      </rPr>
      <t>&lt;</t>
    </r>
    <r>
      <rPr>
        <sz val="14"/>
        <rFont val="Th sarabunpsk"/>
      </rPr>
      <t>21%</t>
    </r>
  </si>
  <si>
    <r>
      <rPr>
        <u/>
        <sz val="14"/>
        <rFont val="TH SarabunPSK"/>
      </rPr>
      <t>&lt;</t>
    </r>
    <r>
      <rPr>
        <sz val="14"/>
        <rFont val="Th sarabunpsk"/>
      </rPr>
      <t>21%</t>
    </r>
  </si>
  <si>
    <r>
      <t>ร้อยละของผู้ป่วย CKD ที่มีอัตราการลดลงของ eGFR&lt;4 ml/min/1.73m</t>
    </r>
    <r>
      <rPr>
        <sz val="14"/>
        <color rgb="FF000000"/>
        <rFont val="Th sarabunpsk"/>
      </rPr>
      <t>2</t>
    </r>
    <r>
      <rPr>
        <sz val="14"/>
        <color rgb="FF000000"/>
        <rFont val="Th sarabunpsk"/>
      </rPr>
      <t>/yr</t>
    </r>
  </si>
  <si>
    <r>
      <t>ร้อยละของผู้ป่วย CKD ที่มีอัตราการลดลงของ eGFR&lt;4 ml/min/1.73m</t>
    </r>
    <r>
      <rPr>
        <sz val="14"/>
        <color rgb="FF000000"/>
        <rFont val="Th sarabunpsk"/>
      </rPr>
      <t>2</t>
    </r>
    <r>
      <rPr>
        <sz val="14"/>
        <color rgb="FF000000"/>
        <rFont val="Th sarabunpsk"/>
      </rPr>
      <t>/yr</t>
    </r>
  </si>
  <si>
    <t>ช้างกลาง</t>
  </si>
  <si>
    <r>
      <rPr>
        <u/>
        <sz val="14"/>
        <rFont val="TH SarabunPSK"/>
      </rPr>
      <t>&lt;</t>
    </r>
    <r>
      <rPr>
        <sz val="14"/>
        <rFont val="Th sarabunpsk"/>
      </rPr>
      <t>2.4%</t>
    </r>
  </si>
  <si>
    <r>
      <rPr>
        <u/>
        <sz val="14"/>
        <rFont val="TH SarabunPSK"/>
      </rPr>
      <t>&lt;</t>
    </r>
    <r>
      <rPr>
        <sz val="14"/>
        <rFont val="Th sarabunpsk"/>
      </rPr>
      <t>21%</t>
    </r>
  </si>
  <si>
    <r>
      <rPr>
        <u/>
        <sz val="14"/>
        <rFont val="TH SarabunPSK"/>
      </rPr>
      <t>&lt;</t>
    </r>
    <r>
      <rPr>
        <sz val="14"/>
        <rFont val="Th sarabunpsk"/>
      </rPr>
      <t>2.4%</t>
    </r>
  </si>
  <si>
    <r>
      <rPr>
        <u/>
        <sz val="14"/>
        <rFont val="TH SarabunPSK"/>
      </rPr>
      <t>&lt;</t>
    </r>
    <r>
      <rPr>
        <sz val="14"/>
        <rFont val="Th sarabunpsk"/>
      </rPr>
      <t>21%</t>
    </r>
  </si>
  <si>
    <r>
      <rPr>
        <u/>
        <sz val="14"/>
        <rFont val="TH SarabunPSK"/>
      </rPr>
      <t>&lt;</t>
    </r>
    <r>
      <rPr>
        <sz val="14"/>
        <rFont val="Th sarabunpsk"/>
      </rPr>
      <t>2.4%</t>
    </r>
  </si>
  <si>
    <r>
      <rPr>
        <u/>
        <sz val="14"/>
        <rFont val="TH SarabunPSK"/>
      </rPr>
      <t>&lt;</t>
    </r>
    <r>
      <rPr>
        <sz val="14"/>
        <rFont val="Th sarabunpsk"/>
      </rPr>
      <t>21%</t>
    </r>
  </si>
  <si>
    <r>
      <t>ร้อยละของผู้ป่วย CKD ที่มีอัตราการลดลงของ eGFR&lt;4 ml/min/1.73m</t>
    </r>
    <r>
      <rPr>
        <sz val="14"/>
        <color rgb="FF000000"/>
        <rFont val="Th sarabunpsk"/>
      </rPr>
      <t>2</t>
    </r>
    <r>
      <rPr>
        <sz val="14"/>
        <color rgb="FF000000"/>
        <rFont val="Th sarabunpsk"/>
      </rPr>
      <t>/yr</t>
    </r>
  </si>
  <si>
    <r>
      <t>ร้อยละของผู้ป่วย CKD ที่มีอัตราการลดลงของ eGFR&lt;4 ml/min/1.73m</t>
    </r>
    <r>
      <rPr>
        <sz val="14"/>
        <color rgb="FF000000"/>
        <rFont val="Th sarabunpsk"/>
      </rPr>
      <t>2</t>
    </r>
    <r>
      <rPr>
        <sz val="14"/>
        <color rgb="FF000000"/>
        <rFont val="Th sarabunpsk"/>
      </rPr>
      <t>/yr</t>
    </r>
  </si>
  <si>
    <r>
      <t>ร้อยละของผู้ป่วย CKD ที่มีอัตราการลดลงของ eGFR&lt;4 ml/min/1.73m</t>
    </r>
    <r>
      <rPr>
        <sz val="14"/>
        <color rgb="FF000000"/>
        <rFont val="Th sarabunpsk"/>
      </rPr>
      <t>2</t>
    </r>
    <r>
      <rPr>
        <sz val="14"/>
        <color rgb="FF000000"/>
        <rFont val="Th sarabunpsk"/>
      </rPr>
      <t>/yr</t>
    </r>
  </si>
  <si>
    <r>
      <rPr>
        <u/>
        <sz val="14"/>
        <rFont val="TH SarabunPSK"/>
      </rPr>
      <t>&lt;</t>
    </r>
    <r>
      <rPr>
        <sz val="14"/>
        <rFont val="Th sarabunpsk"/>
      </rPr>
      <t>2.4%</t>
    </r>
  </si>
  <si>
    <r>
      <rPr>
        <u/>
        <sz val="14"/>
        <rFont val="TH SarabunPSK"/>
      </rPr>
      <t>&lt;</t>
    </r>
    <r>
      <rPr>
        <sz val="14"/>
        <rFont val="Th sarabunpsk"/>
      </rPr>
      <t>21%</t>
    </r>
  </si>
  <si>
    <r>
      <t>ร้อยละของผู้ป่วย CKD ที่มีอัตราการลดลงของ eGFR&lt;4 ml/min/1.73m</t>
    </r>
    <r>
      <rPr>
        <sz val="14"/>
        <color rgb="FF000000"/>
        <rFont val="Th sarabunpsk"/>
      </rPr>
      <t>2</t>
    </r>
    <r>
      <rPr>
        <sz val="14"/>
        <color rgb="FF000000"/>
        <rFont val="Th sarabunpsk"/>
      </rPr>
      <t>/yr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</si>
</sst>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%"/>
    <numFmt numFmtId="167" formatCode="_-* #,##0.00_-;\-* #,##0.00_-;_-* &quot;-&quot;??_-;_-@"/>
  </numFmts>
  <fonts count="24">
    <font>
      <sz val="11"/>
      <color rgb="FF000000"/>
      <name val="Tahoma"/>
    </font>
    <font>
      <sz val="14"/>
      <name val="Th sarabunpsk"/>
    </font>
    <font>
      <sz val="18"/>
      <color rgb="FF000000"/>
      <name val="Th sarabunpsk"/>
    </font>
    <font>
      <b/>
      <sz val="16"/>
      <name val="Th sarabunpsk"/>
    </font>
    <font>
      <sz val="16"/>
      <name val="Th sarabunpsk"/>
    </font>
    <font>
      <sz val="11"/>
      <name val="Th sarabunpsk"/>
    </font>
    <font>
      <sz val="11"/>
      <name val="Tahoma"/>
    </font>
    <font>
      <b/>
      <sz val="16"/>
      <color rgb="FF000000"/>
      <name val="Th sarabunpsk"/>
    </font>
    <font>
      <sz val="14"/>
      <color rgb="FFFF0000"/>
      <name val="Th sarabunpsk"/>
    </font>
    <font>
      <sz val="12"/>
      <name val="Th sarabunpsk"/>
    </font>
    <font>
      <sz val="16"/>
      <color rgb="FF000000"/>
      <name val="Th sarabunpsk"/>
    </font>
    <font>
      <b/>
      <sz val="14"/>
      <name val="Th sarabunpsk"/>
    </font>
    <font>
      <sz val="11"/>
      <color rgb="FF000000"/>
      <name val="Th sarabunpsk"/>
    </font>
    <font>
      <sz val="14"/>
      <color rgb="FF000000"/>
      <name val="Th sarabunpsk"/>
    </font>
    <font>
      <b/>
      <sz val="16"/>
      <color rgb="FFFF0000"/>
      <name val="Th sarabunpsk"/>
    </font>
    <font>
      <sz val="14"/>
      <color rgb="FF000000"/>
      <name val="Tahoma"/>
    </font>
    <font>
      <b/>
      <sz val="14"/>
      <color rgb="FF000000"/>
      <name val="Th sarabunpsk"/>
    </font>
    <font>
      <sz val="14"/>
      <color rgb="FF000000"/>
      <name val="Th sarabunit๙"/>
    </font>
    <font>
      <sz val="16"/>
      <color rgb="FF000000"/>
      <name val="Th sarabunit๙"/>
    </font>
    <font>
      <sz val="12"/>
      <color rgb="FF000000"/>
      <name val="Th sarabunpsk"/>
    </font>
    <font>
      <sz val="14"/>
      <name val="Noto Sans Symbols"/>
    </font>
    <font>
      <sz val="16"/>
      <color rgb="FFFF0000"/>
      <name val="Th sarabunpsk"/>
    </font>
    <font>
      <b/>
      <sz val="14"/>
      <color rgb="FFFF0000"/>
      <name val="Th sarabunpsk"/>
    </font>
    <font>
      <u/>
      <sz val="14"/>
      <name val="TH SarabunPSK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6E3BC"/>
        <bgColor rgb="FFD6E3BC"/>
      </patternFill>
    </fill>
    <fill>
      <patternFill patternType="solid">
        <fgColor rgb="FFF2DBDB"/>
        <bgColor rgb="FFF2DBDB"/>
      </patternFill>
    </fill>
    <fill>
      <patternFill patternType="solid">
        <fgColor rgb="FFEAF1DD"/>
        <bgColor rgb="FFEAF1DD"/>
      </patternFill>
    </fill>
    <fill>
      <patternFill patternType="solid">
        <fgColor rgb="FFB6DDE8"/>
        <bgColor rgb="FFB6DDE8"/>
      </patternFill>
    </fill>
    <fill>
      <patternFill patternType="solid">
        <fgColor rgb="FFDBE5F1"/>
        <bgColor rgb="FFDBE5F1"/>
      </patternFill>
    </fill>
    <fill>
      <patternFill patternType="solid">
        <fgColor rgb="FF938953"/>
        <bgColor rgb="FF938953"/>
      </patternFill>
    </fill>
    <fill>
      <patternFill patternType="solid">
        <fgColor rgb="FFE5DFEC"/>
        <bgColor rgb="FFE5DFEC"/>
      </patternFill>
    </fill>
    <fill>
      <patternFill patternType="solid">
        <fgColor rgb="FF8DB3E2"/>
        <bgColor rgb="FF8DB3E2"/>
      </patternFill>
    </fill>
    <fill>
      <patternFill patternType="solid">
        <fgColor rgb="FFFABF8F"/>
        <bgColor rgb="FFFABF8F"/>
      </patternFill>
    </fill>
    <fill>
      <patternFill patternType="solid">
        <fgColor rgb="FFE5B8B7"/>
        <bgColor rgb="FFE5B8B7"/>
      </patternFill>
    </fill>
    <fill>
      <patternFill patternType="solid">
        <fgColor rgb="FFC2D69B"/>
        <bgColor rgb="FFC2D69B"/>
      </patternFill>
    </fill>
    <fill>
      <patternFill patternType="solid">
        <fgColor rgb="FFC4BD97"/>
        <bgColor rgb="FFC4BD97"/>
      </patternFill>
    </fill>
    <fill>
      <patternFill patternType="solid">
        <fgColor rgb="FF92CDDC"/>
        <bgColor rgb="FF92CDDC"/>
      </patternFill>
    </fill>
    <fill>
      <patternFill patternType="solid">
        <fgColor rgb="FF95B3D7"/>
        <bgColor rgb="FF95B3D7"/>
      </patternFill>
    </fill>
    <fill>
      <patternFill patternType="solid">
        <fgColor rgb="FFA5A5A5"/>
        <bgColor rgb="FFA5A5A5"/>
      </patternFill>
    </fill>
    <fill>
      <patternFill patternType="solid">
        <fgColor rgb="FFCCC0D9"/>
        <bgColor rgb="FFCCC0D9"/>
      </patternFill>
    </fill>
    <fill>
      <patternFill patternType="solid">
        <fgColor rgb="FFD99594"/>
        <bgColor rgb="FFD99594"/>
      </patternFill>
    </fill>
    <fill>
      <patternFill patternType="solid">
        <fgColor rgb="FFC6D9F0"/>
        <bgColor rgb="FFC6D9F0"/>
      </patternFill>
    </fill>
    <fill>
      <patternFill patternType="solid">
        <fgColor rgb="FFFBD4B4"/>
        <bgColor rgb="FFFBD4B4"/>
      </patternFill>
    </fill>
    <fill>
      <patternFill patternType="solid">
        <fgColor rgb="FF7F7F7F"/>
        <bgColor rgb="FF7F7F7F"/>
      </patternFill>
    </fill>
  </fills>
  <borders count="42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571">
    <xf numFmtId="0" fontId="0" fillId="0" borderId="0" xfId="0" applyFont="1" applyAlignment="1"/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4" fillId="0" borderId="0" xfId="0" applyFont="1"/>
    <xf numFmtId="0" fontId="1" fillId="0" borderId="0" xfId="0" applyFont="1" applyAlignment="1">
      <alignment vertical="top"/>
    </xf>
    <xf numFmtId="0" fontId="1" fillId="2" borderId="1" xfId="0" applyFont="1" applyFill="1" applyBorder="1" applyAlignment="1">
      <alignment horizontal="center" vertical="top"/>
    </xf>
    <xf numFmtId="0" fontId="5" fillId="0" borderId="0" xfId="0" applyFont="1"/>
    <xf numFmtId="0" fontId="3" fillId="0" borderId="0" xfId="0" applyFont="1" applyAlignment="1">
      <alignment horizontal="left" vertical="center"/>
    </xf>
    <xf numFmtId="0" fontId="7" fillId="0" borderId="3" xfId="0" applyFont="1" applyBorder="1" applyAlignment="1">
      <alignment horizontal="center" vertical="top" wrapText="1"/>
    </xf>
    <xf numFmtId="0" fontId="4" fillId="0" borderId="0" xfId="0" applyFont="1" applyAlignment="1">
      <alignment horizontal="left" vertical="center"/>
    </xf>
    <xf numFmtId="0" fontId="7" fillId="0" borderId="4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/>
    </xf>
    <xf numFmtId="0" fontId="5" fillId="0" borderId="6" xfId="0" applyFont="1" applyBorder="1"/>
    <xf numFmtId="0" fontId="9" fillId="2" borderId="8" xfId="0" applyFont="1" applyFill="1" applyBorder="1" applyAlignment="1">
      <alignment horizontal="center" vertical="center" wrapText="1"/>
    </xf>
    <xf numFmtId="0" fontId="5" fillId="0" borderId="12" xfId="0" applyFont="1" applyBorder="1"/>
    <xf numFmtId="49" fontId="3" fillId="0" borderId="12" xfId="0" applyNumberFormat="1" applyFont="1" applyBorder="1" applyAlignment="1">
      <alignment horizontal="center" vertical="top" wrapText="1"/>
    </xf>
    <xf numFmtId="49" fontId="7" fillId="0" borderId="2" xfId="0" applyNumberFormat="1" applyFont="1" applyBorder="1" applyAlignment="1">
      <alignment horizontal="center" vertical="top"/>
    </xf>
    <xf numFmtId="0" fontId="7" fillId="0" borderId="6" xfId="0" applyFont="1" applyBorder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10" fillId="0" borderId="6" xfId="0" applyFont="1" applyBorder="1" applyAlignment="1">
      <alignment horizontal="center" vertical="top" wrapText="1"/>
    </xf>
    <xf numFmtId="0" fontId="10" fillId="0" borderId="12" xfId="0" applyFont="1" applyBorder="1" applyAlignment="1">
      <alignment horizontal="left" vertical="top" wrapText="1"/>
    </xf>
    <xf numFmtId="2" fontId="4" fillId="0" borderId="12" xfId="0" applyNumberFormat="1" applyFont="1" applyBorder="1"/>
    <xf numFmtId="2" fontId="4" fillId="0" borderId="2" xfId="0" applyNumberFormat="1" applyFont="1" applyBorder="1"/>
    <xf numFmtId="0" fontId="1" fillId="3" borderId="8" xfId="0" applyFont="1" applyFill="1" applyBorder="1" applyAlignment="1">
      <alignment horizontal="center"/>
    </xf>
    <xf numFmtId="2" fontId="10" fillId="0" borderId="6" xfId="0" applyNumberFormat="1" applyFont="1" applyBorder="1" applyAlignment="1">
      <alignment horizontal="right"/>
    </xf>
    <xf numFmtId="0" fontId="0" fillId="0" borderId="0" xfId="0" applyFont="1"/>
    <xf numFmtId="164" fontId="4" fillId="0" borderId="17" xfId="0" applyNumberFormat="1" applyFont="1" applyBorder="1"/>
    <xf numFmtId="0" fontId="9" fillId="2" borderId="18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12" borderId="24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top"/>
    </xf>
    <xf numFmtId="0" fontId="9" fillId="2" borderId="25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9" borderId="17" xfId="0" applyFont="1" applyFill="1" applyBorder="1" applyAlignment="1">
      <alignment horizontal="center" vertical="center" wrapText="1"/>
    </xf>
    <xf numFmtId="0" fontId="1" fillId="12" borderId="25" xfId="0" applyFont="1" applyFill="1" applyBorder="1" applyAlignment="1">
      <alignment horizontal="center" vertical="center" wrapText="1"/>
    </xf>
    <xf numFmtId="0" fontId="1" fillId="12" borderId="31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49" fontId="5" fillId="3" borderId="25" xfId="0" applyNumberFormat="1" applyFont="1" applyFill="1" applyBorder="1" applyAlignment="1">
      <alignment horizontal="center" vertical="top"/>
    </xf>
    <xf numFmtId="0" fontId="1" fillId="8" borderId="8" xfId="0" applyFont="1" applyFill="1" applyBorder="1" applyAlignment="1">
      <alignment horizontal="center"/>
    </xf>
    <xf numFmtId="0" fontId="9" fillId="2" borderId="20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" fillId="10" borderId="8" xfId="0" applyFont="1" applyFill="1" applyBorder="1" applyAlignment="1">
      <alignment horizontal="center"/>
    </xf>
    <xf numFmtId="0" fontId="11" fillId="2" borderId="32" xfId="0" applyFont="1" applyFill="1" applyBorder="1" applyAlignment="1">
      <alignment horizontal="center" vertical="center"/>
    </xf>
    <xf numFmtId="0" fontId="1" fillId="11" borderId="8" xfId="0" applyFont="1" applyFill="1" applyBorder="1" applyAlignment="1">
      <alignment horizontal="center"/>
    </xf>
    <xf numFmtId="0" fontId="1" fillId="2" borderId="33" xfId="0" applyFont="1" applyFill="1" applyBorder="1" applyAlignment="1">
      <alignment horizontal="center" vertical="center"/>
    </xf>
    <xf numFmtId="0" fontId="1" fillId="7" borderId="33" xfId="0" applyFont="1" applyFill="1" applyBorder="1" applyAlignment="1">
      <alignment horizontal="center" vertical="center" wrapText="1"/>
    </xf>
    <xf numFmtId="0" fontId="1" fillId="12" borderId="8" xfId="0" applyFont="1" applyFill="1" applyBorder="1" applyAlignment="1">
      <alignment horizontal="center"/>
    </xf>
    <xf numFmtId="0" fontId="11" fillId="9" borderId="17" xfId="0" applyFont="1" applyFill="1" applyBorder="1" applyAlignment="1">
      <alignment horizontal="center" vertical="center" wrapText="1"/>
    </xf>
    <xf numFmtId="0" fontId="1" fillId="13" borderId="8" xfId="0" applyFont="1" applyFill="1" applyBorder="1" applyAlignment="1">
      <alignment horizontal="center"/>
    </xf>
    <xf numFmtId="0" fontId="1" fillId="12" borderId="33" xfId="0" applyFont="1" applyFill="1" applyBorder="1" applyAlignment="1">
      <alignment horizontal="center" vertical="center" wrapText="1"/>
    </xf>
    <xf numFmtId="0" fontId="1" fillId="14" borderId="8" xfId="0" applyFont="1" applyFill="1" applyBorder="1" applyAlignment="1">
      <alignment horizontal="center"/>
    </xf>
    <xf numFmtId="49" fontId="5" fillId="3" borderId="33" xfId="0" applyNumberFormat="1" applyFont="1" applyFill="1" applyBorder="1" applyAlignment="1">
      <alignment horizontal="center" vertical="top"/>
    </xf>
    <xf numFmtId="0" fontId="1" fillId="15" borderId="8" xfId="0" applyFont="1" applyFill="1" applyBorder="1" applyAlignment="1">
      <alignment horizontal="center"/>
    </xf>
    <xf numFmtId="49" fontId="5" fillId="3" borderId="34" xfId="0" applyNumberFormat="1" applyFont="1" applyFill="1" applyBorder="1" applyAlignment="1">
      <alignment horizontal="center" vertical="top"/>
    </xf>
    <xf numFmtId="0" fontId="1" fillId="16" borderId="8" xfId="0" applyFont="1" applyFill="1" applyBorder="1" applyAlignment="1">
      <alignment horizontal="center"/>
    </xf>
    <xf numFmtId="0" fontId="3" fillId="2" borderId="32" xfId="0" applyFont="1" applyFill="1" applyBorder="1" applyAlignment="1">
      <alignment horizontal="left" vertical="center"/>
    </xf>
    <xf numFmtId="0" fontId="1" fillId="17" borderId="8" xfId="0" applyFont="1" applyFill="1" applyBorder="1" applyAlignment="1">
      <alignment horizontal="center"/>
    </xf>
    <xf numFmtId="0" fontId="1" fillId="18" borderId="8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 vertical="center" wrapText="1"/>
    </xf>
    <xf numFmtId="0" fontId="1" fillId="19" borderId="8" xfId="0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 vertical="top"/>
    </xf>
    <xf numFmtId="0" fontId="1" fillId="20" borderId="8" xfId="0" applyFont="1" applyFill="1" applyBorder="1" applyAlignment="1">
      <alignment horizontal="center"/>
    </xf>
    <xf numFmtId="49" fontId="5" fillId="3" borderId="24" xfId="0" applyNumberFormat="1" applyFont="1" applyFill="1" applyBorder="1" applyAlignment="1">
      <alignment horizontal="center" vertical="top"/>
    </xf>
    <xf numFmtId="2" fontId="10" fillId="0" borderId="3" xfId="0" applyNumberFormat="1" applyFont="1" applyBorder="1" applyAlignment="1">
      <alignment horizontal="right"/>
    </xf>
    <xf numFmtId="0" fontId="1" fillId="4" borderId="25" xfId="0" applyFont="1" applyFill="1" applyBorder="1" applyAlignment="1">
      <alignment horizontal="center" vertical="top"/>
    </xf>
    <xf numFmtId="0" fontId="10" fillId="0" borderId="3" xfId="0" applyFont="1" applyBorder="1" applyAlignment="1">
      <alignment horizontal="center" vertical="top" wrapText="1"/>
    </xf>
    <xf numFmtId="0" fontId="1" fillId="5" borderId="25" xfId="0" applyFont="1" applyFill="1" applyBorder="1" applyAlignment="1">
      <alignment horizontal="center" vertical="top"/>
    </xf>
    <xf numFmtId="0" fontId="10" fillId="0" borderId="4" xfId="0" applyFont="1" applyBorder="1" applyAlignment="1">
      <alignment horizontal="left" vertical="top" wrapText="1"/>
    </xf>
    <xf numFmtId="0" fontId="1" fillId="6" borderId="25" xfId="0" applyFont="1" applyFill="1" applyBorder="1" applyAlignment="1">
      <alignment horizontal="center" vertical="top"/>
    </xf>
    <xf numFmtId="2" fontId="4" fillId="0" borderId="4" xfId="0" applyNumberFormat="1" applyFont="1" applyBorder="1"/>
    <xf numFmtId="0" fontId="1" fillId="8" borderId="25" xfId="0" applyFont="1" applyFill="1" applyBorder="1" applyAlignment="1">
      <alignment horizontal="center" vertical="top"/>
    </xf>
    <xf numFmtId="0" fontId="1" fillId="10" borderId="25" xfId="0" applyFont="1" applyFill="1" applyBorder="1" applyAlignment="1">
      <alignment horizontal="center" vertical="top"/>
    </xf>
    <xf numFmtId="0" fontId="11" fillId="2" borderId="20" xfId="0" applyFont="1" applyFill="1" applyBorder="1" applyAlignment="1">
      <alignment horizontal="center" vertical="center" wrapText="1"/>
    </xf>
    <xf numFmtId="0" fontId="1" fillId="11" borderId="25" xfId="0" applyFont="1" applyFill="1" applyBorder="1" applyAlignment="1">
      <alignment horizontal="center" vertical="top"/>
    </xf>
    <xf numFmtId="0" fontId="11" fillId="2" borderId="32" xfId="0" applyFont="1" applyFill="1" applyBorder="1" applyAlignment="1">
      <alignment horizontal="left" vertical="top"/>
    </xf>
    <xf numFmtId="0" fontId="1" fillId="12" borderId="25" xfId="0" applyFont="1" applyFill="1" applyBorder="1" applyAlignment="1">
      <alignment horizontal="center" vertical="top"/>
    </xf>
    <xf numFmtId="0" fontId="1" fillId="13" borderId="25" xfId="0" applyFont="1" applyFill="1" applyBorder="1" applyAlignment="1">
      <alignment horizontal="center" vertical="top"/>
    </xf>
    <xf numFmtId="2" fontId="4" fillId="0" borderId="0" xfId="0" applyNumberFormat="1" applyFont="1"/>
    <xf numFmtId="0" fontId="1" fillId="14" borderId="25" xfId="0" applyFont="1" applyFill="1" applyBorder="1" applyAlignment="1">
      <alignment horizontal="center" vertical="top"/>
    </xf>
    <xf numFmtId="2" fontId="10" fillId="0" borderId="17" xfId="0" applyNumberFormat="1" applyFont="1" applyBorder="1" applyAlignment="1">
      <alignment horizontal="right"/>
    </xf>
    <xf numFmtId="0" fontId="1" fillId="15" borderId="25" xfId="0" applyFont="1" applyFill="1" applyBorder="1" applyAlignment="1">
      <alignment horizontal="center" vertical="top"/>
    </xf>
    <xf numFmtId="0" fontId="11" fillId="2" borderId="33" xfId="0" applyFont="1" applyFill="1" applyBorder="1" applyAlignment="1">
      <alignment horizontal="center" vertical="center"/>
    </xf>
    <xf numFmtId="0" fontId="11" fillId="7" borderId="33" xfId="0" applyFont="1" applyFill="1" applyBorder="1" applyAlignment="1">
      <alignment horizontal="center" vertical="center" wrapText="1"/>
    </xf>
    <xf numFmtId="164" fontId="4" fillId="0" borderId="5" xfId="0" applyNumberFormat="1" applyFont="1" applyBorder="1"/>
    <xf numFmtId="0" fontId="4" fillId="0" borderId="17" xfId="0" applyFont="1" applyBorder="1" applyAlignment="1">
      <alignment horizontal="center"/>
    </xf>
    <xf numFmtId="0" fontId="1" fillId="16" borderId="25" xfId="0" applyFont="1" applyFill="1" applyBorder="1" applyAlignment="1">
      <alignment horizontal="center" vertical="top"/>
    </xf>
    <xf numFmtId="0" fontId="4" fillId="0" borderId="17" xfId="0" applyFont="1" applyBorder="1"/>
    <xf numFmtId="0" fontId="1" fillId="17" borderId="25" xfId="0" applyFont="1" applyFill="1" applyBorder="1" applyAlignment="1">
      <alignment horizontal="center" vertical="top"/>
    </xf>
    <xf numFmtId="0" fontId="1" fillId="18" borderId="25" xfId="0" applyFont="1" applyFill="1" applyBorder="1" applyAlignment="1">
      <alignment horizontal="center" vertical="top"/>
    </xf>
    <xf numFmtId="2" fontId="4" fillId="0" borderId="17" xfId="0" applyNumberFormat="1" applyFont="1" applyBorder="1"/>
    <xf numFmtId="0" fontId="1" fillId="19" borderId="25" xfId="0" applyFont="1" applyFill="1" applyBorder="1" applyAlignment="1">
      <alignment horizontal="center" vertical="top"/>
    </xf>
    <xf numFmtId="2" fontId="11" fillId="9" borderId="35" xfId="0" applyNumberFormat="1" applyFont="1" applyFill="1" applyBorder="1" applyAlignment="1">
      <alignment horizontal="center" vertical="center" wrapText="1"/>
    </xf>
    <xf numFmtId="0" fontId="1" fillId="20" borderId="25" xfId="0" applyFont="1" applyFill="1" applyBorder="1" applyAlignment="1">
      <alignment horizontal="center" vertical="top"/>
    </xf>
    <xf numFmtId="0" fontId="12" fillId="0" borderId="0" xfId="0" applyFont="1"/>
    <xf numFmtId="0" fontId="10" fillId="0" borderId="0" xfId="0" applyFont="1"/>
    <xf numFmtId="0" fontId="11" fillId="12" borderId="35" xfId="0" applyFont="1" applyFill="1" applyBorder="1" applyAlignment="1">
      <alignment horizontal="center" vertical="center" wrapText="1"/>
    </xf>
    <xf numFmtId="49" fontId="5" fillId="4" borderId="25" xfId="0" applyNumberFormat="1" applyFont="1" applyFill="1" applyBorder="1" applyAlignment="1">
      <alignment horizontal="center" vertical="top"/>
    </xf>
    <xf numFmtId="0" fontId="11" fillId="3" borderId="35" xfId="0" applyFont="1" applyFill="1" applyBorder="1" applyAlignment="1">
      <alignment horizontal="center" vertical="center" wrapText="1"/>
    </xf>
    <xf numFmtId="0" fontId="11" fillId="3" borderId="36" xfId="0" applyFont="1" applyFill="1" applyBorder="1" applyAlignment="1">
      <alignment horizontal="center" vertical="center" wrapText="1"/>
    </xf>
    <xf numFmtId="49" fontId="5" fillId="5" borderId="25" xfId="0" applyNumberFormat="1" applyFont="1" applyFill="1" applyBorder="1" applyAlignment="1">
      <alignment horizontal="center" vertical="top"/>
    </xf>
    <xf numFmtId="0" fontId="1" fillId="0" borderId="17" xfId="0" applyFont="1" applyBorder="1" applyAlignment="1">
      <alignment horizontal="center" vertical="top"/>
    </xf>
    <xf numFmtId="49" fontId="5" fillId="6" borderId="25" xfId="0" applyNumberFormat="1" applyFont="1" applyFill="1" applyBorder="1" applyAlignment="1">
      <alignment horizontal="center" vertical="top"/>
    </xf>
    <xf numFmtId="0" fontId="13" fillId="0" borderId="17" xfId="0" applyFont="1" applyBorder="1" applyAlignment="1">
      <alignment vertical="center"/>
    </xf>
    <xf numFmtId="49" fontId="5" fillId="8" borderId="25" xfId="0" applyNumberFormat="1" applyFont="1" applyFill="1" applyBorder="1" applyAlignment="1">
      <alignment horizontal="center" vertical="top"/>
    </xf>
    <xf numFmtId="9" fontId="1" fillId="0" borderId="17" xfId="0" applyNumberFormat="1" applyFont="1" applyBorder="1" applyAlignment="1">
      <alignment horizontal="center" vertical="center" wrapText="1"/>
    </xf>
    <xf numFmtId="49" fontId="5" fillId="10" borderId="25" xfId="0" applyNumberFormat="1" applyFont="1" applyFill="1" applyBorder="1" applyAlignment="1">
      <alignment horizontal="center" vertical="top"/>
    </xf>
    <xf numFmtId="9" fontId="1" fillId="0" borderId="14" xfId="0" applyNumberFormat="1" applyFont="1" applyBorder="1" applyAlignment="1">
      <alignment horizontal="center" vertical="center" wrapText="1"/>
    </xf>
    <xf numFmtId="49" fontId="5" fillId="11" borderId="25" xfId="0" applyNumberFormat="1" applyFont="1" applyFill="1" applyBorder="1" applyAlignment="1">
      <alignment horizontal="center" vertical="top"/>
    </xf>
    <xf numFmtId="0" fontId="13" fillId="7" borderId="17" xfId="0" applyFont="1" applyFill="1" applyBorder="1" applyAlignment="1">
      <alignment horizontal="center" vertical="center" wrapText="1"/>
    </xf>
    <xf numFmtId="49" fontId="5" fillId="12" borderId="25" xfId="0" applyNumberFormat="1" applyFont="1" applyFill="1" applyBorder="1" applyAlignment="1">
      <alignment horizontal="center" vertical="top"/>
    </xf>
    <xf numFmtId="2" fontId="1" fillId="9" borderId="34" xfId="0" applyNumberFormat="1" applyFont="1" applyFill="1" applyBorder="1" applyAlignment="1">
      <alignment horizontal="center" vertical="center"/>
    </xf>
    <xf numFmtId="49" fontId="5" fillId="13" borderId="25" xfId="0" applyNumberFormat="1" applyFont="1" applyFill="1" applyBorder="1" applyAlignment="1">
      <alignment horizontal="center" vertical="top"/>
    </xf>
    <xf numFmtId="2" fontId="1" fillId="9" borderId="33" xfId="0" applyNumberFormat="1" applyFont="1" applyFill="1" applyBorder="1" applyAlignment="1">
      <alignment horizontal="center" vertical="center"/>
    </xf>
    <xf numFmtId="49" fontId="5" fillId="14" borderId="25" xfId="0" applyNumberFormat="1" applyFont="1" applyFill="1" applyBorder="1" applyAlignment="1">
      <alignment horizontal="center" vertical="top"/>
    </xf>
    <xf numFmtId="0" fontId="14" fillId="0" borderId="0" xfId="0" applyFont="1"/>
    <xf numFmtId="0" fontId="13" fillId="12" borderId="17" xfId="0" applyFont="1" applyFill="1" applyBorder="1" applyAlignment="1">
      <alignment horizontal="center" vertical="center" wrapText="1"/>
    </xf>
    <xf numFmtId="2" fontId="1" fillId="3" borderId="34" xfId="0" applyNumberFormat="1" applyFont="1" applyFill="1" applyBorder="1" applyAlignment="1">
      <alignment horizontal="center" vertical="top"/>
    </xf>
    <xf numFmtId="49" fontId="5" fillId="15" borderId="25" xfId="0" applyNumberFormat="1" applyFont="1" applyFill="1" applyBorder="1" applyAlignment="1">
      <alignment horizontal="center" vertical="top"/>
    </xf>
    <xf numFmtId="0" fontId="15" fillId="0" borderId="0" xfId="0" applyFont="1"/>
    <xf numFmtId="49" fontId="5" fillId="16" borderId="25" xfId="0" applyNumberFormat="1" applyFont="1" applyFill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49" fontId="5" fillId="17" borderId="25" xfId="0" applyNumberFormat="1" applyFont="1" applyFill="1" applyBorder="1" applyAlignment="1">
      <alignment horizontal="center" vertical="top"/>
    </xf>
    <xf numFmtId="0" fontId="13" fillId="0" borderId="17" xfId="0" applyFont="1" applyBorder="1" applyAlignment="1">
      <alignment vertical="center" wrapText="1"/>
    </xf>
    <xf numFmtId="49" fontId="5" fillId="18" borderId="25" xfId="0" applyNumberFormat="1" applyFont="1" applyFill="1" applyBorder="1" applyAlignment="1">
      <alignment horizontal="center" vertical="top"/>
    </xf>
    <xf numFmtId="2" fontId="1" fillId="7" borderId="31" xfId="0" applyNumberFormat="1" applyFont="1" applyFill="1" applyBorder="1" applyAlignment="1">
      <alignment horizontal="center" vertical="center"/>
    </xf>
    <xf numFmtId="49" fontId="5" fillId="19" borderId="25" xfId="0" applyNumberFormat="1" applyFont="1" applyFill="1" applyBorder="1" applyAlignment="1">
      <alignment horizontal="center" vertical="top"/>
    </xf>
    <xf numFmtId="0" fontId="11" fillId="2" borderId="13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49" fontId="5" fillId="20" borderId="25" xfId="0" applyNumberFormat="1" applyFont="1" applyFill="1" applyBorder="1" applyAlignment="1">
      <alignment horizontal="center" vertical="top"/>
    </xf>
    <xf numFmtId="0" fontId="1" fillId="12" borderId="35" xfId="0" applyFont="1" applyFill="1" applyBorder="1" applyAlignment="1">
      <alignment horizontal="center" vertical="center" wrapText="1"/>
    </xf>
    <xf numFmtId="49" fontId="5" fillId="3" borderId="35" xfId="0" applyNumberFormat="1" applyFont="1" applyFill="1" applyBorder="1" applyAlignment="1">
      <alignment horizontal="center" vertical="top"/>
    </xf>
    <xf numFmtId="49" fontId="5" fillId="3" borderId="36" xfId="0" applyNumberFormat="1" applyFont="1" applyFill="1" applyBorder="1" applyAlignment="1">
      <alignment horizontal="center" vertical="top"/>
    </xf>
    <xf numFmtId="0" fontId="0" fillId="4" borderId="17" xfId="0" applyFont="1" applyFill="1" applyBorder="1"/>
    <xf numFmtId="0" fontId="9" fillId="21" borderId="35" xfId="0" applyFont="1" applyFill="1" applyBorder="1" applyAlignment="1">
      <alignment horizontal="center" vertical="center" wrapText="1"/>
    </xf>
    <xf numFmtId="0" fontId="3" fillId="21" borderId="35" xfId="0" applyFont="1" applyFill="1" applyBorder="1" applyAlignment="1">
      <alignment horizontal="left" vertical="center"/>
    </xf>
    <xf numFmtId="0" fontId="13" fillId="7" borderId="17" xfId="0" applyFont="1" applyFill="1" applyBorder="1" applyAlignment="1">
      <alignment vertical="center"/>
    </xf>
    <xf numFmtId="0" fontId="1" fillId="21" borderId="35" xfId="0" applyFont="1" applyFill="1" applyBorder="1" applyAlignment="1">
      <alignment horizontal="center" vertical="center"/>
    </xf>
    <xf numFmtId="2" fontId="13" fillId="7" borderId="18" xfId="0" applyNumberFormat="1" applyFont="1" applyFill="1" applyBorder="1" applyAlignment="1">
      <alignment horizontal="center" vertical="center" wrapText="1"/>
    </xf>
    <xf numFmtId="0" fontId="1" fillId="21" borderId="35" xfId="0" applyFont="1" applyFill="1" applyBorder="1" applyAlignment="1">
      <alignment horizontal="center" vertical="center" wrapText="1"/>
    </xf>
    <xf numFmtId="2" fontId="1" fillId="7" borderId="36" xfId="0" applyNumberFormat="1" applyFont="1" applyFill="1" applyBorder="1" applyAlignment="1">
      <alignment horizontal="center" vertical="center"/>
    </xf>
    <xf numFmtId="49" fontId="5" fillId="21" borderId="35" xfId="0" applyNumberFormat="1" applyFont="1" applyFill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21" borderId="37" xfId="0" applyFont="1" applyFill="1" applyBorder="1" applyAlignment="1">
      <alignment horizontal="center" vertical="top"/>
    </xf>
    <xf numFmtId="0" fontId="1" fillId="2" borderId="17" xfId="0" applyFont="1" applyFill="1" applyBorder="1" applyAlignment="1">
      <alignment horizontal="center" vertical="center"/>
    </xf>
    <xf numFmtId="0" fontId="11" fillId="21" borderId="37" xfId="0" applyFont="1" applyFill="1" applyBorder="1" applyAlignment="1">
      <alignment horizontal="left" vertical="top"/>
    </xf>
    <xf numFmtId="0" fontId="16" fillId="12" borderId="17" xfId="0" applyFont="1" applyFill="1" applyBorder="1" applyAlignment="1">
      <alignment horizontal="center" vertical="center" wrapText="1"/>
    </xf>
    <xf numFmtId="0" fontId="11" fillId="21" borderId="37" xfId="0" applyFont="1" applyFill="1" applyBorder="1" applyAlignment="1">
      <alignment horizontal="center" vertical="center"/>
    </xf>
    <xf numFmtId="0" fontId="1" fillId="0" borderId="38" xfId="0" applyFont="1" applyBorder="1" applyAlignment="1">
      <alignment horizontal="center" vertical="top"/>
    </xf>
    <xf numFmtId="0" fontId="11" fillId="21" borderId="37" xfId="0" applyFont="1" applyFill="1" applyBorder="1" applyAlignment="1">
      <alignment horizontal="center" vertical="center" wrapText="1"/>
    </xf>
    <xf numFmtId="0" fontId="13" fillId="7" borderId="25" xfId="0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center" vertical="center"/>
    </xf>
    <xf numFmtId="0" fontId="1" fillId="7" borderId="31" xfId="0" applyFont="1" applyFill="1" applyBorder="1" applyAlignment="1">
      <alignment horizontal="center" vertical="center"/>
    </xf>
    <xf numFmtId="0" fontId="0" fillId="3" borderId="17" xfId="0" applyFont="1" applyFill="1" applyBorder="1"/>
    <xf numFmtId="0" fontId="1" fillId="3" borderId="34" xfId="0" applyFont="1" applyFill="1" applyBorder="1" applyAlignment="1">
      <alignment horizontal="center" vertical="top"/>
    </xf>
    <xf numFmtId="0" fontId="13" fillId="0" borderId="6" xfId="0" applyFont="1" applyBorder="1" applyAlignment="1">
      <alignment vertical="center"/>
    </xf>
    <xf numFmtId="9" fontId="1" fillId="0" borderId="39" xfId="0" applyNumberFormat="1" applyFont="1" applyBorder="1" applyAlignment="1">
      <alignment horizontal="center" vertical="center" wrapText="1"/>
    </xf>
    <xf numFmtId="9" fontId="1" fillId="0" borderId="6" xfId="0" applyNumberFormat="1" applyFont="1" applyBorder="1" applyAlignment="1">
      <alignment horizontal="center" vertical="center" wrapText="1"/>
    </xf>
    <xf numFmtId="0" fontId="13" fillId="7" borderId="8" xfId="0" applyFont="1" applyFill="1" applyBorder="1" applyAlignment="1">
      <alignment vertical="center"/>
    </xf>
    <xf numFmtId="9" fontId="1" fillId="0" borderId="38" xfId="0" applyNumberFormat="1" applyFont="1" applyBorder="1" applyAlignment="1">
      <alignment horizontal="center" vertical="center" wrapText="1"/>
    </xf>
    <xf numFmtId="0" fontId="13" fillId="12" borderId="25" xfId="0" applyFont="1" applyFill="1" applyBorder="1" applyAlignment="1">
      <alignment horizontal="center" vertical="center" wrapText="1"/>
    </xf>
    <xf numFmtId="2" fontId="1" fillId="3" borderId="31" xfId="0" applyNumberFormat="1" applyFont="1" applyFill="1" applyBorder="1" applyAlignment="1">
      <alignment horizontal="center" vertical="top"/>
    </xf>
    <xf numFmtId="0" fontId="1" fillId="7" borderId="8" xfId="0" applyFont="1" applyFill="1" applyBorder="1" applyAlignment="1">
      <alignment horizontal="center" vertical="center"/>
    </xf>
    <xf numFmtId="2" fontId="1" fillId="9" borderId="36" xfId="0" applyNumberFormat="1" applyFont="1" applyFill="1" applyBorder="1" applyAlignment="1">
      <alignment horizontal="center" vertical="center"/>
    </xf>
    <xf numFmtId="0" fontId="0" fillId="6" borderId="17" xfId="0" applyFont="1" applyFill="1" applyBorder="1"/>
    <xf numFmtId="0" fontId="0" fillId="8" borderId="17" xfId="0" applyFont="1" applyFill="1" applyBorder="1"/>
    <xf numFmtId="0" fontId="0" fillId="10" borderId="17" xfId="0" applyFont="1" applyFill="1" applyBorder="1"/>
    <xf numFmtId="2" fontId="1" fillId="9" borderId="35" xfId="0" applyNumberFormat="1" applyFont="1" applyFill="1" applyBorder="1" applyAlignment="1">
      <alignment horizontal="center" vertical="center"/>
    </xf>
    <xf numFmtId="0" fontId="0" fillId="11" borderId="17" xfId="0" applyFont="1" applyFill="1" applyBorder="1"/>
    <xf numFmtId="0" fontId="13" fillId="12" borderId="8" xfId="0" applyFont="1" applyFill="1" applyBorder="1" applyAlignment="1">
      <alignment horizontal="center" vertical="center" wrapText="1"/>
    </xf>
    <xf numFmtId="0" fontId="0" fillId="12" borderId="17" xfId="0" applyFont="1" applyFill="1" applyBorder="1"/>
    <xf numFmtId="0" fontId="1" fillId="3" borderId="36" xfId="0" applyFont="1" applyFill="1" applyBorder="1" applyAlignment="1">
      <alignment horizontal="center" vertical="top"/>
    </xf>
    <xf numFmtId="0" fontId="0" fillId="13" borderId="17" xfId="0" applyFont="1" applyFill="1" applyBorder="1"/>
    <xf numFmtId="0" fontId="13" fillId="0" borderId="14" xfId="0" applyFont="1" applyBorder="1" applyAlignment="1">
      <alignment vertical="center"/>
    </xf>
    <xf numFmtId="0" fontId="0" fillId="14" borderId="17" xfId="0" applyFont="1" applyFill="1" applyBorder="1"/>
    <xf numFmtId="0" fontId="0" fillId="15" borderId="17" xfId="0" applyFont="1" applyFill="1" applyBorder="1"/>
    <xf numFmtId="9" fontId="1" fillId="22" borderId="32" xfId="0" applyNumberFormat="1" applyFont="1" applyFill="1" applyBorder="1" applyAlignment="1">
      <alignment horizontal="center" vertical="center" wrapText="1"/>
    </xf>
    <xf numFmtId="9" fontId="1" fillId="22" borderId="33" xfId="0" applyNumberFormat="1" applyFont="1" applyFill="1" applyBorder="1" applyAlignment="1">
      <alignment horizontal="center" vertical="center" wrapText="1"/>
    </xf>
    <xf numFmtId="0" fontId="1" fillId="22" borderId="33" xfId="0" applyFont="1" applyFill="1" applyBorder="1" applyAlignment="1">
      <alignment horizontal="center" vertical="center"/>
    </xf>
    <xf numFmtId="0" fontId="0" fillId="16" borderId="17" xfId="0" applyFont="1" applyFill="1" applyBorder="1"/>
    <xf numFmtId="0" fontId="0" fillId="17" borderId="17" xfId="0" applyFont="1" applyFill="1" applyBorder="1"/>
    <xf numFmtId="2" fontId="1" fillId="22" borderId="33" xfId="0" applyNumberFormat="1" applyFont="1" applyFill="1" applyBorder="1" applyAlignment="1">
      <alignment horizontal="center" vertical="center"/>
    </xf>
    <xf numFmtId="0" fontId="0" fillId="18" borderId="17" xfId="0" applyFont="1" applyFill="1" applyBorder="1"/>
    <xf numFmtId="0" fontId="1" fillId="22" borderId="33" xfId="0" applyFont="1" applyFill="1" applyBorder="1" applyAlignment="1">
      <alignment horizontal="center" vertical="top"/>
    </xf>
    <xf numFmtId="0" fontId="0" fillId="19" borderId="17" xfId="0" applyFont="1" applyFill="1" applyBorder="1"/>
    <xf numFmtId="0" fontId="1" fillId="22" borderId="34" xfId="0" applyFont="1" applyFill="1" applyBorder="1" applyAlignment="1">
      <alignment horizontal="center" vertical="top"/>
    </xf>
    <xf numFmtId="0" fontId="0" fillId="20" borderId="17" xfId="0" applyFont="1" applyFill="1" applyBorder="1"/>
    <xf numFmtId="0" fontId="1" fillId="7" borderId="27" xfId="0" applyFont="1" applyFill="1" applyBorder="1" applyAlignment="1">
      <alignment horizontal="center" vertical="center" wrapText="1"/>
    </xf>
    <xf numFmtId="2" fontId="1" fillId="9" borderId="31" xfId="0" applyNumberFormat="1" applyFont="1" applyFill="1" applyBorder="1" applyAlignment="1">
      <alignment horizontal="center" vertical="center"/>
    </xf>
    <xf numFmtId="2" fontId="1" fillId="9" borderId="37" xfId="0" applyNumberFormat="1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top"/>
    </xf>
    <xf numFmtId="0" fontId="1" fillId="7" borderId="32" xfId="0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2" fontId="1" fillId="3" borderId="37" xfId="0" applyNumberFormat="1" applyFont="1" applyFill="1" applyBorder="1" applyAlignment="1">
      <alignment horizontal="center" vertical="top"/>
    </xf>
    <xf numFmtId="0" fontId="1" fillId="22" borderId="17" xfId="0" applyFont="1" applyFill="1" applyBorder="1" applyAlignment="1">
      <alignment horizontal="center" vertical="center" wrapText="1"/>
    </xf>
    <xf numFmtId="2" fontId="13" fillId="4" borderId="17" xfId="0" applyNumberFormat="1" applyFont="1" applyFill="1" applyBorder="1"/>
    <xf numFmtId="0" fontId="1" fillId="22" borderId="17" xfId="0" applyFont="1" applyFill="1" applyBorder="1" applyAlignment="1">
      <alignment horizontal="center" vertical="center"/>
    </xf>
    <xf numFmtId="0" fontId="1" fillId="22" borderId="25" xfId="0" applyFont="1" applyFill="1" applyBorder="1" applyAlignment="1">
      <alignment horizontal="center" vertical="center"/>
    </xf>
    <xf numFmtId="2" fontId="13" fillId="3" borderId="17" xfId="0" applyNumberFormat="1" applyFont="1" applyFill="1" applyBorder="1"/>
    <xf numFmtId="0" fontId="1" fillId="22" borderId="24" xfId="0" applyFont="1" applyFill="1" applyBorder="1" applyAlignment="1">
      <alignment horizontal="center" vertical="center"/>
    </xf>
    <xf numFmtId="0" fontId="1" fillId="22" borderId="18" xfId="0" applyFont="1" applyFill="1" applyBorder="1" applyAlignment="1">
      <alignment horizontal="center" vertical="center"/>
    </xf>
    <xf numFmtId="2" fontId="13" fillId="6" borderId="17" xfId="0" applyNumberFormat="1" applyFont="1" applyFill="1" applyBorder="1"/>
    <xf numFmtId="0" fontId="1" fillId="22" borderId="32" xfId="0" applyFont="1" applyFill="1" applyBorder="1" applyAlignment="1">
      <alignment horizontal="center" vertical="center" wrapText="1"/>
    </xf>
    <xf numFmtId="2" fontId="13" fillId="8" borderId="17" xfId="0" applyNumberFormat="1" applyFont="1" applyFill="1" applyBorder="1"/>
    <xf numFmtId="0" fontId="1" fillId="3" borderId="17" xfId="0" applyFont="1" applyFill="1" applyBorder="1" applyAlignment="1">
      <alignment horizontal="center" vertical="top"/>
    </xf>
    <xf numFmtId="2" fontId="1" fillId="2" borderId="17" xfId="0" applyNumberFormat="1" applyFont="1" applyFill="1" applyBorder="1" applyAlignment="1">
      <alignment horizontal="center" vertical="center"/>
    </xf>
    <xf numFmtId="2" fontId="13" fillId="10" borderId="17" xfId="0" applyNumberFormat="1" applyFont="1" applyFill="1" applyBorder="1"/>
    <xf numFmtId="0" fontId="13" fillId="7" borderId="17" xfId="0" applyFont="1" applyFill="1" applyBorder="1" applyAlignment="1">
      <alignment vertical="center" wrapText="1"/>
    </xf>
    <xf numFmtId="165" fontId="1" fillId="2" borderId="17" xfId="0" applyNumberFormat="1" applyFont="1" applyFill="1" applyBorder="1" applyAlignment="1">
      <alignment horizontal="center" vertical="center"/>
    </xf>
    <xf numFmtId="2" fontId="13" fillId="11" borderId="17" xfId="0" applyNumberFormat="1" applyFont="1" applyFill="1" applyBorder="1"/>
    <xf numFmtId="0" fontId="1" fillId="0" borderId="17" xfId="0" applyFont="1" applyBorder="1" applyAlignment="1">
      <alignment horizontal="center" vertical="center" wrapText="1"/>
    </xf>
    <xf numFmtId="2" fontId="1" fillId="7" borderId="25" xfId="0" applyNumberFormat="1" applyFont="1" applyFill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top"/>
    </xf>
    <xf numFmtId="2" fontId="13" fillId="12" borderId="17" xfId="0" applyNumberFormat="1" applyFont="1" applyFill="1" applyBorder="1"/>
    <xf numFmtId="0" fontId="1" fillId="0" borderId="14" xfId="0" applyFont="1" applyBorder="1" applyAlignment="1">
      <alignment horizontal="center" vertical="top"/>
    </xf>
    <xf numFmtId="0" fontId="13" fillId="7" borderId="17" xfId="0" applyFont="1" applyFill="1" applyBorder="1" applyAlignment="1">
      <alignment horizontal="center" vertical="center"/>
    </xf>
    <xf numFmtId="2" fontId="13" fillId="13" borderId="17" xfId="0" applyNumberFormat="1" applyFont="1" applyFill="1" applyBorder="1"/>
    <xf numFmtId="0" fontId="1" fillId="7" borderId="17" xfId="0" applyFont="1" applyFill="1" applyBorder="1" applyAlignment="1">
      <alignment horizontal="center" vertical="center"/>
    </xf>
    <xf numFmtId="0" fontId="1" fillId="9" borderId="34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2" fontId="13" fillId="14" borderId="17" xfId="0" applyNumberFormat="1" applyFont="1" applyFill="1" applyBorder="1"/>
    <xf numFmtId="0" fontId="1" fillId="9" borderId="33" xfId="0" applyFont="1" applyFill="1" applyBorder="1" applyAlignment="1">
      <alignment horizontal="center" vertical="center"/>
    </xf>
    <xf numFmtId="0" fontId="13" fillId="7" borderId="8" xfId="0" applyFont="1" applyFill="1" applyBorder="1" applyAlignment="1">
      <alignment horizontal="center" vertical="center" wrapText="1"/>
    </xf>
    <xf numFmtId="0" fontId="1" fillId="7" borderId="36" xfId="0" applyFont="1" applyFill="1" applyBorder="1" applyAlignment="1">
      <alignment horizontal="center" vertical="center"/>
    </xf>
    <xf numFmtId="2" fontId="13" fillId="15" borderId="17" xfId="0" applyNumberFormat="1" applyFont="1" applyFill="1" applyBorder="1"/>
    <xf numFmtId="0" fontId="17" fillId="0" borderId="17" xfId="0" applyFont="1" applyBorder="1" applyAlignment="1">
      <alignment vertical="center" wrapText="1"/>
    </xf>
    <xf numFmtId="2" fontId="13" fillId="16" borderId="17" xfId="0" applyNumberFormat="1" applyFont="1" applyFill="1" applyBorder="1"/>
    <xf numFmtId="0" fontId="1" fillId="7" borderId="25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" fillId="12" borderId="25" xfId="0" applyFont="1" applyFill="1" applyBorder="1" applyAlignment="1">
      <alignment horizontal="center" vertical="center"/>
    </xf>
    <xf numFmtId="2" fontId="13" fillId="17" borderId="17" xfId="0" applyNumberFormat="1" applyFont="1" applyFill="1" applyBorder="1"/>
    <xf numFmtId="0" fontId="17" fillId="0" borderId="17" xfId="0" applyFont="1" applyBorder="1" applyAlignment="1">
      <alignment vertical="center"/>
    </xf>
    <xf numFmtId="0" fontId="1" fillId="0" borderId="17" xfId="0" applyFont="1" applyBorder="1" applyAlignment="1">
      <alignment vertical="center" wrapText="1"/>
    </xf>
    <xf numFmtId="2" fontId="13" fillId="18" borderId="17" xfId="0" applyNumberFormat="1" applyFont="1" applyFill="1" applyBorder="1"/>
    <xf numFmtId="2" fontId="1" fillId="7" borderId="8" xfId="0" applyNumberFormat="1" applyFont="1" applyFill="1" applyBorder="1" applyAlignment="1">
      <alignment horizontal="center" vertical="center"/>
    </xf>
    <xf numFmtId="2" fontId="1" fillId="9" borderId="8" xfId="0" applyNumberFormat="1" applyFont="1" applyFill="1" applyBorder="1" applyAlignment="1">
      <alignment horizontal="center" vertical="center"/>
    </xf>
    <xf numFmtId="2" fontId="13" fillId="19" borderId="17" xfId="0" applyNumberFormat="1" applyFont="1" applyFill="1" applyBorder="1"/>
    <xf numFmtId="0" fontId="1" fillId="12" borderId="8" xfId="0" applyFont="1" applyFill="1" applyBorder="1" applyAlignment="1">
      <alignment horizontal="center" vertical="center"/>
    </xf>
    <xf numFmtId="2" fontId="1" fillId="2" borderId="17" xfId="0" applyNumberFormat="1" applyFont="1" applyFill="1" applyBorder="1" applyAlignment="1">
      <alignment horizontal="center" vertical="center" wrapText="1"/>
    </xf>
    <xf numFmtId="0" fontId="1" fillId="0" borderId="17" xfId="0" applyFont="1" applyBorder="1" applyAlignment="1">
      <alignment vertical="center"/>
    </xf>
    <xf numFmtId="2" fontId="1" fillId="9" borderId="17" xfId="0" applyNumberFormat="1" applyFont="1" applyFill="1" applyBorder="1" applyAlignment="1">
      <alignment horizontal="center" vertical="center"/>
    </xf>
    <xf numFmtId="2" fontId="13" fillId="20" borderId="17" xfId="0" applyNumberFormat="1" applyFont="1" applyFill="1" applyBorder="1"/>
    <xf numFmtId="0" fontId="13" fillId="12" borderId="8" xfId="0" applyFont="1" applyFill="1" applyBorder="1" applyAlignment="1">
      <alignment vertical="center" wrapText="1"/>
    </xf>
    <xf numFmtId="0" fontId="1" fillId="9" borderId="17" xfId="0" applyFont="1" applyFill="1" applyBorder="1" applyAlignment="1">
      <alignment horizontal="center" vertical="center"/>
    </xf>
    <xf numFmtId="0" fontId="13" fillId="12" borderId="17" xfId="0" applyFont="1" applyFill="1" applyBorder="1" applyAlignment="1">
      <alignment vertical="center" wrapText="1"/>
    </xf>
    <xf numFmtId="2" fontId="1" fillId="12" borderId="17" xfId="0" applyNumberFormat="1" applyFont="1" applyFill="1" applyBorder="1" applyAlignment="1">
      <alignment horizontal="center" vertical="center" wrapText="1"/>
    </xf>
    <xf numFmtId="2" fontId="1" fillId="12" borderId="17" xfId="0" applyNumberFormat="1" applyFont="1" applyFill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 wrapText="1"/>
    </xf>
    <xf numFmtId="2" fontId="1" fillId="2" borderId="17" xfId="0" applyNumberFormat="1" applyFont="1" applyFill="1" applyBorder="1" applyAlignment="1">
      <alignment horizontal="center" vertical="top"/>
    </xf>
    <xf numFmtId="0" fontId="13" fillId="0" borderId="0" xfId="0" applyFont="1"/>
    <xf numFmtId="9" fontId="4" fillId="2" borderId="17" xfId="0" applyNumberFormat="1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9" borderId="34" xfId="0" applyFont="1" applyFill="1" applyBorder="1" applyAlignment="1">
      <alignment vertical="center"/>
    </xf>
    <xf numFmtId="0" fontId="4" fillId="9" borderId="33" xfId="0" applyFont="1" applyFill="1" applyBorder="1" applyAlignment="1">
      <alignment horizontal="center" vertical="center"/>
    </xf>
    <xf numFmtId="0" fontId="13" fillId="12" borderId="32" xfId="0" applyFont="1" applyFill="1" applyBorder="1" applyAlignment="1">
      <alignment horizontal="center" vertical="center" wrapText="1"/>
    </xf>
    <xf numFmtId="0" fontId="10" fillId="9" borderId="32" xfId="0" applyFont="1" applyFill="1" applyBorder="1" applyAlignment="1">
      <alignment vertical="center"/>
    </xf>
    <xf numFmtId="0" fontId="17" fillId="0" borderId="17" xfId="0" applyFont="1" applyBorder="1" applyAlignment="1">
      <alignment horizontal="left" vertical="center"/>
    </xf>
    <xf numFmtId="9" fontId="1" fillId="0" borderId="17" xfId="0" applyNumberFormat="1" applyFont="1" applyBorder="1" applyAlignment="1">
      <alignment horizontal="center" vertical="top" wrapText="1"/>
    </xf>
    <xf numFmtId="9" fontId="4" fillId="0" borderId="17" xfId="0" applyNumberFormat="1" applyFont="1" applyBorder="1" applyAlignment="1">
      <alignment horizontal="center" vertical="top" wrapText="1"/>
    </xf>
    <xf numFmtId="0" fontId="1" fillId="7" borderId="17" xfId="0" applyFont="1" applyFill="1" applyBorder="1" applyAlignment="1">
      <alignment horizontal="center" vertical="top"/>
    </xf>
    <xf numFmtId="0" fontId="1" fillId="9" borderId="34" xfId="0" applyFont="1" applyFill="1" applyBorder="1" applyAlignment="1">
      <alignment horizontal="center" vertical="top"/>
    </xf>
    <xf numFmtId="9" fontId="4" fillId="0" borderId="14" xfId="0" applyNumberFormat="1" applyFont="1" applyBorder="1" applyAlignment="1">
      <alignment horizontal="center" vertical="top" wrapText="1"/>
    </xf>
    <xf numFmtId="9" fontId="1" fillId="2" borderId="34" xfId="0" applyNumberFormat="1" applyFont="1" applyFill="1" applyBorder="1" applyAlignment="1">
      <alignment horizontal="center" vertical="center"/>
    </xf>
    <xf numFmtId="9" fontId="1" fillId="0" borderId="14" xfId="0" applyNumberFormat="1" applyFont="1" applyBorder="1" applyAlignment="1">
      <alignment horizontal="center" vertical="top" wrapText="1"/>
    </xf>
    <xf numFmtId="2" fontId="1" fillId="9" borderId="34" xfId="0" applyNumberFormat="1" applyFont="1" applyFill="1" applyBorder="1" applyAlignment="1">
      <alignment horizontal="center" vertical="top"/>
    </xf>
    <xf numFmtId="0" fontId="1" fillId="12" borderId="17" xfId="0" applyFont="1" applyFill="1" applyBorder="1" applyAlignment="1">
      <alignment horizontal="center" vertical="top"/>
    </xf>
    <xf numFmtId="0" fontId="1" fillId="7" borderId="8" xfId="0" applyFont="1" applyFill="1" applyBorder="1" applyAlignment="1">
      <alignment horizontal="center" vertical="top"/>
    </xf>
    <xf numFmtId="0" fontId="10" fillId="0" borderId="17" xfId="0" applyFont="1" applyBorder="1"/>
    <xf numFmtId="2" fontId="1" fillId="2" borderId="8" xfId="0" applyNumberFormat="1" applyFont="1" applyFill="1" applyBorder="1" applyAlignment="1">
      <alignment horizontal="center" vertical="top"/>
    </xf>
    <xf numFmtId="0" fontId="13" fillId="0" borderId="0" xfId="0" applyFont="1" applyAlignment="1">
      <alignment wrapText="1"/>
    </xf>
    <xf numFmtId="9" fontId="1" fillId="0" borderId="5" xfId="0" applyNumberFormat="1" applyFont="1" applyBorder="1" applyAlignment="1">
      <alignment horizontal="center" vertical="top" wrapText="1"/>
    </xf>
    <xf numFmtId="2" fontId="1" fillId="9" borderId="36" xfId="0" applyNumberFormat="1" applyFont="1" applyFill="1" applyBorder="1" applyAlignment="1">
      <alignment horizontal="center" vertical="top"/>
    </xf>
    <xf numFmtId="2" fontId="1" fillId="9" borderId="35" xfId="0" applyNumberFormat="1" applyFont="1" applyFill="1" applyBorder="1" applyAlignment="1">
      <alignment horizontal="center" vertical="top"/>
    </xf>
    <xf numFmtId="0" fontId="1" fillId="3" borderId="8" xfId="0" applyFont="1" applyFill="1" applyBorder="1" applyAlignment="1">
      <alignment horizontal="center" vertical="top"/>
    </xf>
    <xf numFmtId="0" fontId="13" fillId="0" borderId="17" xfId="0" applyFont="1" applyBorder="1" applyAlignment="1">
      <alignment wrapText="1"/>
    </xf>
    <xf numFmtId="0" fontId="10" fillId="0" borderId="39" xfId="0" applyFont="1" applyBorder="1" applyAlignment="1">
      <alignment horizontal="center" vertical="center"/>
    </xf>
    <xf numFmtId="0" fontId="1" fillId="7" borderId="18" xfId="0" applyFont="1" applyFill="1" applyBorder="1" applyAlignment="1">
      <alignment horizontal="center" vertical="top"/>
    </xf>
    <xf numFmtId="2" fontId="1" fillId="9" borderId="8" xfId="0" applyNumberFormat="1" applyFont="1" applyFill="1" applyBorder="1" applyAlignment="1">
      <alignment horizontal="center" vertical="top"/>
    </xf>
    <xf numFmtId="0" fontId="1" fillId="12" borderId="18" xfId="0" applyFont="1" applyFill="1" applyBorder="1" applyAlignment="1">
      <alignment horizontal="center" vertical="top"/>
    </xf>
    <xf numFmtId="0" fontId="13" fillId="0" borderId="14" xfId="0" applyFont="1" applyBorder="1" applyAlignment="1">
      <alignment vertical="center" wrapText="1"/>
    </xf>
    <xf numFmtId="0" fontId="1" fillId="22" borderId="32" xfId="0" applyFont="1" applyFill="1" applyBorder="1" applyAlignment="1">
      <alignment horizontal="center" vertical="center"/>
    </xf>
    <xf numFmtId="0" fontId="16" fillId="22" borderId="33" xfId="0" applyFont="1" applyFill="1" applyBorder="1" applyAlignment="1">
      <alignment vertical="center"/>
    </xf>
    <xf numFmtId="0" fontId="13" fillId="22" borderId="33" xfId="0" applyFont="1" applyFill="1" applyBorder="1" applyAlignment="1">
      <alignment horizontal="center" vertical="center" wrapText="1"/>
    </xf>
    <xf numFmtId="0" fontId="11" fillId="22" borderId="33" xfId="0" applyFont="1" applyFill="1" applyBorder="1" applyAlignment="1">
      <alignment horizontal="center" vertical="center"/>
    </xf>
    <xf numFmtId="0" fontId="13" fillId="22" borderId="33" xfId="0" applyFont="1" applyFill="1" applyBorder="1" applyAlignment="1">
      <alignment vertical="center"/>
    </xf>
    <xf numFmtId="0" fontId="13" fillId="0" borderId="6" xfId="0" applyFont="1" applyBorder="1" applyAlignment="1">
      <alignment horizontal="center" vertical="center"/>
    </xf>
    <xf numFmtId="0" fontId="1" fillId="9" borderId="25" xfId="0" applyFont="1" applyFill="1" applyBorder="1" applyAlignment="1">
      <alignment horizontal="center" vertical="center"/>
    </xf>
    <xf numFmtId="0" fontId="13" fillId="9" borderId="25" xfId="0" applyFont="1" applyFill="1" applyBorder="1" applyAlignment="1">
      <alignment horizontal="center" vertical="center"/>
    </xf>
    <xf numFmtId="0" fontId="13" fillId="12" borderId="25" xfId="0" applyFont="1" applyFill="1" applyBorder="1" applyAlignment="1">
      <alignment vertical="center"/>
    </xf>
    <xf numFmtId="9" fontId="1" fillId="2" borderId="17" xfId="0" applyNumberFormat="1" applyFont="1" applyFill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" fillId="12" borderId="17" xfId="0" applyFont="1" applyFill="1" applyBorder="1" applyAlignment="1">
      <alignment horizontal="center" vertical="center"/>
    </xf>
    <xf numFmtId="0" fontId="13" fillId="12" borderId="17" xfId="0" applyFont="1" applyFill="1" applyBorder="1" applyAlignment="1">
      <alignment vertical="center"/>
    </xf>
    <xf numFmtId="9" fontId="1" fillId="2" borderId="8" xfId="0" applyNumberFormat="1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9" borderId="18" xfId="0" applyFont="1" applyFill="1" applyBorder="1" applyAlignment="1">
      <alignment horizontal="center" vertical="center"/>
    </xf>
    <xf numFmtId="0" fontId="1" fillId="9" borderId="18" xfId="0" applyFont="1" applyFill="1" applyBorder="1" applyAlignment="1">
      <alignment horizontal="center" vertical="center"/>
    </xf>
    <xf numFmtId="0" fontId="13" fillId="12" borderId="8" xfId="0" applyFont="1" applyFill="1" applyBorder="1" applyAlignment="1">
      <alignment vertical="center"/>
    </xf>
    <xf numFmtId="9" fontId="1" fillId="22" borderId="32" xfId="0" applyNumberFormat="1" applyFont="1" applyFill="1" applyBorder="1" applyAlignment="1">
      <alignment horizontal="center" vertical="center"/>
    </xf>
    <xf numFmtId="0" fontId="13" fillId="7" borderId="25" xfId="0" applyFont="1" applyFill="1" applyBorder="1" applyAlignment="1">
      <alignment vertical="center"/>
    </xf>
    <xf numFmtId="0" fontId="13" fillId="9" borderId="17" xfId="0" applyFont="1" applyFill="1" applyBorder="1" applyAlignment="1">
      <alignment horizontal="center" vertical="center"/>
    </xf>
    <xf numFmtId="2" fontId="1" fillId="2" borderId="17" xfId="0" applyNumberFormat="1" applyFont="1" applyFill="1" applyBorder="1" applyAlignment="1">
      <alignment horizontal="center" vertical="top" wrapText="1"/>
    </xf>
    <xf numFmtId="0" fontId="13" fillId="0" borderId="17" xfId="0" applyFont="1" applyBorder="1" applyAlignment="1">
      <alignment horizontal="left" vertical="center" wrapText="1"/>
    </xf>
    <xf numFmtId="0" fontId="11" fillId="7" borderId="17" xfId="0" applyFont="1" applyFill="1" applyBorder="1" applyAlignment="1">
      <alignment horizontal="center" vertical="center"/>
    </xf>
    <xf numFmtId="0" fontId="13" fillId="12" borderId="17" xfId="0" applyFont="1" applyFill="1" applyBorder="1" applyAlignment="1">
      <alignment horizontal="center" vertical="center"/>
    </xf>
    <xf numFmtId="0" fontId="16" fillId="7" borderId="17" xfId="0" applyFont="1" applyFill="1" applyBorder="1" applyAlignment="1">
      <alignment vertical="center"/>
    </xf>
    <xf numFmtId="0" fontId="1" fillId="3" borderId="34" xfId="0" applyFont="1" applyFill="1" applyBorder="1" applyAlignment="1">
      <alignment horizontal="center" vertical="top" wrapText="1"/>
    </xf>
    <xf numFmtId="0" fontId="1" fillId="3" borderId="17" xfId="0" applyFont="1" applyFill="1" applyBorder="1" applyAlignment="1">
      <alignment horizontal="center" vertical="top" wrapText="1"/>
    </xf>
    <xf numFmtId="0" fontId="13" fillId="9" borderId="17" xfId="0" applyFont="1" applyFill="1" applyBorder="1" applyAlignment="1">
      <alignment vertical="center"/>
    </xf>
    <xf numFmtId="0" fontId="1" fillId="0" borderId="5" xfId="0" applyFont="1" applyBorder="1" applyAlignment="1">
      <alignment horizontal="center" vertical="top"/>
    </xf>
    <xf numFmtId="0" fontId="13" fillId="9" borderId="8" xfId="0" applyFont="1" applyFill="1" applyBorder="1" applyAlignment="1">
      <alignment vertical="center"/>
    </xf>
    <xf numFmtId="0" fontId="1" fillId="9" borderId="8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 wrapText="1"/>
    </xf>
    <xf numFmtId="2" fontId="1" fillId="3" borderId="36" xfId="0" applyNumberFormat="1" applyFont="1" applyFill="1" applyBorder="1" applyAlignment="1">
      <alignment horizontal="center" vertical="top"/>
    </xf>
    <xf numFmtId="2" fontId="1" fillId="3" borderId="8" xfId="0" applyNumberFormat="1" applyFont="1" applyFill="1" applyBorder="1" applyAlignment="1">
      <alignment horizontal="center" vertical="top"/>
    </xf>
    <xf numFmtId="2" fontId="1" fillId="2" borderId="36" xfId="0" applyNumberFormat="1" applyFont="1" applyFill="1" applyBorder="1" applyAlignment="1">
      <alignment horizontal="center" vertical="top" wrapText="1"/>
    </xf>
    <xf numFmtId="0" fontId="1" fillId="0" borderId="14" xfId="0" applyFont="1" applyBorder="1" applyAlignment="1">
      <alignment vertical="top"/>
    </xf>
    <xf numFmtId="2" fontId="1" fillId="2" borderId="31" xfId="0" applyNumberFormat="1" applyFont="1" applyFill="1" applyBorder="1" applyAlignment="1">
      <alignment horizontal="center" vertical="top" wrapText="1"/>
    </xf>
    <xf numFmtId="9" fontId="1" fillId="2" borderId="25" xfId="0" applyNumberFormat="1" applyFont="1" applyFill="1" applyBorder="1" applyAlignment="1">
      <alignment horizontal="center" vertical="center"/>
    </xf>
    <xf numFmtId="0" fontId="13" fillId="9" borderId="25" xfId="0" applyFont="1" applyFill="1" applyBorder="1" applyAlignment="1">
      <alignment vertical="center"/>
    </xf>
    <xf numFmtId="2" fontId="1" fillId="2" borderId="25" xfId="0" applyNumberFormat="1" applyFont="1" applyFill="1" applyBorder="1" applyAlignment="1">
      <alignment horizontal="center" vertical="top"/>
    </xf>
    <xf numFmtId="0" fontId="10" fillId="0" borderId="17" xfId="0" applyFont="1" applyBorder="1" applyAlignment="1">
      <alignment vertical="center" wrapText="1"/>
    </xf>
    <xf numFmtId="0" fontId="1" fillId="0" borderId="17" xfId="0" applyFont="1" applyBorder="1" applyAlignment="1">
      <alignment horizontal="center" vertical="top" wrapText="1"/>
    </xf>
    <xf numFmtId="2" fontId="1" fillId="7" borderId="8" xfId="0" applyNumberFormat="1" applyFont="1" applyFill="1" applyBorder="1" applyAlignment="1">
      <alignment horizontal="center" vertical="top"/>
    </xf>
    <xf numFmtId="0" fontId="1" fillId="9" borderId="17" xfId="0" applyFont="1" applyFill="1" applyBorder="1" applyAlignment="1">
      <alignment horizontal="center" vertical="top"/>
    </xf>
    <xf numFmtId="0" fontId="1" fillId="9" borderId="32" xfId="0" applyFont="1" applyFill="1" applyBorder="1" applyAlignment="1">
      <alignment horizontal="center" vertical="top"/>
    </xf>
    <xf numFmtId="0" fontId="18" fillId="0" borderId="0" xfId="0" applyFont="1" applyAlignment="1">
      <alignment vertical="center" wrapText="1"/>
    </xf>
    <xf numFmtId="49" fontId="1" fillId="0" borderId="17" xfId="0" applyNumberFormat="1" applyFont="1" applyBorder="1" applyAlignment="1">
      <alignment horizontal="center" vertical="top" wrapText="1"/>
    </xf>
    <xf numFmtId="0" fontId="1" fillId="0" borderId="14" xfId="0" applyFont="1" applyBorder="1" applyAlignment="1">
      <alignment horizontal="center" vertical="top" wrapText="1"/>
    </xf>
    <xf numFmtId="165" fontId="19" fillId="7" borderId="8" xfId="0" applyNumberFormat="1" applyFont="1" applyFill="1" applyBorder="1" applyAlignment="1">
      <alignment horizontal="center" vertical="center" wrapText="1"/>
    </xf>
    <xf numFmtId="0" fontId="1" fillId="0" borderId="14" xfId="0" applyFont="1" applyBorder="1" applyAlignment="1">
      <alignment vertical="top" wrapText="1"/>
    </xf>
    <xf numFmtId="0" fontId="1" fillId="0" borderId="39" xfId="0" applyFont="1" applyBorder="1" applyAlignment="1">
      <alignment vertical="top" wrapText="1"/>
    </xf>
    <xf numFmtId="0" fontId="10" fillId="7" borderId="17" xfId="0" applyFont="1" applyFill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top" wrapText="1"/>
    </xf>
    <xf numFmtId="0" fontId="1" fillId="0" borderId="39" xfId="0" applyFont="1" applyBorder="1" applyAlignment="1">
      <alignment horizontal="center" vertical="top" wrapText="1"/>
    </xf>
    <xf numFmtId="0" fontId="13" fillId="12" borderId="18" xfId="0" applyFont="1" applyFill="1" applyBorder="1" applyAlignment="1">
      <alignment horizontal="center" vertical="center" wrapText="1"/>
    </xf>
    <xf numFmtId="0" fontId="1" fillId="9" borderId="33" xfId="0" applyFont="1" applyFill="1" applyBorder="1" applyAlignment="1">
      <alignment horizontal="center" vertical="top"/>
    </xf>
    <xf numFmtId="1" fontId="1" fillId="21" borderId="35" xfId="0" applyNumberFormat="1" applyFont="1" applyFill="1" applyBorder="1" applyAlignment="1">
      <alignment horizontal="center" vertical="top"/>
    </xf>
    <xf numFmtId="1" fontId="1" fillId="2" borderId="17" xfId="0" applyNumberFormat="1" applyFont="1" applyFill="1" applyBorder="1" applyAlignment="1">
      <alignment horizontal="center" vertical="top"/>
    </xf>
    <xf numFmtId="0" fontId="11" fillId="21" borderId="35" xfId="0" applyFont="1" applyFill="1" applyBorder="1" applyAlignment="1">
      <alignment horizontal="left" vertical="center"/>
    </xf>
    <xf numFmtId="0" fontId="1" fillId="21" borderId="35" xfId="0" applyFont="1" applyFill="1" applyBorder="1" applyAlignment="1">
      <alignment horizontal="center" vertical="top" wrapText="1"/>
    </xf>
    <xf numFmtId="0" fontId="11" fillId="2" borderId="32" xfId="0" applyFont="1" applyFill="1" applyBorder="1" applyAlignment="1">
      <alignment horizontal="left" vertical="center"/>
    </xf>
    <xf numFmtId="0" fontId="1" fillId="7" borderId="25" xfId="0" applyFont="1" applyFill="1" applyBorder="1" applyAlignment="1">
      <alignment horizontal="center" vertical="top"/>
    </xf>
    <xf numFmtId="1" fontId="11" fillId="9" borderId="34" xfId="0" applyNumberFormat="1" applyFont="1" applyFill="1" applyBorder="1" applyAlignment="1">
      <alignment horizontal="center" vertical="top"/>
    </xf>
    <xf numFmtId="0" fontId="1" fillId="21" borderId="35" xfId="0" applyFont="1" applyFill="1" applyBorder="1" applyAlignment="1">
      <alignment horizontal="center" vertical="top"/>
    </xf>
    <xf numFmtId="0" fontId="11" fillId="0" borderId="2" xfId="0" applyFont="1" applyBorder="1" applyAlignment="1">
      <alignment horizontal="left" vertical="top"/>
    </xf>
    <xf numFmtId="1" fontId="1" fillId="21" borderId="37" xfId="0" applyNumberFormat="1" applyFont="1" applyFill="1" applyBorder="1" applyAlignment="1">
      <alignment horizontal="center" vertical="top"/>
    </xf>
    <xf numFmtId="165" fontId="1" fillId="2" borderId="17" xfId="0" applyNumberFormat="1" applyFont="1" applyFill="1" applyBorder="1" applyAlignment="1">
      <alignment horizontal="center" vertical="top"/>
    </xf>
    <xf numFmtId="9" fontId="1" fillId="21" borderId="37" xfId="0" applyNumberFormat="1" applyFont="1" applyFill="1" applyBorder="1" applyAlignment="1">
      <alignment horizontal="center" vertical="top" wrapText="1"/>
    </xf>
    <xf numFmtId="0" fontId="1" fillId="0" borderId="17" xfId="0" applyFont="1" applyBorder="1" applyAlignment="1">
      <alignment vertical="top" wrapText="1"/>
    </xf>
    <xf numFmtId="0" fontId="1" fillId="21" borderId="37" xfId="0" applyFont="1" applyFill="1" applyBorder="1" applyAlignment="1">
      <alignment horizontal="center" vertical="top" wrapText="1"/>
    </xf>
    <xf numFmtId="0" fontId="1" fillId="12" borderId="8" xfId="0" applyFont="1" applyFill="1" applyBorder="1" applyAlignment="1">
      <alignment horizontal="center" vertical="top"/>
    </xf>
    <xf numFmtId="165" fontId="1" fillId="2" borderId="25" xfId="0" applyNumberFormat="1" applyFont="1" applyFill="1" applyBorder="1" applyAlignment="1">
      <alignment horizontal="center" vertical="top"/>
    </xf>
    <xf numFmtId="9" fontId="1" fillId="22" borderId="32" xfId="0" applyNumberFormat="1" applyFont="1" applyFill="1" applyBorder="1" applyAlignment="1">
      <alignment horizontal="center" vertical="top" wrapText="1"/>
    </xf>
    <xf numFmtId="0" fontId="1" fillId="0" borderId="6" xfId="0" applyFont="1" applyBorder="1" applyAlignment="1">
      <alignment vertical="top" wrapText="1"/>
    </xf>
    <xf numFmtId="9" fontId="1" fillId="22" borderId="33" xfId="0" applyNumberFormat="1" applyFont="1" applyFill="1" applyBorder="1" applyAlignment="1">
      <alignment horizontal="center" vertical="top" wrapText="1"/>
    </xf>
    <xf numFmtId="9" fontId="1" fillId="0" borderId="3" xfId="0" applyNumberFormat="1" applyFont="1" applyBorder="1" applyAlignment="1">
      <alignment horizontal="center" vertical="top" wrapText="1"/>
    </xf>
    <xf numFmtId="2" fontId="1" fillId="22" borderId="33" xfId="0" applyNumberFormat="1" applyFont="1" applyFill="1" applyBorder="1" applyAlignment="1">
      <alignment horizontal="center" vertical="top"/>
    </xf>
    <xf numFmtId="9" fontId="1" fillId="0" borderId="40" xfId="0" applyNumberFormat="1" applyFont="1" applyBorder="1" applyAlignment="1">
      <alignment horizontal="center" vertical="top" wrapText="1"/>
    </xf>
    <xf numFmtId="9" fontId="1" fillId="0" borderId="6" xfId="0" applyNumberFormat="1" applyFont="1" applyBorder="1" applyAlignment="1">
      <alignment horizontal="center" vertical="top" wrapText="1"/>
    </xf>
    <xf numFmtId="0" fontId="1" fillId="3" borderId="18" xfId="0" applyFont="1" applyFill="1" applyBorder="1" applyAlignment="1">
      <alignment horizontal="center" vertical="top"/>
    </xf>
    <xf numFmtId="9" fontId="1" fillId="0" borderId="38" xfId="0" applyNumberFormat="1" applyFont="1" applyBorder="1" applyAlignment="1">
      <alignment horizontal="center" vertical="top" wrapText="1"/>
    </xf>
    <xf numFmtId="0" fontId="1" fillId="9" borderId="31" xfId="0" applyFont="1" applyFill="1" applyBorder="1" applyAlignment="1">
      <alignment horizontal="center" vertical="top"/>
    </xf>
    <xf numFmtId="0" fontId="1" fillId="9" borderId="25" xfId="0" applyFont="1" applyFill="1" applyBorder="1" applyAlignment="1">
      <alignment horizontal="center" vertical="top"/>
    </xf>
    <xf numFmtId="2" fontId="1" fillId="3" borderId="24" xfId="0" applyNumberFormat="1" applyFont="1" applyFill="1" applyBorder="1" applyAlignment="1">
      <alignment horizontal="center" vertical="top"/>
    </xf>
    <xf numFmtId="0" fontId="1" fillId="7" borderId="25" xfId="0" applyFont="1" applyFill="1" applyBorder="1" applyAlignment="1">
      <alignment horizontal="center" vertical="top" wrapText="1"/>
    </xf>
    <xf numFmtId="0" fontId="1" fillId="9" borderId="17" xfId="0" applyFont="1" applyFill="1" applyBorder="1" applyAlignment="1">
      <alignment horizontal="center" vertical="top" wrapText="1"/>
    </xf>
    <xf numFmtId="2" fontId="1" fillId="3" borderId="1" xfId="0" applyNumberFormat="1" applyFont="1" applyFill="1" applyBorder="1" applyAlignment="1">
      <alignment horizontal="center" vertical="top"/>
    </xf>
    <xf numFmtId="2" fontId="1" fillId="12" borderId="17" xfId="0" applyNumberFormat="1" applyFont="1" applyFill="1" applyBorder="1" applyAlignment="1">
      <alignment horizontal="center" vertical="top"/>
    </xf>
    <xf numFmtId="2" fontId="13" fillId="4" borderId="8" xfId="0" applyNumberFormat="1" applyFont="1" applyFill="1" applyBorder="1"/>
    <xf numFmtId="9" fontId="9" fillId="0" borderId="17" xfId="0" applyNumberFormat="1" applyFont="1" applyBorder="1" applyAlignment="1">
      <alignment horizontal="center" vertical="top" wrapText="1"/>
    </xf>
    <xf numFmtId="1" fontId="1" fillId="12" borderId="8" xfId="0" applyNumberFormat="1" applyFont="1" applyFill="1" applyBorder="1" applyAlignment="1">
      <alignment horizontal="center" vertical="top"/>
    </xf>
    <xf numFmtId="2" fontId="13" fillId="3" borderId="8" xfId="0" applyNumberFormat="1" applyFont="1" applyFill="1" applyBorder="1"/>
    <xf numFmtId="0" fontId="13" fillId="0" borderId="17" xfId="0" applyFont="1" applyBorder="1"/>
    <xf numFmtId="0" fontId="1" fillId="7" borderId="32" xfId="0" applyFont="1" applyFill="1" applyBorder="1" applyAlignment="1">
      <alignment horizontal="center" vertical="top" wrapText="1"/>
    </xf>
    <xf numFmtId="2" fontId="13" fillId="6" borderId="8" xfId="0" applyNumberFormat="1" applyFont="1" applyFill="1" applyBorder="1"/>
    <xf numFmtId="2" fontId="1" fillId="22" borderId="32" xfId="0" applyNumberFormat="1" applyFont="1" applyFill="1" applyBorder="1" applyAlignment="1">
      <alignment horizontal="center" vertical="top"/>
    </xf>
    <xf numFmtId="9" fontId="9" fillId="0" borderId="14" xfId="0" applyNumberFormat="1" applyFont="1" applyBorder="1" applyAlignment="1">
      <alignment horizontal="center" vertical="top" wrapText="1"/>
    </xf>
    <xf numFmtId="2" fontId="13" fillId="8" borderId="8" xfId="0" applyNumberFormat="1" applyFont="1" applyFill="1" applyBorder="1"/>
    <xf numFmtId="0" fontId="1" fillId="3" borderId="25" xfId="0" applyFont="1" applyFill="1" applyBorder="1" applyAlignment="1">
      <alignment horizontal="center" vertical="top" wrapText="1"/>
    </xf>
    <xf numFmtId="0" fontId="1" fillId="22" borderId="33" xfId="0" applyFont="1" applyFill="1" applyBorder="1" applyAlignment="1">
      <alignment horizontal="center" vertical="top" wrapText="1"/>
    </xf>
    <xf numFmtId="2" fontId="1" fillId="9" borderId="31" xfId="0" applyNumberFormat="1" applyFont="1" applyFill="1" applyBorder="1" applyAlignment="1">
      <alignment horizontal="center" vertical="top"/>
    </xf>
    <xf numFmtId="0" fontId="1" fillId="22" borderId="34" xfId="0" applyFont="1" applyFill="1" applyBorder="1" applyAlignment="1">
      <alignment horizontal="center" vertical="top" wrapText="1"/>
    </xf>
    <xf numFmtId="2" fontId="13" fillId="10" borderId="8" xfId="0" applyNumberFormat="1" applyFont="1" applyFill="1" applyBorder="1"/>
    <xf numFmtId="2" fontId="1" fillId="9" borderId="17" xfId="0" applyNumberFormat="1" applyFont="1" applyFill="1" applyBorder="1" applyAlignment="1">
      <alignment horizontal="center" vertical="top"/>
    </xf>
    <xf numFmtId="0" fontId="13" fillId="7" borderId="18" xfId="0" applyFont="1" applyFill="1" applyBorder="1" applyAlignment="1">
      <alignment horizontal="center" vertical="center" wrapText="1"/>
    </xf>
    <xf numFmtId="2" fontId="13" fillId="11" borderId="8" xfId="0" applyNumberFormat="1" applyFont="1" applyFill="1" applyBorder="1"/>
    <xf numFmtId="2" fontId="13" fillId="12" borderId="8" xfId="0" applyNumberFormat="1" applyFont="1" applyFill="1" applyBorder="1"/>
    <xf numFmtId="166" fontId="1" fillId="0" borderId="17" xfId="0" applyNumberFormat="1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/>
    </xf>
    <xf numFmtId="2" fontId="13" fillId="13" borderId="8" xfId="0" applyNumberFormat="1" applyFont="1" applyFill="1" applyBorder="1"/>
    <xf numFmtId="2" fontId="13" fillId="14" borderId="8" xfId="0" applyNumberFormat="1" applyFont="1" applyFill="1" applyBorder="1"/>
    <xf numFmtId="0" fontId="1" fillId="2" borderId="37" xfId="0" applyFont="1" applyFill="1" applyBorder="1" applyAlignment="1">
      <alignment horizontal="center" vertical="top"/>
    </xf>
    <xf numFmtId="9" fontId="1" fillId="0" borderId="2" xfId="0" applyNumberFormat="1" applyFont="1" applyBorder="1" applyAlignment="1">
      <alignment horizontal="center" vertical="top" wrapText="1"/>
    </xf>
    <xf numFmtId="0" fontId="1" fillId="7" borderId="37" xfId="0" applyFont="1" applyFill="1" applyBorder="1" applyAlignment="1">
      <alignment horizontal="center" vertical="top"/>
    </xf>
    <xf numFmtId="2" fontId="13" fillId="15" borderId="8" xfId="0" applyNumberFormat="1" applyFont="1" applyFill="1" applyBorder="1"/>
    <xf numFmtId="0" fontId="11" fillId="9" borderId="17" xfId="0" applyFont="1" applyFill="1" applyBorder="1" applyAlignment="1">
      <alignment horizontal="center" vertical="top"/>
    </xf>
    <xf numFmtId="0" fontId="1" fillId="12" borderId="37" xfId="0" applyFont="1" applyFill="1" applyBorder="1" applyAlignment="1">
      <alignment horizontal="center" vertical="top"/>
    </xf>
    <xf numFmtId="0" fontId="1" fillId="3" borderId="37" xfId="0" applyFont="1" applyFill="1" applyBorder="1" applyAlignment="1">
      <alignment horizontal="center" vertical="top"/>
    </xf>
    <xf numFmtId="2" fontId="13" fillId="16" borderId="8" xfId="0" applyNumberFormat="1" applyFont="1" applyFill="1" applyBorder="1"/>
    <xf numFmtId="0" fontId="20" fillId="0" borderId="2" xfId="0" applyFont="1" applyBorder="1" applyAlignment="1">
      <alignment horizontal="center" vertical="top" wrapText="1"/>
    </xf>
    <xf numFmtId="0" fontId="1" fillId="0" borderId="2" xfId="0" applyFont="1" applyBorder="1" applyAlignment="1">
      <alignment vertical="top"/>
    </xf>
    <xf numFmtId="0" fontId="20" fillId="0" borderId="2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2" fontId="13" fillId="17" borderId="8" xfId="0" applyNumberFormat="1" applyFont="1" applyFill="1" applyBorder="1"/>
    <xf numFmtId="49" fontId="1" fillId="0" borderId="2" xfId="0" applyNumberFormat="1" applyFont="1" applyBorder="1" applyAlignment="1">
      <alignment horizontal="left" vertical="top" wrapText="1"/>
    </xf>
    <xf numFmtId="0" fontId="1" fillId="0" borderId="2" xfId="0" applyFont="1" applyBorder="1" applyAlignment="1">
      <alignment vertical="top" wrapText="1"/>
    </xf>
    <xf numFmtId="2" fontId="13" fillId="18" borderId="8" xfId="0" applyNumberFormat="1" applyFont="1" applyFill="1" applyBorder="1"/>
    <xf numFmtId="0" fontId="1" fillId="9" borderId="37" xfId="0" applyFont="1" applyFill="1" applyBorder="1" applyAlignment="1">
      <alignment horizontal="center" vertical="top"/>
    </xf>
    <xf numFmtId="0" fontId="1" fillId="0" borderId="17" xfId="0" applyFont="1" applyBorder="1" applyAlignment="1">
      <alignment horizontal="left" vertical="top"/>
    </xf>
    <xf numFmtId="2" fontId="13" fillId="19" borderId="8" xfId="0" applyNumberFormat="1" applyFont="1" applyFill="1" applyBorder="1"/>
    <xf numFmtId="0" fontId="1" fillId="0" borderId="14" xfId="0" applyFont="1" applyBorder="1" applyAlignment="1">
      <alignment horizontal="left" vertical="top"/>
    </xf>
    <xf numFmtId="0" fontId="1" fillId="0" borderId="5" xfId="0" applyFont="1" applyBorder="1" applyAlignment="1">
      <alignment vertical="top" wrapText="1"/>
    </xf>
    <xf numFmtId="9" fontId="1" fillId="0" borderId="39" xfId="0" applyNumberFormat="1" applyFont="1" applyBorder="1" applyAlignment="1">
      <alignment horizontal="center" vertical="top" wrapText="1"/>
    </xf>
    <xf numFmtId="0" fontId="1" fillId="2" borderId="17" xfId="0" applyFont="1" applyFill="1" applyBorder="1" applyAlignment="1">
      <alignment horizontal="center" vertical="top"/>
    </xf>
    <xf numFmtId="9" fontId="1" fillId="21" borderId="35" xfId="0" applyNumberFormat="1" applyFont="1" applyFill="1" applyBorder="1" applyAlignment="1">
      <alignment horizontal="center" vertical="top" wrapText="1"/>
    </xf>
    <xf numFmtId="0" fontId="20" fillId="0" borderId="17" xfId="0" applyFont="1" applyBorder="1" applyAlignment="1">
      <alignment horizontal="center" vertical="top"/>
    </xf>
    <xf numFmtId="0" fontId="1" fillId="21" borderId="37" xfId="0" applyFont="1" applyFill="1" applyBorder="1" applyAlignment="1">
      <alignment vertical="top" wrapText="1"/>
    </xf>
    <xf numFmtId="0" fontId="1" fillId="0" borderId="17" xfId="0" applyFont="1" applyBorder="1" applyAlignment="1">
      <alignment vertical="top"/>
    </xf>
    <xf numFmtId="0" fontId="1" fillId="0" borderId="6" xfId="0" applyFont="1" applyBorder="1" applyAlignment="1">
      <alignment horizontal="left" vertical="top"/>
    </xf>
    <xf numFmtId="49" fontId="1" fillId="0" borderId="17" xfId="0" applyNumberFormat="1" applyFont="1" applyBorder="1" applyAlignment="1">
      <alignment vertical="top" wrapText="1"/>
    </xf>
    <xf numFmtId="0" fontId="1" fillId="0" borderId="38" xfId="0" applyFont="1" applyBorder="1" applyAlignment="1">
      <alignment vertical="top" wrapText="1"/>
    </xf>
    <xf numFmtId="0" fontId="1" fillId="0" borderId="5" xfId="0" applyFont="1" applyBorder="1" applyAlignment="1">
      <alignment horizontal="center" vertical="top" wrapText="1"/>
    </xf>
    <xf numFmtId="2" fontId="13" fillId="20" borderId="8" xfId="0" applyNumberFormat="1" applyFont="1" applyFill="1" applyBorder="1"/>
    <xf numFmtId="167" fontId="1" fillId="9" borderId="18" xfId="0" applyNumberFormat="1" applyFont="1" applyFill="1" applyBorder="1" applyAlignment="1">
      <alignment horizontal="center" vertical="top"/>
    </xf>
    <xf numFmtId="0" fontId="1" fillId="9" borderId="18" xfId="0" applyFont="1" applyFill="1" applyBorder="1" applyAlignment="1">
      <alignment horizontal="center" vertical="top"/>
    </xf>
    <xf numFmtId="0" fontId="20" fillId="0" borderId="5" xfId="0" applyFont="1" applyBorder="1" applyAlignment="1">
      <alignment horizontal="center" vertical="top" wrapText="1"/>
    </xf>
    <xf numFmtId="0" fontId="1" fillId="0" borderId="5" xfId="0" applyFont="1" applyBorder="1" applyAlignment="1">
      <alignment vertical="top"/>
    </xf>
    <xf numFmtId="0" fontId="20" fillId="0" borderId="5" xfId="0" applyFont="1" applyBorder="1" applyAlignment="1">
      <alignment horizontal="center" vertical="top"/>
    </xf>
    <xf numFmtId="49" fontId="1" fillId="0" borderId="5" xfId="0" applyNumberFormat="1" applyFont="1" applyBorder="1" applyAlignment="1">
      <alignment vertical="top" wrapText="1"/>
    </xf>
    <xf numFmtId="0" fontId="11" fillId="0" borderId="17" xfId="0" applyFont="1" applyBorder="1" applyAlignment="1">
      <alignment horizontal="left" vertical="top"/>
    </xf>
    <xf numFmtId="2" fontId="1" fillId="22" borderId="1" xfId="0" applyNumberFormat="1" applyFont="1" applyFill="1" applyBorder="1" applyAlignment="1">
      <alignment horizontal="center" vertical="top"/>
    </xf>
    <xf numFmtId="0" fontId="1" fillId="0" borderId="17" xfId="0" applyFont="1" applyBorder="1" applyAlignment="1">
      <alignment wrapText="1"/>
    </xf>
    <xf numFmtId="2" fontId="13" fillId="22" borderId="1" xfId="0" applyNumberFormat="1" applyFont="1" applyFill="1" applyBorder="1"/>
    <xf numFmtId="0" fontId="1" fillId="2" borderId="8" xfId="0" applyFont="1" applyFill="1" applyBorder="1" applyAlignment="1">
      <alignment horizontal="center" vertical="top"/>
    </xf>
    <xf numFmtId="0" fontId="1" fillId="0" borderId="17" xfId="0" applyFont="1" applyBorder="1" applyAlignment="1">
      <alignment horizontal="left" vertical="top" wrapText="1"/>
    </xf>
    <xf numFmtId="0" fontId="1" fillId="21" borderId="35" xfId="0" applyFont="1" applyFill="1" applyBorder="1" applyAlignment="1">
      <alignment vertical="top" wrapText="1"/>
    </xf>
    <xf numFmtId="2" fontId="13" fillId="4" borderId="25" xfId="0" applyNumberFormat="1" applyFont="1" applyFill="1" applyBorder="1"/>
    <xf numFmtId="0" fontId="1" fillId="2" borderId="25" xfId="0" applyFont="1" applyFill="1" applyBorder="1" applyAlignment="1">
      <alignment horizontal="center" vertical="top"/>
    </xf>
    <xf numFmtId="0" fontId="1" fillId="0" borderId="0" xfId="0" applyFont="1"/>
    <xf numFmtId="2" fontId="13" fillId="3" borderId="25" xfId="0" applyNumberFormat="1" applyFont="1" applyFill="1" applyBorder="1"/>
    <xf numFmtId="0" fontId="1" fillId="0" borderId="41" xfId="0" applyFont="1" applyBorder="1" applyAlignment="1">
      <alignment horizontal="center" vertical="top"/>
    </xf>
    <xf numFmtId="0" fontId="1" fillId="2" borderId="35" xfId="0" applyFont="1" applyFill="1" applyBorder="1" applyAlignment="1">
      <alignment horizontal="center" vertical="top" wrapText="1"/>
    </xf>
    <xf numFmtId="0" fontId="1" fillId="0" borderId="41" xfId="0" applyFont="1" applyBorder="1" applyAlignment="1">
      <alignment vertical="top" wrapText="1"/>
    </xf>
    <xf numFmtId="9" fontId="1" fillId="0" borderId="41" xfId="0" applyNumberFormat="1" applyFont="1" applyBorder="1" applyAlignment="1">
      <alignment horizontal="center" vertical="top" wrapText="1"/>
    </xf>
    <xf numFmtId="2" fontId="13" fillId="6" borderId="25" xfId="0" applyNumberFormat="1" applyFont="1" applyFill="1" applyBorder="1"/>
    <xf numFmtId="10" fontId="1" fillId="0" borderId="41" xfId="0" applyNumberFormat="1" applyFont="1" applyBorder="1" applyAlignment="1">
      <alignment horizontal="center" vertical="top" wrapText="1"/>
    </xf>
    <xf numFmtId="1" fontId="1" fillId="2" borderId="35" xfId="0" applyNumberFormat="1" applyFont="1" applyFill="1" applyBorder="1" applyAlignment="1">
      <alignment horizontal="center" vertical="top"/>
    </xf>
    <xf numFmtId="1" fontId="1" fillId="2" borderId="35" xfId="0" applyNumberFormat="1" applyFont="1" applyFill="1" applyBorder="1" applyAlignment="1">
      <alignment horizontal="center" vertical="top" wrapText="1"/>
    </xf>
    <xf numFmtId="2" fontId="13" fillId="8" borderId="25" xfId="0" applyNumberFormat="1" applyFont="1" applyFill="1" applyBorder="1"/>
    <xf numFmtId="0" fontId="20" fillId="0" borderId="41" xfId="0" applyFont="1" applyBorder="1" applyAlignment="1">
      <alignment horizontal="center" vertical="top"/>
    </xf>
    <xf numFmtId="0" fontId="1" fillId="0" borderId="41" xfId="0" applyFont="1" applyBorder="1" applyAlignment="1">
      <alignment vertical="top"/>
    </xf>
    <xf numFmtId="2" fontId="13" fillId="10" borderId="25" xfId="0" applyNumberFormat="1" applyFont="1" applyFill="1" applyBorder="1"/>
    <xf numFmtId="49" fontId="1" fillId="0" borderId="41" xfId="0" applyNumberFormat="1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9" fontId="1" fillId="0" borderId="0" xfId="0" applyNumberFormat="1" applyFont="1" applyAlignment="1">
      <alignment horizontal="center" vertical="top" wrapText="1"/>
    </xf>
    <xf numFmtId="2" fontId="13" fillId="11" borderId="25" xfId="0" applyNumberFormat="1" applyFont="1" applyFill="1" applyBorder="1"/>
    <xf numFmtId="0" fontId="20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49" fontId="1" fillId="0" borderId="0" xfId="0" applyNumberFormat="1" applyFont="1" applyAlignment="1">
      <alignment vertical="top" wrapText="1"/>
    </xf>
    <xf numFmtId="49" fontId="1" fillId="0" borderId="0" xfId="0" applyNumberFormat="1" applyFont="1" applyAlignment="1">
      <alignment vertical="top"/>
    </xf>
    <xf numFmtId="2" fontId="13" fillId="12" borderId="25" xfId="0" applyNumberFormat="1" applyFont="1" applyFill="1" applyBorder="1"/>
    <xf numFmtId="2" fontId="13" fillId="13" borderId="25" xfId="0" applyNumberFormat="1" applyFont="1" applyFill="1" applyBorder="1"/>
    <xf numFmtId="0" fontId="1" fillId="0" borderId="0" xfId="0" applyFont="1" applyAlignment="1">
      <alignment horizontal="left"/>
    </xf>
    <xf numFmtId="2" fontId="13" fillId="14" borderId="25" xfId="0" applyNumberFormat="1" applyFont="1" applyFill="1" applyBorder="1"/>
    <xf numFmtId="2" fontId="11" fillId="2" borderId="17" xfId="0" applyNumberFormat="1" applyFont="1" applyFill="1" applyBorder="1" applyAlignment="1">
      <alignment horizontal="center" vertical="top" wrapText="1"/>
    </xf>
    <xf numFmtId="0" fontId="0" fillId="0" borderId="41" xfId="0" applyFont="1" applyBorder="1"/>
    <xf numFmtId="2" fontId="13" fillId="15" borderId="25" xfId="0" applyNumberFormat="1" applyFont="1" applyFill="1" applyBorder="1"/>
    <xf numFmtId="0" fontId="4" fillId="0" borderId="0" xfId="0" applyFont="1" applyAlignment="1">
      <alignment horizontal="left"/>
    </xf>
    <xf numFmtId="2" fontId="13" fillId="16" borderId="25" xfId="0" applyNumberFormat="1" applyFont="1" applyFill="1" applyBorder="1"/>
    <xf numFmtId="0" fontId="11" fillId="2" borderId="17" xfId="0" applyFont="1" applyFill="1" applyBorder="1" applyAlignment="1">
      <alignment horizontal="center" vertical="top"/>
    </xf>
    <xf numFmtId="2" fontId="13" fillId="17" borderId="25" xfId="0" applyNumberFormat="1" applyFont="1" applyFill="1" applyBorder="1"/>
    <xf numFmtId="2" fontId="13" fillId="18" borderId="25" xfId="0" applyNumberFormat="1" applyFont="1" applyFill="1" applyBorder="1"/>
    <xf numFmtId="2" fontId="13" fillId="19" borderId="25" xfId="0" applyNumberFormat="1" applyFont="1" applyFill="1" applyBorder="1"/>
    <xf numFmtId="2" fontId="13" fillId="20" borderId="25" xfId="0" applyNumberFormat="1" applyFont="1" applyFill="1" applyBorder="1"/>
    <xf numFmtId="0" fontId="21" fillId="0" borderId="0" xfId="0" applyFont="1"/>
    <xf numFmtId="0" fontId="1" fillId="22" borderId="20" xfId="0" applyFont="1" applyFill="1" applyBorder="1" applyAlignment="1">
      <alignment horizontal="center" vertical="center"/>
    </xf>
    <xf numFmtId="2" fontId="13" fillId="22" borderId="33" xfId="0" applyNumberFormat="1" applyFont="1" applyFill="1" applyBorder="1"/>
    <xf numFmtId="0" fontId="14" fillId="0" borderId="0" xfId="0" applyFont="1" applyAlignment="1">
      <alignment horizontal="center"/>
    </xf>
    <xf numFmtId="2" fontId="13" fillId="22" borderId="34" xfId="0" applyNumberFormat="1" applyFont="1" applyFill="1" applyBorder="1"/>
    <xf numFmtId="0" fontId="1" fillId="21" borderId="1" xfId="0" applyFont="1" applyFill="1" applyBorder="1" applyAlignment="1">
      <alignment horizontal="center" vertical="top"/>
    </xf>
    <xf numFmtId="0" fontId="1" fillId="21" borderId="35" xfId="0" applyFont="1" applyFill="1" applyBorder="1" applyAlignment="1">
      <alignment horizontal="left" vertical="top"/>
    </xf>
    <xf numFmtId="2" fontId="22" fillId="21" borderId="17" xfId="0" applyNumberFormat="1" applyFont="1" applyFill="1" applyBorder="1" applyAlignment="1">
      <alignment horizontal="center" vertical="top"/>
    </xf>
    <xf numFmtId="2" fontId="13" fillId="21" borderId="35" xfId="0" applyNumberFormat="1" applyFont="1" applyFill="1" applyBorder="1"/>
    <xf numFmtId="2" fontId="13" fillId="21" borderId="37" xfId="0" applyNumberFormat="1" applyFont="1" applyFill="1" applyBorder="1"/>
    <xf numFmtId="2" fontId="13" fillId="4" borderId="18" xfId="0" applyNumberFormat="1" applyFont="1" applyFill="1" applyBorder="1"/>
    <xf numFmtId="2" fontId="13" fillId="3" borderId="18" xfId="0" applyNumberFormat="1" applyFont="1" applyFill="1" applyBorder="1"/>
    <xf numFmtId="2" fontId="13" fillId="6" borderId="18" xfId="0" applyNumberFormat="1" applyFont="1" applyFill="1" applyBorder="1"/>
    <xf numFmtId="2" fontId="13" fillId="8" borderId="18" xfId="0" applyNumberFormat="1" applyFont="1" applyFill="1" applyBorder="1"/>
    <xf numFmtId="2" fontId="13" fillId="10" borderId="18" xfId="0" applyNumberFormat="1" applyFont="1" applyFill="1" applyBorder="1"/>
    <xf numFmtId="2" fontId="13" fillId="11" borderId="18" xfId="0" applyNumberFormat="1" applyFont="1" applyFill="1" applyBorder="1"/>
    <xf numFmtId="2" fontId="13" fillId="12" borderId="18" xfId="0" applyNumberFormat="1" applyFont="1" applyFill="1" applyBorder="1"/>
    <xf numFmtId="2" fontId="13" fillId="13" borderId="18" xfId="0" applyNumberFormat="1" applyFont="1" applyFill="1" applyBorder="1"/>
    <xf numFmtId="2" fontId="13" fillId="14" borderId="18" xfId="0" applyNumberFormat="1" applyFont="1" applyFill="1" applyBorder="1"/>
    <xf numFmtId="2" fontId="13" fillId="15" borderId="18" xfId="0" applyNumberFormat="1" applyFont="1" applyFill="1" applyBorder="1"/>
    <xf numFmtId="2" fontId="13" fillId="16" borderId="18" xfId="0" applyNumberFormat="1" applyFont="1" applyFill="1" applyBorder="1"/>
    <xf numFmtId="2" fontId="13" fillId="17" borderId="18" xfId="0" applyNumberFormat="1" applyFont="1" applyFill="1" applyBorder="1"/>
    <xf numFmtId="2" fontId="13" fillId="18" borderId="18" xfId="0" applyNumberFormat="1" applyFont="1" applyFill="1" applyBorder="1"/>
    <xf numFmtId="2" fontId="13" fillId="19" borderId="18" xfId="0" applyNumberFormat="1" applyFont="1" applyFill="1" applyBorder="1"/>
    <xf numFmtId="2" fontId="13" fillId="20" borderId="18" xfId="0" applyNumberFormat="1" applyFont="1" applyFill="1" applyBorder="1"/>
    <xf numFmtId="2" fontId="8" fillId="3" borderId="34" xfId="0" applyNumberFormat="1" applyFont="1" applyFill="1" applyBorder="1" applyAlignment="1">
      <alignment horizontal="center" vertical="top"/>
    </xf>
    <xf numFmtId="0" fontId="1" fillId="2" borderId="35" xfId="0" applyFont="1" applyFill="1" applyBorder="1" applyAlignment="1">
      <alignment horizontal="center" vertical="top"/>
    </xf>
    <xf numFmtId="0" fontId="1" fillId="9" borderId="35" xfId="0" applyFont="1" applyFill="1" applyBorder="1" applyAlignment="1">
      <alignment horizontal="center" vertical="top"/>
    </xf>
    <xf numFmtId="0" fontId="1" fillId="12" borderId="1" xfId="0" applyFont="1" applyFill="1" applyBorder="1" applyAlignment="1">
      <alignment horizontal="center" vertical="top"/>
    </xf>
    <xf numFmtId="0" fontId="1" fillId="12" borderId="35" xfId="0" applyFont="1" applyFill="1" applyBorder="1" applyAlignment="1">
      <alignment horizontal="center" vertical="top"/>
    </xf>
    <xf numFmtId="2" fontId="13" fillId="4" borderId="35" xfId="0" applyNumberFormat="1" applyFont="1" applyFill="1" applyBorder="1"/>
    <xf numFmtId="2" fontId="13" fillId="3" borderId="35" xfId="0" applyNumberFormat="1" applyFont="1" applyFill="1" applyBorder="1"/>
    <xf numFmtId="2" fontId="13" fillId="6" borderId="35" xfId="0" applyNumberFormat="1" applyFont="1" applyFill="1" applyBorder="1"/>
    <xf numFmtId="2" fontId="13" fillId="8" borderId="35" xfId="0" applyNumberFormat="1" applyFont="1" applyFill="1" applyBorder="1"/>
    <xf numFmtId="2" fontId="13" fillId="10" borderId="35" xfId="0" applyNumberFormat="1" applyFont="1" applyFill="1" applyBorder="1"/>
    <xf numFmtId="2" fontId="13" fillId="11" borderId="35" xfId="0" applyNumberFormat="1" applyFont="1" applyFill="1" applyBorder="1"/>
    <xf numFmtId="2" fontId="13" fillId="12" borderId="35" xfId="0" applyNumberFormat="1" applyFont="1" applyFill="1" applyBorder="1"/>
    <xf numFmtId="2" fontId="13" fillId="13" borderId="35" xfId="0" applyNumberFormat="1" applyFont="1" applyFill="1" applyBorder="1"/>
    <xf numFmtId="2" fontId="13" fillId="14" borderId="35" xfId="0" applyNumberFormat="1" applyFont="1" applyFill="1" applyBorder="1"/>
    <xf numFmtId="2" fontId="13" fillId="15" borderId="35" xfId="0" applyNumberFormat="1" applyFont="1" applyFill="1" applyBorder="1"/>
    <xf numFmtId="2" fontId="13" fillId="16" borderId="35" xfId="0" applyNumberFormat="1" applyFont="1" applyFill="1" applyBorder="1"/>
    <xf numFmtId="2" fontId="13" fillId="17" borderId="35" xfId="0" applyNumberFormat="1" applyFont="1" applyFill="1" applyBorder="1"/>
    <xf numFmtId="2" fontId="13" fillId="18" borderId="35" xfId="0" applyNumberFormat="1" applyFont="1" applyFill="1" applyBorder="1"/>
    <xf numFmtId="2" fontId="13" fillId="19" borderId="35" xfId="0" applyNumberFormat="1" applyFont="1" applyFill="1" applyBorder="1"/>
    <xf numFmtId="2" fontId="13" fillId="20" borderId="35" xfId="0" applyNumberFormat="1" applyFont="1" applyFill="1" applyBorder="1"/>
    <xf numFmtId="0" fontId="9" fillId="2" borderId="10" xfId="0" applyFont="1" applyFill="1" applyBorder="1" applyAlignment="1">
      <alignment horizontal="center" vertical="center" wrapText="1"/>
    </xf>
    <xf numFmtId="0" fontId="6" fillId="0" borderId="19" xfId="0" applyFont="1" applyBorder="1"/>
    <xf numFmtId="0" fontId="6" fillId="0" borderId="26" xfId="0" applyFont="1" applyBorder="1"/>
    <xf numFmtId="0" fontId="1" fillId="0" borderId="5" xfId="0" applyFont="1" applyBorder="1" applyAlignment="1">
      <alignment horizontal="center" vertical="center"/>
    </xf>
    <xf numFmtId="0" fontId="6" fillId="0" borderId="6" xfId="0" applyFont="1" applyBorder="1"/>
    <xf numFmtId="0" fontId="1" fillId="2" borderId="5" xfId="0" applyFont="1" applyFill="1" applyBorder="1" applyAlignment="1">
      <alignment horizontal="center" vertical="center"/>
    </xf>
    <xf numFmtId="0" fontId="6" fillId="0" borderId="3" xfId="0" applyFont="1" applyBorder="1"/>
    <xf numFmtId="0" fontId="1" fillId="12" borderId="14" xfId="0" applyFont="1" applyFill="1" applyBorder="1" applyAlignment="1">
      <alignment horizontal="center" vertical="center" wrapText="1"/>
    </xf>
    <xf numFmtId="0" fontId="6" fillId="0" borderId="15" xfId="0" applyFont="1" applyBorder="1"/>
    <xf numFmtId="0" fontId="6" fillId="0" borderId="16" xfId="0" applyFont="1" applyBorder="1"/>
    <xf numFmtId="0" fontId="1" fillId="7" borderId="23" xfId="0" applyFont="1" applyFill="1" applyBorder="1" applyAlignment="1">
      <alignment horizontal="center" vertical="center" wrapText="1"/>
    </xf>
    <xf numFmtId="0" fontId="6" fillId="0" borderId="30" xfId="0" applyFont="1" applyBorder="1"/>
    <xf numFmtId="0" fontId="1" fillId="9" borderId="14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 wrapText="1"/>
    </xf>
    <xf numFmtId="0" fontId="6" fillId="0" borderId="29" xfId="0" applyFont="1" applyBorder="1"/>
    <xf numFmtId="0" fontId="1" fillId="7" borderId="21" xfId="0" applyFont="1" applyFill="1" applyBorder="1" applyAlignment="1">
      <alignment horizontal="center" vertical="center" wrapText="1"/>
    </xf>
    <xf numFmtId="0" fontId="6" fillId="0" borderId="28" xfId="0" applyFont="1" applyBorder="1"/>
    <xf numFmtId="0" fontId="1" fillId="7" borderId="1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2" fillId="0" borderId="2" xfId="0" applyFont="1" applyBorder="1" applyAlignment="1">
      <alignment horizontal="center"/>
    </xf>
    <xf numFmtId="0" fontId="6" fillId="0" borderId="2" xfId="0" applyFont="1" applyBorder="1"/>
    <xf numFmtId="0" fontId="8" fillId="20" borderId="7" xfId="0" applyFont="1" applyFill="1" applyBorder="1" applyAlignment="1">
      <alignment horizontal="center"/>
    </xf>
    <xf numFmtId="0" fontId="6" fillId="0" borderId="9" xfId="0" applyFont="1" applyBorder="1"/>
    <xf numFmtId="0" fontId="6" fillId="0" borderId="11" xfId="0" applyFont="1" applyBorder="1"/>
    <xf numFmtId="0" fontId="8" fillId="14" borderId="7" xfId="0" applyFont="1" applyFill="1" applyBorder="1" applyAlignment="1">
      <alignment horizontal="center"/>
    </xf>
    <xf numFmtId="0" fontId="8" fillId="11" borderId="7" xfId="0" applyFont="1" applyFill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8" fillId="18" borderId="7" xfId="0" applyFont="1" applyFill="1" applyBorder="1" applyAlignment="1">
      <alignment horizontal="center"/>
    </xf>
    <xf numFmtId="0" fontId="8" fillId="17" borderId="7" xfId="0" applyFont="1" applyFill="1" applyBorder="1" applyAlignment="1">
      <alignment horizontal="center"/>
    </xf>
    <xf numFmtId="0" fontId="8" fillId="19" borderId="7" xfId="0" applyFont="1" applyFill="1" applyBorder="1" applyAlignment="1">
      <alignment horizontal="center"/>
    </xf>
    <xf numFmtId="0" fontId="8" fillId="12" borderId="7" xfId="0" applyFont="1" applyFill="1" applyBorder="1" applyAlignment="1">
      <alignment horizontal="center"/>
    </xf>
    <xf numFmtId="0" fontId="8" fillId="8" borderId="7" xfId="0" applyFont="1" applyFill="1" applyBorder="1" applyAlignment="1">
      <alignment horizontal="center"/>
    </xf>
    <xf numFmtId="0" fontId="8" fillId="10" borderId="7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/>
    </xf>
    <xf numFmtId="0" fontId="8" fillId="6" borderId="7" xfId="0" applyFont="1" applyFill="1" applyBorder="1" applyAlignment="1">
      <alignment horizontal="center"/>
    </xf>
    <xf numFmtId="0" fontId="8" fillId="16" borderId="7" xfId="0" applyFont="1" applyFill="1" applyBorder="1" applyAlignment="1">
      <alignment horizontal="center"/>
    </xf>
    <xf numFmtId="0" fontId="8" fillId="15" borderId="7" xfId="0" applyFont="1" applyFill="1" applyBorder="1" applyAlignment="1">
      <alignment horizontal="center"/>
    </xf>
    <xf numFmtId="0" fontId="8" fillId="13" borderId="7" xfId="0" applyFont="1" applyFill="1" applyBorder="1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"/>
  <sheetViews>
    <sheetView workbookViewId="0"/>
  </sheetViews>
  <sheetFormatPr defaultColWidth="12.625" defaultRowHeight="15" customHeight="1"/>
  <cols>
    <col min="1" max="10" width="8.625" customWidth="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1000"/>
  <sheetViews>
    <sheetView workbookViewId="0"/>
  </sheetViews>
  <sheetFormatPr defaultColWidth="12.625" defaultRowHeight="15" customHeight="1"/>
  <cols>
    <col min="1" max="1" width="6" customWidth="1"/>
    <col min="2" max="2" width="3.75" customWidth="1"/>
    <col min="3" max="3" width="59.875" customWidth="1"/>
    <col min="4" max="4" width="7.25" customWidth="1"/>
    <col min="5" max="5" width="7.875" customWidth="1"/>
    <col min="6" max="6" width="4.875" customWidth="1"/>
    <col min="7" max="7" width="6.125" customWidth="1"/>
    <col min="8" max="8" width="5.75" customWidth="1"/>
    <col min="9" max="10" width="5.5" customWidth="1"/>
    <col min="11" max="11" width="5.75" customWidth="1"/>
    <col min="12" max="12" width="7.5" customWidth="1"/>
    <col min="13" max="13" width="7.125" customWidth="1"/>
    <col min="14" max="14" width="7.875" customWidth="1"/>
    <col min="15" max="24" width="8.625" customWidth="1"/>
  </cols>
  <sheetData>
    <row r="1" spans="1:24" ht="18.75" customHeight="1">
      <c r="A1" s="1"/>
      <c r="B1" s="1"/>
      <c r="C1" s="2" t="s">
        <v>1</v>
      </c>
      <c r="D1" s="4"/>
      <c r="E1" s="4"/>
      <c r="F1" s="5"/>
      <c r="G1" s="5"/>
      <c r="H1" s="5"/>
      <c r="I1" s="5"/>
      <c r="J1" s="5"/>
      <c r="K1" s="5"/>
      <c r="L1" s="5"/>
      <c r="M1" s="5"/>
      <c r="N1" s="5"/>
    </row>
    <row r="2" spans="1:24" ht="18.75" customHeight="1">
      <c r="A2" s="6"/>
      <c r="B2" s="6"/>
      <c r="C2" s="7" t="s">
        <v>3</v>
      </c>
      <c r="D2" s="7"/>
      <c r="E2" s="7"/>
      <c r="F2" s="7"/>
      <c r="G2" s="7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ht="18.75" customHeight="1">
      <c r="A3" s="6"/>
      <c r="B3" s="6"/>
      <c r="C3" s="9" t="s">
        <v>5</v>
      </c>
      <c r="D3" s="9" t="s">
        <v>7</v>
      </c>
      <c r="E3" s="9"/>
      <c r="F3" s="9"/>
      <c r="G3" s="9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ht="18.75" customHeight="1">
      <c r="A4" s="6"/>
      <c r="B4" s="9"/>
      <c r="C4" s="11" t="s">
        <v>8</v>
      </c>
      <c r="D4" s="11" t="s">
        <v>10</v>
      </c>
      <c r="E4" s="13"/>
      <c r="F4" s="15"/>
      <c r="G4" s="15"/>
      <c r="H4" s="6"/>
      <c r="I4" s="6"/>
      <c r="J4" s="6"/>
      <c r="K4" s="6"/>
      <c r="L4" s="6"/>
      <c r="M4" s="486" t="s">
        <v>48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ht="18.75" customHeight="1">
      <c r="A5" s="19" t="s">
        <v>15</v>
      </c>
      <c r="B5" s="531" t="s">
        <v>4</v>
      </c>
      <c r="C5" s="536" t="s">
        <v>18</v>
      </c>
      <c r="D5" s="24" t="s">
        <v>20</v>
      </c>
      <c r="E5" s="25" t="s">
        <v>28</v>
      </c>
      <c r="F5" s="43"/>
      <c r="G5" s="538" t="s">
        <v>33</v>
      </c>
      <c r="H5" s="539"/>
      <c r="I5" s="539"/>
      <c r="J5" s="539"/>
      <c r="K5" s="540"/>
      <c r="L5" s="31" t="s">
        <v>37</v>
      </c>
      <c r="M5" s="31" t="s">
        <v>16</v>
      </c>
      <c r="N5" s="31" t="s">
        <v>38</v>
      </c>
      <c r="O5" s="33"/>
      <c r="P5" s="33"/>
      <c r="Q5" s="33"/>
      <c r="R5" s="33"/>
      <c r="S5" s="33"/>
      <c r="T5" s="33"/>
      <c r="U5" s="33"/>
      <c r="V5" s="33"/>
      <c r="W5" s="33"/>
      <c r="X5" s="33"/>
    </row>
    <row r="6" spans="1:24" ht="18.75" customHeight="1">
      <c r="A6" s="35" t="s">
        <v>39</v>
      </c>
      <c r="B6" s="532"/>
      <c r="C6" s="537"/>
      <c r="D6" s="36" t="s">
        <v>43</v>
      </c>
      <c r="E6" s="37"/>
      <c r="F6" s="43"/>
      <c r="G6" s="38" t="s">
        <v>53</v>
      </c>
      <c r="H6" s="38" t="s">
        <v>53</v>
      </c>
      <c r="I6" s="38" t="s">
        <v>53</v>
      </c>
      <c r="J6" s="38" t="s">
        <v>53</v>
      </c>
      <c r="K6" s="38" t="s">
        <v>53</v>
      </c>
      <c r="L6" s="39" t="s">
        <v>55</v>
      </c>
      <c r="M6" s="39" t="s">
        <v>58</v>
      </c>
      <c r="N6" s="39" t="s">
        <v>59</v>
      </c>
      <c r="O6" s="33"/>
      <c r="P6" s="33"/>
      <c r="Q6" s="33"/>
      <c r="R6" s="33"/>
      <c r="S6" s="33"/>
      <c r="T6" s="33"/>
      <c r="U6" s="33"/>
      <c r="V6" s="33"/>
      <c r="W6" s="33"/>
      <c r="X6" s="33"/>
    </row>
    <row r="7" spans="1:24" ht="18.75" customHeight="1">
      <c r="A7" s="40"/>
      <c r="B7" s="533"/>
      <c r="C7" s="535"/>
      <c r="D7" s="41"/>
      <c r="E7" s="42"/>
      <c r="F7" s="43" t="s">
        <v>70</v>
      </c>
      <c r="G7" s="44">
        <v>1</v>
      </c>
      <c r="H7" s="45">
        <v>2</v>
      </c>
      <c r="I7" s="45">
        <v>3</v>
      </c>
      <c r="J7" s="45">
        <v>4</v>
      </c>
      <c r="K7" s="45">
        <v>5</v>
      </c>
      <c r="L7" s="49" t="s">
        <v>73</v>
      </c>
      <c r="M7" s="49" t="s">
        <v>75</v>
      </c>
      <c r="N7" s="49" t="s">
        <v>76</v>
      </c>
      <c r="O7" s="33"/>
      <c r="P7" s="33"/>
      <c r="Q7" s="33"/>
      <c r="R7" s="33"/>
      <c r="S7" s="33"/>
      <c r="T7" s="33"/>
      <c r="U7" s="33"/>
      <c r="V7" s="33"/>
      <c r="W7" s="33"/>
      <c r="X7" s="33"/>
    </row>
    <row r="8" spans="1:24" ht="18.75" customHeight="1">
      <c r="A8" s="51"/>
      <c r="B8" s="52"/>
      <c r="C8" s="138" t="s">
        <v>78</v>
      </c>
      <c r="D8" s="139"/>
      <c r="E8" s="139"/>
      <c r="F8" s="59">
        <v>100</v>
      </c>
      <c r="G8" s="141"/>
      <c r="H8" s="141"/>
      <c r="I8" s="141"/>
      <c r="J8" s="141"/>
      <c r="K8" s="141"/>
      <c r="L8" s="142"/>
      <c r="M8" s="142"/>
      <c r="N8" s="143"/>
      <c r="O8" s="33"/>
      <c r="P8" s="33"/>
      <c r="Q8" s="33"/>
      <c r="R8" s="33"/>
      <c r="S8" s="33"/>
      <c r="T8" s="33"/>
      <c r="U8" s="33"/>
      <c r="V8" s="33"/>
      <c r="W8" s="33"/>
      <c r="X8" s="33"/>
    </row>
    <row r="9" spans="1:24" ht="18.75" customHeight="1">
      <c r="A9" s="51"/>
      <c r="B9" s="145"/>
      <c r="C9" s="146" t="s">
        <v>84</v>
      </c>
      <c r="D9" s="148"/>
      <c r="E9" s="148"/>
      <c r="F9" s="59">
        <v>45</v>
      </c>
      <c r="G9" s="150"/>
      <c r="H9" s="150"/>
      <c r="I9" s="150"/>
      <c r="J9" s="150"/>
      <c r="K9" s="150"/>
      <c r="L9" s="152"/>
      <c r="M9" s="152"/>
      <c r="N9" s="152"/>
      <c r="O9" s="33"/>
      <c r="P9" s="33"/>
      <c r="Q9" s="33"/>
      <c r="R9" s="33"/>
      <c r="S9" s="33"/>
      <c r="T9" s="33"/>
      <c r="U9" s="33"/>
      <c r="V9" s="33"/>
      <c r="W9" s="33"/>
      <c r="X9" s="33"/>
    </row>
    <row r="10" spans="1:24" ht="18.75" customHeight="1">
      <c r="A10" s="84"/>
      <c r="B10" s="154"/>
      <c r="C10" s="156" t="s">
        <v>88</v>
      </c>
      <c r="D10" s="158"/>
      <c r="E10" s="158"/>
      <c r="F10" s="103"/>
      <c r="G10" s="160"/>
      <c r="H10" s="160"/>
      <c r="I10" s="160"/>
      <c r="J10" s="160"/>
      <c r="K10" s="160"/>
      <c r="L10" s="160"/>
      <c r="M10" s="160"/>
      <c r="N10" s="160"/>
    </row>
    <row r="11" spans="1:24" ht="18.75" customHeight="1">
      <c r="A11" s="112" t="s">
        <v>39</v>
      </c>
      <c r="B11" s="162">
        <v>1.1000000000000001</v>
      </c>
      <c r="C11" s="166" t="s">
        <v>90</v>
      </c>
      <c r="D11" s="168"/>
      <c r="E11" s="170" t="s">
        <v>91</v>
      </c>
      <c r="F11" s="122">
        <v>2.5</v>
      </c>
      <c r="G11" s="171">
        <v>30</v>
      </c>
      <c r="H11" s="171">
        <v>25</v>
      </c>
      <c r="I11" s="171">
        <v>20</v>
      </c>
      <c r="J11" s="171">
        <v>15</v>
      </c>
      <c r="K11" s="171">
        <v>10</v>
      </c>
      <c r="L11" s="172"/>
      <c r="M11" s="172">
        <f t="shared" ref="M11:M12" si="0">(((IF(L11&gt;G11,G11,IF(L11&lt;K11,K11,L11)))-(IF(L11&lt;G11,G11,IF(AND(L11&gt;=G11,L11&lt;H11),G11,IF(AND(L11&gt;=H11,L11&lt;I11),H11,IF(AND(L11&gt;=I11,L11&lt;J11),I11,IF(AND(L11&gt;=J11,L11&lt;K11),J11,IF(L11&gt;=K11,K11,"0"))))))))/(K11-J11))+IF(L11&lt;G11,"1",IF(AND(L11&gt;=G11,L11&lt;H11),"1",IF(AND(L11&gt;=H11,L11&lt;I11),"2",IF(AND(L11&gt;=I11,L11&lt;J11),"3",IF(AND(L11&gt;=J11,L11&lt;K11),"4",IF(L11&gt;=K11,"5","0"))))))</f>
        <v>5</v>
      </c>
      <c r="N11" s="172">
        <f t="shared" ref="N11:N16" si="1">SUM(M11*F11)/100</f>
        <v>0.125</v>
      </c>
      <c r="O11" s="130"/>
      <c r="P11" s="130"/>
      <c r="Q11" s="130"/>
      <c r="R11" s="130"/>
      <c r="S11" s="130"/>
      <c r="T11" s="130"/>
      <c r="U11" s="130"/>
      <c r="V11" s="130"/>
      <c r="W11" s="130"/>
      <c r="X11" s="130"/>
    </row>
    <row r="12" spans="1:24" ht="18.75" customHeight="1">
      <c r="A12" s="132"/>
      <c r="B12" s="56">
        <v>1.2</v>
      </c>
      <c r="C12" s="134" t="s">
        <v>92</v>
      </c>
      <c r="D12" s="116" t="s">
        <v>93</v>
      </c>
      <c r="E12" s="118" t="s">
        <v>94</v>
      </c>
      <c r="F12" s="122">
        <v>0.5</v>
      </c>
      <c r="G12" s="127">
        <v>18</v>
      </c>
      <c r="H12" s="127">
        <v>17.5</v>
      </c>
      <c r="I12" s="127">
        <v>17</v>
      </c>
      <c r="J12" s="127">
        <v>16.5</v>
      </c>
      <c r="K12" s="127">
        <v>16</v>
      </c>
      <c r="L12" s="128">
        <v>9.52</v>
      </c>
      <c r="M12" s="128">
        <f t="shared" si="0"/>
        <v>5</v>
      </c>
      <c r="N12" s="128">
        <f t="shared" si="1"/>
        <v>2.5000000000000001E-2</v>
      </c>
      <c r="O12" s="130"/>
      <c r="P12" s="130"/>
      <c r="Q12" s="130"/>
      <c r="R12" s="130"/>
      <c r="S12" s="130"/>
      <c r="T12" s="130"/>
      <c r="U12" s="130"/>
      <c r="V12" s="130"/>
      <c r="W12" s="130"/>
      <c r="X12" s="130"/>
    </row>
    <row r="13" spans="1:24" ht="18.75" customHeight="1">
      <c r="A13" s="132"/>
      <c r="B13" s="24">
        <v>1.3</v>
      </c>
      <c r="C13" s="114" t="s">
        <v>95</v>
      </c>
      <c r="D13" s="116">
        <v>0.6</v>
      </c>
      <c r="E13" s="118" t="s">
        <v>94</v>
      </c>
      <c r="F13" s="122">
        <v>0.5</v>
      </c>
      <c r="G13" s="127">
        <v>50</v>
      </c>
      <c r="H13" s="127">
        <v>55</v>
      </c>
      <c r="I13" s="127">
        <v>60</v>
      </c>
      <c r="J13" s="127">
        <v>65</v>
      </c>
      <c r="K13" s="127">
        <v>70</v>
      </c>
      <c r="L13" s="128">
        <v>55.65</v>
      </c>
      <c r="M13" s="128">
        <f>(((IF(L13&lt;G13,G13,IF(L13&gt;K13,K13,L13)))-(IF(L13&lt;G13,G13,IF(AND(L13&gt;=G13,L13&lt;H13),G13,IF(AND(L13&gt;=H13,L13&lt;I13),H13,IF(AND(L13&gt;=I13,L13&lt;J13),I13,IF(AND(L13&gt;=J13,L13&lt;K13),J13,IF(L13&gt;=K13,K13,"0"))))))))/(K13-J13))+IF(L13&lt;G13,"1",IF(AND(L13&gt;=G13,L13&lt;H13),"1",IF(AND(L13&gt;=H13,L13&lt;I13),"2",IF(AND(L13&gt;=I13,L13&lt;J13),"3",IF(AND(L13&gt;=J13,L13&lt;K13),"4",IF(L13&gt;=K13,"5","0"))))))</f>
        <v>2.13</v>
      </c>
      <c r="N13" s="128">
        <f t="shared" si="1"/>
        <v>1.065E-2</v>
      </c>
      <c r="O13" s="130"/>
      <c r="P13" s="130"/>
      <c r="Q13" s="130"/>
      <c r="R13" s="130"/>
      <c r="S13" s="130"/>
      <c r="T13" s="130"/>
      <c r="U13" s="130"/>
      <c r="V13" s="130"/>
      <c r="W13" s="130"/>
      <c r="X13" s="130"/>
    </row>
    <row r="14" spans="1:24" ht="18.75" customHeight="1">
      <c r="A14" s="153"/>
      <c r="B14" s="155">
        <v>1.4</v>
      </c>
      <c r="C14" s="114" t="s">
        <v>96</v>
      </c>
      <c r="D14" s="116" t="s">
        <v>97</v>
      </c>
      <c r="E14" s="118" t="s">
        <v>94</v>
      </c>
      <c r="F14" s="122">
        <v>0.5</v>
      </c>
      <c r="G14" s="127">
        <v>7</v>
      </c>
      <c r="H14" s="127">
        <v>6</v>
      </c>
      <c r="I14" s="127">
        <v>5</v>
      </c>
      <c r="J14" s="127">
        <v>4</v>
      </c>
      <c r="K14" s="157">
        <v>3</v>
      </c>
      <c r="L14" s="128">
        <v>6.02</v>
      </c>
      <c r="M14" s="128">
        <f>(((IF(L14&gt;G14,G14,IF(L14&lt;K14,K14,L14)))-(IF(L14&lt;G14,G14,IF(AND(L14&gt;=G14,L14&lt;H14),G14,IF(AND(L14&gt;=H14,L14&lt;I14),H14,IF(AND(L14&gt;=I14,L14&lt;J14),I14,IF(AND(L14&gt;=J14,L14&lt;K14),J14,IF(L14&gt;=K14,K14,"0"))))))))/(K14-J14))+IF(L14&lt;G14,"1",IF(AND(L14&gt;=G14,L14&lt;H14),"1",IF(AND(L14&gt;=H14,L14&lt;I14),"2",IF(AND(L14&gt;=I14,L14&lt;J14),"3",IF(AND(L14&gt;=J14,L14&lt;K14),"4",IF(L14&gt;=K14,"5","0"))))))</f>
        <v>1.9800000000000004</v>
      </c>
      <c r="N14" s="128">
        <f t="shared" si="1"/>
        <v>9.9000000000000025E-3</v>
      </c>
      <c r="O14" s="130"/>
      <c r="P14" s="130"/>
      <c r="Q14" s="130"/>
      <c r="R14" s="130"/>
      <c r="S14" s="130"/>
      <c r="T14" s="130"/>
      <c r="U14" s="130"/>
      <c r="V14" s="130"/>
      <c r="W14" s="130"/>
      <c r="X14" s="130"/>
    </row>
    <row r="15" spans="1:24" ht="18.75" customHeight="1">
      <c r="A15" s="159"/>
      <c r="B15" s="155">
        <v>1.5</v>
      </c>
      <c r="C15" s="114" t="s">
        <v>98</v>
      </c>
      <c r="D15" s="116">
        <v>0.6</v>
      </c>
      <c r="E15" s="118" t="s">
        <v>94</v>
      </c>
      <c r="F15" s="122">
        <v>0.5</v>
      </c>
      <c r="G15" s="127">
        <v>56</v>
      </c>
      <c r="H15" s="127">
        <v>58</v>
      </c>
      <c r="I15" s="127">
        <v>60</v>
      </c>
      <c r="J15" s="127">
        <v>62</v>
      </c>
      <c r="K15" s="127">
        <v>64</v>
      </c>
      <c r="L15" s="165">
        <v>69.260000000000005</v>
      </c>
      <c r="M15" s="128">
        <f t="shared" ref="M15:M16" si="2">(((IF(L15&lt;G15,G15,IF(L15&gt;K15,K15,L15)))-(IF(L15&lt;G15,G15,IF(AND(L15&gt;=G15,L15&lt;H15),G15,IF(AND(L15&gt;=H15,L15&lt;I15),H15,IF(AND(L15&gt;=I15,L15&lt;J15),I15,IF(AND(L15&gt;=J15,L15&lt;K15),J15,IF(L15&gt;=K15,K15,"0"))))))))/(K15-J15))+IF(L15&lt;G15,"1",IF(AND(L15&gt;=G15,L15&lt;H15),"1",IF(AND(L15&gt;=H15,L15&lt;I15),"2",IF(AND(L15&gt;=I15,L15&lt;J15),"3",IF(AND(L15&gt;=J15,L15&lt;K15),"4",IF(L15&gt;=K15,"5","0"))))))</f>
        <v>5</v>
      </c>
      <c r="N15" s="128">
        <f t="shared" si="1"/>
        <v>2.5000000000000001E-2</v>
      </c>
      <c r="O15" s="130"/>
      <c r="P15" s="130"/>
      <c r="Q15" s="130"/>
      <c r="R15" s="130"/>
      <c r="S15" s="130"/>
      <c r="T15" s="130"/>
      <c r="U15" s="130"/>
      <c r="V15" s="130"/>
      <c r="W15" s="130"/>
      <c r="X15" s="130"/>
    </row>
    <row r="16" spans="1:24" ht="18.75" customHeight="1">
      <c r="A16" s="159"/>
      <c r="B16" s="155">
        <v>1.6</v>
      </c>
      <c r="C16" s="114" t="s">
        <v>99</v>
      </c>
      <c r="D16" s="167">
        <v>0.6</v>
      </c>
      <c r="E16" s="167" t="s">
        <v>94</v>
      </c>
      <c r="F16" s="174">
        <v>0.5</v>
      </c>
      <c r="G16" s="180">
        <v>50</v>
      </c>
      <c r="H16" s="180">
        <v>55</v>
      </c>
      <c r="I16" s="180">
        <v>60</v>
      </c>
      <c r="J16" s="180">
        <v>65</v>
      </c>
      <c r="K16" s="180">
        <v>70</v>
      </c>
      <c r="L16" s="182">
        <v>43.36</v>
      </c>
      <c r="M16" s="128">
        <f t="shared" si="2"/>
        <v>1</v>
      </c>
      <c r="N16" s="128">
        <f t="shared" si="1"/>
        <v>5.0000000000000001E-3</v>
      </c>
      <c r="O16" s="130"/>
      <c r="P16" s="130"/>
      <c r="Q16" s="130"/>
      <c r="R16" s="130"/>
      <c r="S16" s="130"/>
      <c r="T16" s="130"/>
      <c r="U16" s="130"/>
      <c r="V16" s="130"/>
      <c r="W16" s="130"/>
      <c r="X16" s="130"/>
    </row>
    <row r="17" spans="1:24" ht="18.75" customHeight="1">
      <c r="A17" s="159" t="s">
        <v>39</v>
      </c>
      <c r="B17" s="155">
        <v>1.7</v>
      </c>
      <c r="C17" s="184" t="s">
        <v>100</v>
      </c>
      <c r="D17" s="187"/>
      <c r="E17" s="188"/>
      <c r="F17" s="192"/>
      <c r="G17" s="189"/>
      <c r="H17" s="189"/>
      <c r="I17" s="189"/>
      <c r="J17" s="189"/>
      <c r="K17" s="189"/>
      <c r="L17" s="194"/>
      <c r="M17" s="194"/>
      <c r="N17" s="196"/>
      <c r="O17" s="130"/>
      <c r="P17" s="130"/>
      <c r="Q17" s="130"/>
      <c r="R17" s="130"/>
      <c r="S17" s="130"/>
      <c r="T17" s="130"/>
      <c r="U17" s="130"/>
      <c r="V17" s="130"/>
      <c r="W17" s="130"/>
      <c r="X17" s="130"/>
    </row>
    <row r="18" spans="1:24" ht="18.75" customHeight="1">
      <c r="A18" s="159"/>
      <c r="B18" s="155"/>
      <c r="C18" s="114" t="s">
        <v>101</v>
      </c>
      <c r="D18" s="170">
        <v>0.7</v>
      </c>
      <c r="E18" s="170" t="s">
        <v>94</v>
      </c>
      <c r="F18" s="199">
        <v>1</v>
      </c>
      <c r="G18" s="171">
        <v>70</v>
      </c>
      <c r="H18" s="171">
        <v>75</v>
      </c>
      <c r="I18" s="171">
        <v>80</v>
      </c>
      <c r="J18" s="171">
        <v>85</v>
      </c>
      <c r="K18" s="171">
        <v>90</v>
      </c>
      <c r="L18" s="201">
        <v>34.49</v>
      </c>
      <c r="M18" s="128">
        <f t="shared" ref="M18:M21" si="3">(((IF(L18&lt;G18,G18,IF(L18&gt;K18,K18,L18)))-(IF(L18&lt;G18,G18,IF(AND(L18&gt;=G18,L18&lt;H18),G18,IF(AND(L18&gt;=H18,L18&lt;I18),H18,IF(AND(L18&gt;=I18,L18&lt;J18),I18,IF(AND(L18&gt;=J18,L18&lt;K18),J18,IF(L18&gt;=K18,K18,"0"))))))))/(K18-J18))+IF(L18&lt;G18,"1",IF(AND(L18&gt;=G18,L18&lt;H18),"1",IF(AND(L18&gt;=H18,L18&lt;I18),"2",IF(AND(L18&gt;=I18,L18&lt;J18),"3",IF(AND(L18&gt;=J18,L18&lt;K18),"4",IF(L18&gt;=K18,"5","0"))))))</f>
        <v>1</v>
      </c>
      <c r="N18" s="128">
        <f t="shared" ref="N18:N21" si="4">SUM(M18*F18)/100</f>
        <v>0.01</v>
      </c>
      <c r="O18" s="130"/>
      <c r="P18" s="130"/>
      <c r="Q18" s="130"/>
      <c r="R18" s="130"/>
      <c r="S18" s="130"/>
      <c r="T18" s="130"/>
      <c r="U18" s="130"/>
      <c r="V18" s="130"/>
      <c r="W18" s="130"/>
      <c r="X18" s="130"/>
    </row>
    <row r="19" spans="1:24" ht="18.75" customHeight="1">
      <c r="A19" s="159"/>
      <c r="B19" s="155"/>
      <c r="C19" s="114" t="s">
        <v>102</v>
      </c>
      <c r="D19" s="118">
        <v>0.2</v>
      </c>
      <c r="E19" s="118" t="s">
        <v>94</v>
      </c>
      <c r="F19" s="122">
        <v>0.7</v>
      </c>
      <c r="G19" s="127">
        <v>20</v>
      </c>
      <c r="H19" s="127">
        <v>21</v>
      </c>
      <c r="I19" s="127">
        <v>22</v>
      </c>
      <c r="J19" s="127">
        <v>23</v>
      </c>
      <c r="K19" s="127">
        <v>24</v>
      </c>
      <c r="L19" s="165">
        <v>10.32</v>
      </c>
      <c r="M19" s="128">
        <f t="shared" si="3"/>
        <v>1</v>
      </c>
      <c r="N19" s="128">
        <f t="shared" si="4"/>
        <v>6.9999999999999993E-3</v>
      </c>
      <c r="O19" s="130"/>
      <c r="P19" s="130"/>
      <c r="Q19" s="130"/>
      <c r="R19" s="130"/>
      <c r="S19" s="130"/>
      <c r="T19" s="130"/>
      <c r="U19" s="130"/>
      <c r="V19" s="130"/>
      <c r="W19" s="130"/>
      <c r="X19" s="130"/>
    </row>
    <row r="20" spans="1:24" ht="18.75" customHeight="1">
      <c r="A20" s="159"/>
      <c r="B20" s="155"/>
      <c r="C20" s="114" t="s">
        <v>103</v>
      </c>
      <c r="D20" s="116">
        <v>0.7</v>
      </c>
      <c r="E20" s="118" t="s">
        <v>94</v>
      </c>
      <c r="F20" s="122">
        <v>0.8</v>
      </c>
      <c r="G20" s="127">
        <v>70</v>
      </c>
      <c r="H20" s="127">
        <v>75</v>
      </c>
      <c r="I20" s="127">
        <v>80</v>
      </c>
      <c r="J20" s="127">
        <v>85</v>
      </c>
      <c r="K20" s="127">
        <v>90</v>
      </c>
      <c r="L20" s="165">
        <v>71.319999999999993</v>
      </c>
      <c r="M20" s="128">
        <f t="shared" si="3"/>
        <v>1.2639999999999987</v>
      </c>
      <c r="N20" s="128">
        <f t="shared" si="4"/>
        <v>1.0111999999999989E-2</v>
      </c>
      <c r="O20" s="130"/>
      <c r="P20" s="130"/>
      <c r="Q20" s="130"/>
      <c r="R20" s="130"/>
      <c r="S20" s="130"/>
      <c r="T20" s="130"/>
      <c r="U20" s="130"/>
      <c r="V20" s="130"/>
      <c r="W20" s="130"/>
      <c r="X20" s="130"/>
    </row>
    <row r="21" spans="1:24" ht="18.75" customHeight="1">
      <c r="A21" s="159" t="s">
        <v>39</v>
      </c>
      <c r="B21" s="155"/>
      <c r="C21" s="114" t="s">
        <v>104</v>
      </c>
      <c r="D21" s="118">
        <v>0.5</v>
      </c>
      <c r="E21" s="118" t="s">
        <v>94</v>
      </c>
      <c r="F21" s="122">
        <v>2.5</v>
      </c>
      <c r="G21" s="127">
        <v>50</v>
      </c>
      <c r="H21" s="127">
        <v>51</v>
      </c>
      <c r="I21" s="127">
        <v>52</v>
      </c>
      <c r="J21" s="127">
        <v>53</v>
      </c>
      <c r="K21" s="127">
        <v>54</v>
      </c>
      <c r="L21" s="165">
        <v>52.3</v>
      </c>
      <c r="M21" s="128">
        <f t="shared" si="3"/>
        <v>3.2999999999999972</v>
      </c>
      <c r="N21" s="128">
        <f t="shared" si="4"/>
        <v>8.2499999999999934E-2</v>
      </c>
      <c r="O21" s="130"/>
      <c r="P21" s="130"/>
      <c r="Q21" s="130"/>
      <c r="R21" s="130"/>
      <c r="S21" s="130"/>
      <c r="T21" s="130"/>
      <c r="U21" s="130"/>
      <c r="V21" s="130"/>
      <c r="W21" s="130"/>
      <c r="X21" s="130"/>
    </row>
    <row r="22" spans="1:24" ht="18.75" customHeight="1">
      <c r="A22" s="159"/>
      <c r="B22" s="155">
        <v>1.8</v>
      </c>
      <c r="C22" s="114" t="s">
        <v>105</v>
      </c>
      <c r="D22" s="187"/>
      <c r="E22" s="213"/>
      <c r="F22" s="207"/>
      <c r="G22" s="210"/>
      <c r="H22" s="211"/>
      <c r="I22" s="211"/>
      <c r="J22" s="211"/>
      <c r="K22" s="211"/>
      <c r="L22" s="196"/>
      <c r="M22" s="196"/>
      <c r="N22" s="196"/>
      <c r="O22" s="130"/>
      <c r="P22" s="130"/>
      <c r="Q22" s="130"/>
      <c r="R22" s="130"/>
      <c r="S22" s="130"/>
      <c r="T22" s="130"/>
      <c r="U22" s="130"/>
      <c r="V22" s="130"/>
      <c r="W22" s="130"/>
      <c r="X22" s="130"/>
    </row>
    <row r="23" spans="1:24" ht="18.75" customHeight="1">
      <c r="A23" s="112"/>
      <c r="B23" s="155"/>
      <c r="C23" s="114" t="s">
        <v>106</v>
      </c>
      <c r="D23" s="116">
        <v>0.7</v>
      </c>
      <c r="E23" s="118" t="s">
        <v>94</v>
      </c>
      <c r="F23" s="122">
        <v>0.5</v>
      </c>
      <c r="G23" s="127">
        <v>70</v>
      </c>
      <c r="H23" s="127">
        <v>75</v>
      </c>
      <c r="I23" s="127">
        <v>80</v>
      </c>
      <c r="J23" s="127">
        <v>85</v>
      </c>
      <c r="K23" s="127">
        <v>90</v>
      </c>
      <c r="L23" s="165"/>
      <c r="M23" s="128">
        <f t="shared" ref="M23:M24" si="5">(((IF(L23&lt;G23,G23,IF(L23&gt;K23,K23,L23)))-(IF(L23&lt;G23,G23,IF(AND(L23&gt;=G23,L23&lt;H23),G23,IF(AND(L23&gt;=H23,L23&lt;I23),H23,IF(AND(L23&gt;=I23,L23&lt;J23),I23,IF(AND(L23&gt;=J23,L23&lt;K23),J23,IF(L23&gt;=K23,K23,"0"))))))))/(K23-J23))+IF(L23&lt;G23,"1",IF(AND(L23&gt;=G23,L23&lt;H23),"1",IF(AND(L23&gt;=H23,L23&lt;I23),"2",IF(AND(L23&gt;=I23,L23&lt;J23),"3",IF(AND(L23&gt;=J23,L23&lt;K23),"4",IF(L23&gt;=K23,"5","0"))))))</f>
        <v>1</v>
      </c>
      <c r="N23" s="128">
        <f t="shared" ref="N23:N41" si="6">SUM(M23*F23)/100</f>
        <v>5.0000000000000001E-3</v>
      </c>
      <c r="O23" s="130"/>
      <c r="P23" s="130"/>
      <c r="Q23" s="130"/>
      <c r="R23" s="130"/>
      <c r="S23" s="130"/>
      <c r="T23" s="130"/>
      <c r="U23" s="130"/>
      <c r="V23" s="130"/>
      <c r="W23" s="130"/>
      <c r="X23" s="130"/>
    </row>
    <row r="24" spans="1:24" ht="18.75" customHeight="1">
      <c r="A24" s="112"/>
      <c r="B24" s="216"/>
      <c r="C24" s="114" t="s">
        <v>107</v>
      </c>
      <c r="D24" s="116">
        <v>0.56000000000000005</v>
      </c>
      <c r="E24" s="118" t="s">
        <v>94</v>
      </c>
      <c r="F24" s="122">
        <v>0.5</v>
      </c>
      <c r="G24" s="127">
        <v>40</v>
      </c>
      <c r="H24" s="127">
        <v>45</v>
      </c>
      <c r="I24" s="127">
        <v>50</v>
      </c>
      <c r="J24" s="127">
        <v>55</v>
      </c>
      <c r="K24" s="127">
        <v>60</v>
      </c>
      <c r="L24" s="165"/>
      <c r="M24" s="128">
        <f t="shared" si="5"/>
        <v>1</v>
      </c>
      <c r="N24" s="128">
        <f t="shared" si="6"/>
        <v>5.0000000000000001E-3</v>
      </c>
      <c r="O24" s="130"/>
      <c r="P24" s="130"/>
      <c r="Q24" s="130"/>
      <c r="R24" s="130"/>
      <c r="S24" s="130"/>
      <c r="T24" s="130"/>
      <c r="U24" s="130"/>
      <c r="V24" s="130"/>
      <c r="W24" s="130"/>
      <c r="X24" s="130"/>
    </row>
    <row r="25" spans="1:24" ht="18.75" customHeight="1">
      <c r="A25" s="112" t="s">
        <v>39</v>
      </c>
      <c r="B25" s="219">
        <v>1.9</v>
      </c>
      <c r="C25" s="114" t="s">
        <v>108</v>
      </c>
      <c r="D25" s="221"/>
      <c r="E25" s="118" t="s">
        <v>94</v>
      </c>
      <c r="F25" s="122">
        <v>2.5</v>
      </c>
      <c r="G25" s="127">
        <v>50</v>
      </c>
      <c r="H25" s="127">
        <v>45</v>
      </c>
      <c r="I25" s="127">
        <v>40</v>
      </c>
      <c r="J25" s="127">
        <v>35</v>
      </c>
      <c r="K25" s="127">
        <v>30</v>
      </c>
      <c r="L25" s="128">
        <v>13.71</v>
      </c>
      <c r="M25" s="128">
        <f t="shared" ref="M25:M26" si="7">(((IF(L25&gt;G25,G25,IF(L25&lt;K25,K25,L25)))-(IF(L25&lt;G25,G25,IF(AND(L25&gt;=G25,L25&lt;H25),G25,IF(AND(L25&gt;=H25,L25&lt;I25),H25,IF(AND(L25&gt;=I25,L25&lt;J25),I25,IF(AND(L25&gt;=J25,L25&lt;K25),J25,IF(L25&gt;=K25,K25,"0"))))))))/(K25-J25))+IF(L25&lt;G25,"1",IF(AND(L25&gt;=G25,L25&lt;H25),"1",IF(AND(L25&gt;=H25,L25&lt;I25),"2",IF(AND(L25&gt;=I25,L25&lt;J25),"3",IF(AND(L25&gt;=J25,L25&lt;K25),"4",IF(L25&gt;=K25,"5","0"))))))</f>
        <v>5</v>
      </c>
      <c r="N25" s="128">
        <f t="shared" si="6"/>
        <v>0.125</v>
      </c>
      <c r="O25" s="130"/>
      <c r="P25" s="130"/>
      <c r="Q25" s="130"/>
      <c r="R25" s="130"/>
      <c r="S25" s="130"/>
      <c r="T25" s="130"/>
      <c r="U25" s="130"/>
      <c r="V25" s="130"/>
      <c r="W25" s="130"/>
      <c r="X25" s="130"/>
    </row>
    <row r="26" spans="1:24" ht="18.75" customHeight="1">
      <c r="A26" s="225"/>
      <c r="B26" s="216">
        <v>1.1000000000000001</v>
      </c>
      <c r="C26" s="114" t="s">
        <v>109</v>
      </c>
      <c r="D26" s="116" t="s">
        <v>110</v>
      </c>
      <c r="E26" s="118" t="s">
        <v>94</v>
      </c>
      <c r="F26" s="229">
        <v>1</v>
      </c>
      <c r="G26" s="127">
        <v>20</v>
      </c>
      <c r="H26" s="127">
        <v>18</v>
      </c>
      <c r="I26" s="127">
        <v>16</v>
      </c>
      <c r="J26" s="127">
        <v>14</v>
      </c>
      <c r="K26" s="127">
        <v>12</v>
      </c>
      <c r="L26" s="165">
        <v>5.41</v>
      </c>
      <c r="M26" s="128">
        <f t="shared" si="7"/>
        <v>5</v>
      </c>
      <c r="N26" s="128">
        <f t="shared" si="6"/>
        <v>0.05</v>
      </c>
      <c r="O26" s="130"/>
      <c r="P26" s="130"/>
      <c r="Q26" s="130"/>
      <c r="R26" s="130"/>
      <c r="S26" s="130"/>
      <c r="T26" s="130"/>
      <c r="U26" s="130"/>
      <c r="V26" s="130"/>
      <c r="W26" s="130"/>
      <c r="X26" s="130"/>
    </row>
    <row r="27" spans="1:24" ht="18.75" customHeight="1">
      <c r="A27" s="225"/>
      <c r="B27" s="216">
        <v>1.1100000000000001</v>
      </c>
      <c r="C27" s="134" t="s">
        <v>111</v>
      </c>
      <c r="D27" s="221" t="s">
        <v>112</v>
      </c>
      <c r="E27" s="118" t="s">
        <v>94</v>
      </c>
      <c r="F27" s="122">
        <v>0.5</v>
      </c>
      <c r="G27" s="157">
        <v>30</v>
      </c>
      <c r="H27" s="127">
        <v>40</v>
      </c>
      <c r="I27" s="127">
        <v>50</v>
      </c>
      <c r="J27" s="127">
        <v>60</v>
      </c>
      <c r="K27" s="127">
        <v>70</v>
      </c>
      <c r="L27" s="182">
        <v>43.24</v>
      </c>
      <c r="M27" s="128">
        <f t="shared" ref="M27:M30" si="8">(((IF(L27&lt;G27,G27,IF(L27&gt;K27,K27,L27)))-(IF(L27&lt;G27,G27,IF(AND(L27&gt;=G27,L27&lt;H27),G27,IF(AND(L27&gt;=H27,L27&lt;I27),H27,IF(AND(L27&gt;=I27,L27&lt;J27),I27,IF(AND(L27&gt;=J27,L27&lt;K27),J27,IF(L27&gt;=K27,K27,"0"))))))))/(K27-J27))+IF(L27&lt;G27,"1",IF(AND(L27&gt;=G27,L27&lt;H27),"1",IF(AND(L27&gt;=H27,L27&lt;I27),"2",IF(AND(L27&gt;=I27,L27&lt;J27),"3",IF(AND(L27&gt;=J27,L27&lt;K27),"4",IF(L27&gt;=K27,"5","0"))))))</f>
        <v>2.3240000000000003</v>
      </c>
      <c r="N27" s="128">
        <f t="shared" si="6"/>
        <v>1.1620000000000002E-2</v>
      </c>
      <c r="O27" s="130"/>
      <c r="P27" s="130"/>
      <c r="Q27" s="130"/>
      <c r="R27" s="130"/>
      <c r="S27" s="130"/>
      <c r="T27" s="130"/>
      <c r="U27" s="130"/>
      <c r="V27" s="130"/>
      <c r="W27" s="130"/>
      <c r="X27" s="130"/>
    </row>
    <row r="28" spans="1:24" ht="18.75" customHeight="1">
      <c r="A28" s="112" t="s">
        <v>113</v>
      </c>
      <c r="B28" s="216">
        <v>1.1200000000000001</v>
      </c>
      <c r="C28" s="114" t="s">
        <v>114</v>
      </c>
      <c r="D28" s="118">
        <v>0.47</v>
      </c>
      <c r="E28" s="118" t="s">
        <v>94</v>
      </c>
      <c r="F28" s="122">
        <v>1</v>
      </c>
      <c r="G28" s="127">
        <v>43</v>
      </c>
      <c r="H28" s="127">
        <v>45</v>
      </c>
      <c r="I28" s="127">
        <v>47</v>
      </c>
      <c r="J28" s="127">
        <v>49</v>
      </c>
      <c r="K28" s="127">
        <v>51</v>
      </c>
      <c r="L28" s="165">
        <v>53.59</v>
      </c>
      <c r="M28" s="128">
        <f t="shared" si="8"/>
        <v>5</v>
      </c>
      <c r="N28" s="128">
        <f t="shared" si="6"/>
        <v>0.05</v>
      </c>
      <c r="O28" s="130"/>
      <c r="P28" s="130"/>
      <c r="Q28" s="130"/>
      <c r="R28" s="130"/>
      <c r="S28" s="130"/>
      <c r="T28" s="130"/>
      <c r="U28" s="130"/>
      <c r="V28" s="130"/>
      <c r="W28" s="130"/>
      <c r="X28" s="130"/>
    </row>
    <row r="29" spans="1:24" ht="18.75" customHeight="1">
      <c r="A29" s="225" t="s">
        <v>39</v>
      </c>
      <c r="B29" s="216">
        <v>1.1299999999999999</v>
      </c>
      <c r="C29" s="236" t="s">
        <v>115</v>
      </c>
      <c r="D29" s="116">
        <v>0.6</v>
      </c>
      <c r="E29" s="239" t="s">
        <v>116</v>
      </c>
      <c r="F29" s="199">
        <v>2.5</v>
      </c>
      <c r="G29" s="240">
        <v>30</v>
      </c>
      <c r="H29" s="240">
        <v>40</v>
      </c>
      <c r="I29" s="240">
        <v>50</v>
      </c>
      <c r="J29" s="240">
        <v>60</v>
      </c>
      <c r="K29" s="240">
        <v>70</v>
      </c>
      <c r="L29" s="215"/>
      <c r="M29" s="128">
        <f t="shared" si="8"/>
        <v>1</v>
      </c>
      <c r="N29" s="128">
        <f t="shared" si="6"/>
        <v>2.5000000000000001E-2</v>
      </c>
      <c r="O29" s="130"/>
      <c r="P29" s="130"/>
      <c r="Q29" s="130"/>
      <c r="R29" s="130"/>
      <c r="S29" s="130"/>
      <c r="T29" s="130"/>
      <c r="U29" s="130"/>
      <c r="V29" s="130"/>
      <c r="W29" s="130"/>
      <c r="X29" s="130"/>
    </row>
    <row r="30" spans="1:24" ht="18.75" customHeight="1">
      <c r="A30" s="225" t="s">
        <v>113</v>
      </c>
      <c r="B30" s="216">
        <v>1.1399999999999999</v>
      </c>
      <c r="C30" s="242" t="s">
        <v>117</v>
      </c>
      <c r="D30" s="243"/>
      <c r="E30" s="118" t="s">
        <v>94</v>
      </c>
      <c r="F30" s="246">
        <v>1</v>
      </c>
      <c r="G30" s="248">
        <v>30</v>
      </c>
      <c r="H30" s="248">
        <v>40</v>
      </c>
      <c r="I30" s="248">
        <v>50</v>
      </c>
      <c r="J30" s="248">
        <v>60</v>
      </c>
      <c r="K30" s="248">
        <v>70</v>
      </c>
      <c r="L30" s="223">
        <v>97.74</v>
      </c>
      <c r="M30" s="128">
        <f t="shared" si="8"/>
        <v>5</v>
      </c>
      <c r="N30" s="128">
        <f t="shared" si="6"/>
        <v>0.05</v>
      </c>
      <c r="O30" s="130"/>
      <c r="P30" s="130"/>
      <c r="Q30" s="130"/>
      <c r="R30" s="130"/>
      <c r="S30" s="130"/>
      <c r="T30" s="130"/>
      <c r="U30" s="130"/>
      <c r="V30" s="130"/>
      <c r="W30" s="130"/>
      <c r="X30" s="130"/>
    </row>
    <row r="31" spans="1:24" ht="18.75" customHeight="1">
      <c r="A31" s="225" t="s">
        <v>113</v>
      </c>
      <c r="B31" s="249">
        <v>1.1499999999999999</v>
      </c>
      <c r="C31" s="250" t="s">
        <v>118</v>
      </c>
      <c r="D31" s="116" t="s">
        <v>53</v>
      </c>
      <c r="E31" s="118" t="s">
        <v>119</v>
      </c>
      <c r="F31" s="251">
        <v>0</v>
      </c>
      <c r="G31" s="253" t="s">
        <v>121</v>
      </c>
      <c r="H31" s="180" t="s">
        <v>122</v>
      </c>
      <c r="I31" s="180" t="s">
        <v>123</v>
      </c>
      <c r="J31" s="180" t="s">
        <v>124</v>
      </c>
      <c r="K31" s="180" t="s">
        <v>125</v>
      </c>
      <c r="L31" s="165"/>
      <c r="M31" s="215"/>
      <c r="N31" s="128">
        <f t="shared" si="6"/>
        <v>0</v>
      </c>
      <c r="O31" s="130"/>
      <c r="P31" s="130"/>
      <c r="Q31" s="130"/>
      <c r="R31" s="130"/>
      <c r="S31" s="130"/>
      <c r="T31" s="130"/>
      <c r="U31" s="130"/>
      <c r="V31" s="130"/>
      <c r="W31" s="130"/>
      <c r="X31" s="130"/>
    </row>
    <row r="32" spans="1:24" ht="18.75" customHeight="1">
      <c r="A32" s="225"/>
      <c r="B32" s="216">
        <v>1.1599999999999999</v>
      </c>
      <c r="C32" s="134" t="s">
        <v>126</v>
      </c>
      <c r="D32" s="116" t="s">
        <v>127</v>
      </c>
      <c r="E32" s="118" t="s">
        <v>119</v>
      </c>
      <c r="F32" s="254">
        <v>1</v>
      </c>
      <c r="G32" s="255" t="s">
        <v>128</v>
      </c>
      <c r="H32" s="127" t="s">
        <v>129</v>
      </c>
      <c r="I32" s="127" t="s">
        <v>123</v>
      </c>
      <c r="J32" s="127" t="s">
        <v>124</v>
      </c>
      <c r="K32" s="127" t="s">
        <v>130</v>
      </c>
      <c r="L32" s="165"/>
      <c r="M32" s="215"/>
      <c r="N32" s="128">
        <f t="shared" si="6"/>
        <v>0</v>
      </c>
      <c r="O32" s="130"/>
      <c r="P32" s="130"/>
      <c r="Q32" s="130"/>
      <c r="R32" s="130"/>
      <c r="S32" s="130"/>
      <c r="T32" s="130"/>
      <c r="U32" s="130"/>
      <c r="V32" s="130"/>
      <c r="W32" s="130"/>
      <c r="X32" s="130"/>
    </row>
    <row r="33" spans="1:24" ht="18.75" customHeight="1">
      <c r="A33" s="225"/>
      <c r="B33" s="216">
        <v>1.17</v>
      </c>
      <c r="C33" s="114" t="s">
        <v>131</v>
      </c>
      <c r="D33" s="116" t="s">
        <v>132</v>
      </c>
      <c r="E33" s="118" t="s">
        <v>133</v>
      </c>
      <c r="F33" s="254">
        <v>0</v>
      </c>
      <c r="G33" s="256" t="s">
        <v>134</v>
      </c>
      <c r="H33" s="257"/>
      <c r="I33" s="257"/>
      <c r="J33" s="257"/>
      <c r="K33" s="256" t="s">
        <v>135</v>
      </c>
      <c r="L33" s="165"/>
      <c r="M33" s="215"/>
      <c r="N33" s="128">
        <f t="shared" si="6"/>
        <v>0</v>
      </c>
      <c r="O33" s="130"/>
      <c r="P33" s="130"/>
      <c r="Q33" s="130"/>
      <c r="R33" s="130"/>
      <c r="S33" s="130"/>
      <c r="T33" s="130"/>
      <c r="U33" s="130"/>
      <c r="V33" s="130"/>
      <c r="W33" s="130"/>
      <c r="X33" s="130"/>
    </row>
    <row r="34" spans="1:24" ht="18.75" customHeight="1">
      <c r="A34" s="112"/>
      <c r="B34" s="216">
        <v>1.18</v>
      </c>
      <c r="C34" s="250" t="s">
        <v>136</v>
      </c>
      <c r="D34" s="258" t="s">
        <v>127</v>
      </c>
      <c r="E34" s="118" t="s">
        <v>116</v>
      </c>
      <c r="F34" s="254">
        <v>1</v>
      </c>
      <c r="G34" s="253" t="s">
        <v>121</v>
      </c>
      <c r="H34" s="180" t="s">
        <v>122</v>
      </c>
      <c r="I34" s="180" t="s">
        <v>123</v>
      </c>
      <c r="J34" s="180" t="s">
        <v>124</v>
      </c>
      <c r="K34" s="180" t="s">
        <v>125</v>
      </c>
      <c r="L34" s="165">
        <v>3</v>
      </c>
      <c r="M34" s="215">
        <v>3</v>
      </c>
      <c r="N34" s="128">
        <f t="shared" si="6"/>
        <v>0.03</v>
      </c>
      <c r="O34" s="130"/>
      <c r="P34" s="130"/>
      <c r="Q34" s="130"/>
      <c r="R34" s="130"/>
      <c r="S34" s="130"/>
      <c r="T34" s="130"/>
      <c r="U34" s="130"/>
      <c r="V34" s="130"/>
      <c r="W34" s="130"/>
      <c r="X34" s="130"/>
    </row>
    <row r="35" spans="1:24" ht="18.75" customHeight="1">
      <c r="A35" s="225" t="s">
        <v>39</v>
      </c>
      <c r="B35" s="259">
        <v>1.19</v>
      </c>
      <c r="C35" s="260" t="s">
        <v>137</v>
      </c>
      <c r="D35" s="261">
        <v>0.54</v>
      </c>
      <c r="E35" s="262" t="s">
        <v>94</v>
      </c>
      <c r="F35" s="264">
        <v>2.5</v>
      </c>
      <c r="G35" s="127">
        <v>52</v>
      </c>
      <c r="H35" s="127">
        <v>53</v>
      </c>
      <c r="I35" s="127">
        <v>54</v>
      </c>
      <c r="J35" s="265">
        <v>55</v>
      </c>
      <c r="K35" s="127">
        <v>56</v>
      </c>
      <c r="L35" s="215">
        <v>78.260000000000005</v>
      </c>
      <c r="M35" s="128">
        <f>(((IF(L35&lt;G35,G35,IF(L35&gt;K35,K35,L35)))-(IF(L35&lt;G35,G35,IF(AND(L35&gt;=G35,L35&lt;H35),G35,IF(AND(L35&gt;=H35,L35&lt;I35),H35,IF(AND(L35&gt;=I35,L35&lt;J35),I35,IF(AND(L35&gt;=J35,L35&lt;K35),J35,IF(L35&gt;=K35,K35,"0"))))))))/(K35-J35))+IF(L35&lt;G35,"1",IF(AND(L35&gt;=G35,L35&lt;H35),"1",IF(AND(L35&gt;=H35,L35&lt;I35),"2",IF(AND(L35&gt;=I35,L35&lt;J35),"3",IF(AND(L35&gt;=J35,L35&lt;K35),"4",IF(L35&gt;=K35,"5","0"))))))</f>
        <v>5</v>
      </c>
      <c r="N35" s="128">
        <f t="shared" si="6"/>
        <v>0.125</v>
      </c>
    </row>
    <row r="36" spans="1:24" ht="18.75" customHeight="1">
      <c r="A36" s="225" t="s">
        <v>138</v>
      </c>
      <c r="B36" s="259">
        <v>1.2</v>
      </c>
      <c r="C36" s="267" t="s">
        <v>139</v>
      </c>
      <c r="D36" s="268" t="s">
        <v>130</v>
      </c>
      <c r="E36" s="272" t="s">
        <v>116</v>
      </c>
      <c r="F36" s="271">
        <v>3</v>
      </c>
      <c r="G36" s="255" t="s">
        <v>128</v>
      </c>
      <c r="H36" s="127" t="s">
        <v>129</v>
      </c>
      <c r="I36" s="180" t="s">
        <v>123</v>
      </c>
      <c r="J36" s="180" t="s">
        <v>124</v>
      </c>
      <c r="K36" s="127" t="s">
        <v>130</v>
      </c>
      <c r="L36" s="215">
        <v>5</v>
      </c>
      <c r="M36" s="215">
        <v>5</v>
      </c>
      <c r="N36" s="128">
        <f t="shared" si="6"/>
        <v>0.15</v>
      </c>
    </row>
    <row r="37" spans="1:24" ht="18.75" customHeight="1">
      <c r="A37" s="225" t="s">
        <v>113</v>
      </c>
      <c r="B37" s="259">
        <v>1.21</v>
      </c>
      <c r="C37" s="134" t="s">
        <v>142</v>
      </c>
      <c r="D37" s="273">
        <v>0.87</v>
      </c>
      <c r="E37" s="274" t="s">
        <v>143</v>
      </c>
      <c r="F37" s="275">
        <v>1</v>
      </c>
      <c r="G37" s="276">
        <v>79</v>
      </c>
      <c r="H37" s="276">
        <v>81</v>
      </c>
      <c r="I37" s="276">
        <v>83</v>
      </c>
      <c r="J37" s="276">
        <v>85</v>
      </c>
      <c r="K37" s="276">
        <v>87</v>
      </c>
      <c r="L37" s="215">
        <v>76.47</v>
      </c>
      <c r="M37" s="128">
        <f>(((IF(L37&lt;G37,G37,IF(L37&gt;K37,K37,L37)))-(IF(L37&lt;G37,G37,IF(AND(L37&gt;=G37,L37&lt;H37),G37,IF(AND(L37&gt;=H37,L37&lt;I37),H37,IF(AND(L37&gt;=I37,L37&lt;J37),I37,IF(AND(L37&gt;=J37,L37&lt;K37),J37,IF(L37&gt;=K37,K37,"0"))))))))/(K37-J37))+IF(L37&lt;G37,"1",IF(AND(L37&gt;=G37,L37&lt;H37),"1",IF(AND(L37&gt;=H37,L37&lt;I37),"2",IF(AND(L37&gt;=I37,L37&lt;J37),"3",IF(AND(L37&gt;=J37,L37&lt;K37),"4",IF(L37&gt;=K37,"5","0"))))))</f>
        <v>1</v>
      </c>
      <c r="N37" s="128">
        <f t="shared" si="6"/>
        <v>0.01</v>
      </c>
    </row>
    <row r="38" spans="1:24" ht="18.75" customHeight="1">
      <c r="A38" s="112" t="s">
        <v>39</v>
      </c>
      <c r="B38" s="259">
        <v>1.22</v>
      </c>
      <c r="C38" s="260" t="s">
        <v>144</v>
      </c>
      <c r="D38" s="268" t="s">
        <v>239</v>
      </c>
      <c r="E38" s="262" t="s">
        <v>94</v>
      </c>
      <c r="F38" s="275">
        <v>2.5</v>
      </c>
      <c r="G38" s="127">
        <v>4</v>
      </c>
      <c r="H38" s="127">
        <v>3.6</v>
      </c>
      <c r="I38" s="127">
        <v>3.2</v>
      </c>
      <c r="J38" s="127">
        <v>2.8</v>
      </c>
      <c r="K38" s="127">
        <v>2.4</v>
      </c>
      <c r="L38" s="215">
        <v>0</v>
      </c>
      <c r="M38" s="128">
        <f t="shared" ref="M38:M40" si="9">(((IF(L38&gt;G38,G38,IF(L38&lt;K38,K38,L38)))-(IF(L38&lt;G38,G38,IF(AND(L38&gt;=G38,L38&lt;H38),G38,IF(AND(L38&gt;=H38,L38&lt;I38),H38,IF(AND(L38&gt;=I38,L38&lt;J38),I38,IF(AND(L38&gt;=J38,L38&lt;K38),J38,IF(L38&gt;=K38,K38,"0"))))))))/(K38-J38))+IF(L38&lt;G38,"1",IF(AND(L38&gt;=G38,L38&lt;H38),"1",IF(AND(L38&gt;=H38,L38&lt;I38),"2",IF(AND(L38&gt;=I38,L38&lt;J38),"3",IF(AND(L38&gt;=J38,L38&lt;K38),"4",IF(L38&gt;=K38,"5","0"))))))</f>
        <v>5.0000000000000009</v>
      </c>
      <c r="N38" s="128">
        <f t="shared" si="6"/>
        <v>0.12500000000000003</v>
      </c>
    </row>
    <row r="39" spans="1:24" ht="18.75" customHeight="1">
      <c r="A39" s="112" t="s">
        <v>39</v>
      </c>
      <c r="B39" s="259">
        <v>1.23</v>
      </c>
      <c r="C39" s="278" t="s">
        <v>146</v>
      </c>
      <c r="D39" s="268" t="s">
        <v>241</v>
      </c>
      <c r="E39" s="262" t="s">
        <v>94</v>
      </c>
      <c r="F39" s="275">
        <v>2.5</v>
      </c>
      <c r="G39" s="180">
        <v>22</v>
      </c>
      <c r="H39" s="180">
        <v>21.75</v>
      </c>
      <c r="I39" s="180">
        <v>21.5</v>
      </c>
      <c r="J39" s="180">
        <v>21.25</v>
      </c>
      <c r="K39" s="180">
        <v>21</v>
      </c>
      <c r="L39" s="215">
        <v>0</v>
      </c>
      <c r="M39" s="128">
        <f t="shared" si="9"/>
        <v>5</v>
      </c>
      <c r="N39" s="128">
        <f t="shared" si="6"/>
        <v>0.125</v>
      </c>
    </row>
    <row r="40" spans="1:24" ht="18.75" customHeight="1">
      <c r="A40" s="534" t="s">
        <v>39</v>
      </c>
      <c r="B40" s="279">
        <v>1.24</v>
      </c>
      <c r="C40" s="280" t="s">
        <v>148</v>
      </c>
      <c r="D40" s="281" t="s">
        <v>149</v>
      </c>
      <c r="E40" s="262" t="s">
        <v>94</v>
      </c>
      <c r="F40" s="282">
        <v>1.3</v>
      </c>
      <c r="G40" s="127">
        <v>2.4</v>
      </c>
      <c r="H40" s="127">
        <v>2.2000000000000002</v>
      </c>
      <c r="I40" s="127">
        <v>2</v>
      </c>
      <c r="J40" s="127">
        <v>1.8</v>
      </c>
      <c r="K40" s="127">
        <v>1.6</v>
      </c>
      <c r="L40" s="182">
        <v>0.54</v>
      </c>
      <c r="M40" s="128">
        <f t="shared" si="9"/>
        <v>5</v>
      </c>
      <c r="N40" s="128">
        <f t="shared" si="6"/>
        <v>6.5000000000000002E-2</v>
      </c>
    </row>
    <row r="41" spans="1:24" ht="18.75" customHeight="1">
      <c r="A41" s="535"/>
      <c r="B41" s="259"/>
      <c r="C41" s="285" t="s">
        <v>151</v>
      </c>
      <c r="D41" s="281">
        <v>0.1</v>
      </c>
      <c r="E41" s="286" t="s">
        <v>94</v>
      </c>
      <c r="F41" s="288">
        <v>1.2</v>
      </c>
      <c r="G41" s="289">
        <v>6</v>
      </c>
      <c r="H41" s="289">
        <v>8</v>
      </c>
      <c r="I41" s="289">
        <v>10</v>
      </c>
      <c r="J41" s="289">
        <v>12</v>
      </c>
      <c r="K41" s="289">
        <v>14</v>
      </c>
      <c r="L41" s="284">
        <v>13.2</v>
      </c>
      <c r="M41" s="128">
        <f>(((IF(L41&lt;G41,G41,IF(L41&gt;K41,K41,L41)))-(IF(L41&lt;G41,G41,IF(AND(L41&gt;=G41,L41&lt;H41),G41,IF(AND(L41&gt;=H41,L41&lt;I41),H41,IF(AND(L41&gt;=I41,L41&lt;J41),I41,IF(AND(L41&gt;=J41,L41&lt;K41),J41,IF(L41&gt;=K41,K41,"0"))))))))/(K41-J41))+IF(L41&lt;G41,"1",IF(AND(L41&gt;=G41,L41&lt;H41),"1",IF(AND(L41&gt;=H41,L41&lt;I41),"2",IF(AND(L41&gt;=I41,L41&lt;J41),"3",IF(AND(L41&gt;=J41,L41&lt;K41),"4",IF(L41&gt;=K41,"5","0"))))))</f>
        <v>4.5999999999999996</v>
      </c>
      <c r="N41" s="128">
        <f t="shared" si="6"/>
        <v>5.5199999999999999E-2</v>
      </c>
    </row>
    <row r="42" spans="1:24" ht="18.75" customHeight="1">
      <c r="A42" s="112" t="s">
        <v>113</v>
      </c>
      <c r="B42" s="259">
        <v>1.25</v>
      </c>
      <c r="C42" s="290" t="s">
        <v>153</v>
      </c>
      <c r="D42" s="291"/>
      <c r="E42" s="292"/>
      <c r="F42" s="294"/>
      <c r="G42" s="189"/>
      <c r="H42" s="295"/>
      <c r="I42" s="295"/>
      <c r="J42" s="295"/>
      <c r="K42" s="295"/>
      <c r="L42" s="194"/>
      <c r="M42" s="194"/>
      <c r="N42" s="196"/>
    </row>
    <row r="43" spans="1:24" ht="18.75" customHeight="1">
      <c r="A43" s="112"/>
      <c r="B43" s="259"/>
      <c r="C43" s="134" t="s">
        <v>154</v>
      </c>
      <c r="D43" s="41" t="s">
        <v>130</v>
      </c>
      <c r="E43" s="296" t="s">
        <v>116</v>
      </c>
      <c r="F43" s="297">
        <v>0.5</v>
      </c>
      <c r="G43" s="240" t="s">
        <v>121</v>
      </c>
      <c r="H43" s="299" t="s">
        <v>122</v>
      </c>
      <c r="I43" s="299" t="s">
        <v>123</v>
      </c>
      <c r="J43" s="299" t="s">
        <v>124</v>
      </c>
      <c r="K43" s="299" t="s">
        <v>125</v>
      </c>
      <c r="L43" s="39">
        <v>3</v>
      </c>
      <c r="M43" s="39">
        <v>3</v>
      </c>
      <c r="N43" s="128">
        <f t="shared" ref="N43:N45" si="10">SUM(M43*F43)/100</f>
        <v>1.4999999999999999E-2</v>
      </c>
    </row>
    <row r="44" spans="1:24" ht="18.75" customHeight="1">
      <c r="A44" s="112"/>
      <c r="B44" s="259"/>
      <c r="C44" s="114" t="s">
        <v>155</v>
      </c>
      <c r="D44" s="300" t="s">
        <v>130</v>
      </c>
      <c r="E44" s="301" t="s">
        <v>116</v>
      </c>
      <c r="F44" s="297">
        <v>0.5</v>
      </c>
      <c r="G44" s="302" t="s">
        <v>121</v>
      </c>
      <c r="H44" s="303" t="s">
        <v>122</v>
      </c>
      <c r="I44" s="303" t="s">
        <v>123</v>
      </c>
      <c r="J44" s="303" t="s">
        <v>124</v>
      </c>
      <c r="K44" s="303" t="s">
        <v>125</v>
      </c>
      <c r="L44" s="215">
        <v>0</v>
      </c>
      <c r="M44" s="215">
        <v>0</v>
      </c>
      <c r="N44" s="128">
        <f t="shared" si="10"/>
        <v>0</v>
      </c>
    </row>
    <row r="45" spans="1:24" ht="18.75" customHeight="1">
      <c r="A45" s="112"/>
      <c r="B45" s="259"/>
      <c r="C45" s="134" t="s">
        <v>156</v>
      </c>
      <c r="D45" s="304" t="s">
        <v>130</v>
      </c>
      <c r="E45" s="305" t="s">
        <v>116</v>
      </c>
      <c r="F45" s="307">
        <v>0.5</v>
      </c>
      <c r="G45" s="248" t="s">
        <v>121</v>
      </c>
      <c r="H45" s="308" t="s">
        <v>122</v>
      </c>
      <c r="I45" s="308" t="s">
        <v>123</v>
      </c>
      <c r="J45" s="308" t="s">
        <v>124</v>
      </c>
      <c r="K45" s="308" t="s">
        <v>125</v>
      </c>
      <c r="L45" s="284">
        <v>0</v>
      </c>
      <c r="M45" s="284">
        <v>0</v>
      </c>
      <c r="N45" s="128">
        <f t="shared" si="10"/>
        <v>0</v>
      </c>
    </row>
    <row r="46" spans="1:24" ht="18.75" customHeight="1">
      <c r="A46" s="112" t="s">
        <v>113</v>
      </c>
      <c r="B46" s="259">
        <v>1.26</v>
      </c>
      <c r="C46" s="290" t="s">
        <v>157</v>
      </c>
      <c r="D46" s="309"/>
      <c r="E46" s="292"/>
      <c r="F46" s="294"/>
      <c r="G46" s="189"/>
      <c r="H46" s="295"/>
      <c r="I46" s="295"/>
      <c r="J46" s="295"/>
      <c r="K46" s="295"/>
      <c r="L46" s="194"/>
      <c r="M46" s="194"/>
      <c r="N46" s="196"/>
    </row>
    <row r="47" spans="1:24" ht="18.75" customHeight="1">
      <c r="A47" s="225"/>
      <c r="B47" s="259"/>
      <c r="C47" s="114" t="s">
        <v>158</v>
      </c>
      <c r="D47" s="41" t="s">
        <v>130</v>
      </c>
      <c r="E47" s="296" t="s">
        <v>116</v>
      </c>
      <c r="F47" s="254">
        <v>0.5</v>
      </c>
      <c r="G47" s="240" t="s">
        <v>121</v>
      </c>
      <c r="H47" s="299" t="s">
        <v>122</v>
      </c>
      <c r="I47" s="299" t="s">
        <v>123</v>
      </c>
      <c r="J47" s="299" t="s">
        <v>124</v>
      </c>
      <c r="K47" s="299" t="s">
        <v>125</v>
      </c>
      <c r="L47" s="39">
        <v>2</v>
      </c>
      <c r="M47" s="39">
        <v>2</v>
      </c>
      <c r="N47" s="128">
        <f t="shared" ref="N47:N53" si="11">SUM(M47*F47)/100</f>
        <v>0.01</v>
      </c>
    </row>
    <row r="48" spans="1:24" ht="18.75" customHeight="1">
      <c r="A48" s="225"/>
      <c r="B48" s="259"/>
      <c r="C48" s="114" t="s">
        <v>159</v>
      </c>
      <c r="D48" s="155" t="s">
        <v>130</v>
      </c>
      <c r="E48" s="301" t="s">
        <v>116</v>
      </c>
      <c r="F48" s="254">
        <v>0.5</v>
      </c>
      <c r="G48" s="302" t="s">
        <v>121</v>
      </c>
      <c r="H48" s="303" t="s">
        <v>122</v>
      </c>
      <c r="I48" s="303" t="s">
        <v>123</v>
      </c>
      <c r="J48" s="303" t="s">
        <v>124</v>
      </c>
      <c r="K48" s="303" t="s">
        <v>125</v>
      </c>
      <c r="L48" s="223">
        <v>0</v>
      </c>
      <c r="M48" s="223">
        <v>0</v>
      </c>
      <c r="N48" s="128">
        <f t="shared" si="11"/>
        <v>0</v>
      </c>
    </row>
    <row r="49" spans="1:14" ht="18.75" customHeight="1">
      <c r="A49" s="225"/>
      <c r="B49" s="312"/>
      <c r="C49" s="313" t="s">
        <v>160</v>
      </c>
      <c r="D49" s="300" t="s">
        <v>130</v>
      </c>
      <c r="E49" s="301" t="s">
        <v>116</v>
      </c>
      <c r="F49" s="254">
        <v>0.5</v>
      </c>
      <c r="G49" s="302" t="s">
        <v>121</v>
      </c>
      <c r="H49" s="303" t="s">
        <v>122</v>
      </c>
      <c r="I49" s="303" t="s">
        <v>123</v>
      </c>
      <c r="J49" s="303" t="s">
        <v>124</v>
      </c>
      <c r="K49" s="303" t="s">
        <v>125</v>
      </c>
      <c r="L49" s="215"/>
      <c r="M49" s="215">
        <v>5</v>
      </c>
      <c r="N49" s="128">
        <f t="shared" si="11"/>
        <v>2.5000000000000001E-2</v>
      </c>
    </row>
    <row r="50" spans="1:14" ht="18.75" customHeight="1">
      <c r="A50" s="225"/>
      <c r="B50" s="259"/>
      <c r="C50" s="114" t="s">
        <v>161</v>
      </c>
      <c r="D50" s="300">
        <v>1</v>
      </c>
      <c r="E50" s="301" t="s">
        <v>116</v>
      </c>
      <c r="F50" s="254">
        <v>0.5</v>
      </c>
      <c r="G50" s="302">
        <v>80</v>
      </c>
      <c r="H50" s="315">
        <v>85</v>
      </c>
      <c r="I50" s="315">
        <v>90</v>
      </c>
      <c r="J50" s="315">
        <v>95</v>
      </c>
      <c r="K50" s="315">
        <v>100</v>
      </c>
      <c r="L50" s="215">
        <v>100</v>
      </c>
      <c r="M50" s="128">
        <f>(((IF(L50&lt;G50,G50,IF(L50&gt;K50,K50,L50)))-(IF(L50&lt;G50,G50,IF(AND(L50&gt;=G50,L50&lt;H50),G50,IF(AND(L50&gt;=H50,L50&lt;I50),H50,IF(AND(L50&gt;=I50,L50&lt;J50),I50,IF(AND(L50&gt;=J50,L50&lt;K50),J50,IF(L50&gt;=K50,K50,"0"))))))))/(K50-J50))+IF(L50&lt;G50,"1",IF(AND(L50&gt;=G50,L50&lt;H50),"1",IF(AND(L50&gt;=H50,L50&lt;I50),"2",IF(AND(L50&gt;=I50,L50&lt;J50),"3",IF(AND(L50&gt;=J50,L50&lt;K50),"4",IF(L50&gt;=K50,"5","0"))))))</f>
        <v>5</v>
      </c>
      <c r="N50" s="128">
        <f t="shared" si="11"/>
        <v>2.5000000000000001E-2</v>
      </c>
    </row>
    <row r="51" spans="1:14" ht="18.75" customHeight="1">
      <c r="A51" s="112"/>
      <c r="B51" s="259"/>
      <c r="C51" s="134" t="s">
        <v>162</v>
      </c>
      <c r="D51" s="300">
        <v>1</v>
      </c>
      <c r="E51" s="301" t="s">
        <v>116</v>
      </c>
      <c r="F51" s="254">
        <v>0.5</v>
      </c>
      <c r="G51" s="302" t="s">
        <v>121</v>
      </c>
      <c r="H51" s="303" t="s">
        <v>122</v>
      </c>
      <c r="I51" s="303" t="s">
        <v>123</v>
      </c>
      <c r="J51" s="303" t="s">
        <v>124</v>
      </c>
      <c r="K51" s="303" t="s">
        <v>125</v>
      </c>
      <c r="L51" s="317"/>
      <c r="M51" s="318">
        <v>0</v>
      </c>
      <c r="N51" s="128">
        <f t="shared" si="11"/>
        <v>0</v>
      </c>
    </row>
    <row r="52" spans="1:14" ht="18.75" customHeight="1">
      <c r="A52" s="112" t="s">
        <v>113</v>
      </c>
      <c r="B52" s="259">
        <v>1.27</v>
      </c>
      <c r="C52" s="114" t="s">
        <v>163</v>
      </c>
      <c r="D52" s="300">
        <v>0.8</v>
      </c>
      <c r="E52" s="301" t="s">
        <v>116</v>
      </c>
      <c r="F52" s="254">
        <v>1</v>
      </c>
      <c r="G52" s="302">
        <v>40</v>
      </c>
      <c r="H52" s="315">
        <v>50</v>
      </c>
      <c r="I52" s="315">
        <v>60</v>
      </c>
      <c r="J52" s="315">
        <v>70</v>
      </c>
      <c r="K52" s="315">
        <v>80</v>
      </c>
      <c r="L52" s="317"/>
      <c r="M52" s="128">
        <f>(((IF(L52&lt;G52,G52,IF(L52&gt;K52,K52,L52)))-(IF(L52&lt;G52,G52,IF(AND(L52&gt;=G52,L52&lt;H52),G52,IF(AND(L52&gt;=H52,L52&lt;I52),H52,IF(AND(L52&gt;=I52,L52&lt;J52),I52,IF(AND(L52&gt;=J52,L52&lt;K52),J52,IF(L52&gt;=K52,K52,"0"))))))))/(K52-J52))+IF(L52&lt;G52,"1",IF(AND(L52&gt;=G52,L52&lt;H52),"1",IF(AND(L52&gt;=H52,L52&lt;I52),"2",IF(AND(L52&gt;=I52,L52&lt;J52),"3",IF(AND(L52&gt;=J52,L52&lt;K52),"4",IF(L52&gt;=K52,"5","0"))))))</f>
        <v>1</v>
      </c>
      <c r="N52" s="128">
        <f t="shared" si="11"/>
        <v>0.01</v>
      </c>
    </row>
    <row r="53" spans="1:14" ht="18.75" customHeight="1">
      <c r="A53" s="320"/>
      <c r="B53" s="279">
        <v>1.28</v>
      </c>
      <c r="C53" s="250" t="s">
        <v>164</v>
      </c>
      <c r="D53" s="304">
        <v>0.8</v>
      </c>
      <c r="E53" s="305" t="s">
        <v>116</v>
      </c>
      <c r="F53" s="322">
        <v>0.5</v>
      </c>
      <c r="G53" s="323">
        <v>70</v>
      </c>
      <c r="H53" s="323">
        <v>75</v>
      </c>
      <c r="I53" s="323">
        <v>80</v>
      </c>
      <c r="J53" s="323">
        <v>85</v>
      </c>
      <c r="K53" s="323">
        <v>90</v>
      </c>
      <c r="L53" s="324"/>
      <c r="M53" s="128">
        <v>5</v>
      </c>
      <c r="N53" s="128">
        <f t="shared" si="11"/>
        <v>2.5000000000000001E-2</v>
      </c>
    </row>
    <row r="54" spans="1:14" ht="18.75" customHeight="1">
      <c r="A54" s="320"/>
      <c r="B54" s="326">
        <v>1.29</v>
      </c>
      <c r="C54" s="327" t="s">
        <v>165</v>
      </c>
      <c r="D54" s="291"/>
      <c r="E54" s="292"/>
      <c r="F54" s="189"/>
      <c r="G54" s="189"/>
      <c r="H54" s="295"/>
      <c r="I54" s="189"/>
      <c r="J54" s="189"/>
      <c r="K54" s="295"/>
      <c r="L54" s="194"/>
      <c r="M54" s="194"/>
      <c r="N54" s="196"/>
    </row>
    <row r="55" spans="1:14" ht="18.75" customHeight="1">
      <c r="A55" s="153"/>
      <c r="B55" s="328"/>
      <c r="C55" s="250" t="s">
        <v>166</v>
      </c>
      <c r="D55" s="329">
        <v>0.6</v>
      </c>
      <c r="E55" s="296" t="s">
        <v>116</v>
      </c>
      <c r="F55" s="297">
        <v>0.5</v>
      </c>
      <c r="G55" s="171">
        <v>40</v>
      </c>
      <c r="H55" s="171">
        <v>45</v>
      </c>
      <c r="I55" s="171">
        <v>50</v>
      </c>
      <c r="J55" s="171">
        <v>55</v>
      </c>
      <c r="K55" s="171">
        <v>60</v>
      </c>
      <c r="L55" s="39"/>
      <c r="M55" s="128">
        <f t="shared" ref="M55:M57" si="12">(((IF(L55&lt;G55,G55,IF(L55&gt;K55,K55,L55)))-(IF(L55&lt;G55,G55,IF(AND(L55&gt;=G55,L55&lt;H55),G55,IF(AND(L55&gt;=H55,L55&lt;I55),H55,IF(AND(L55&gt;=I55,L55&lt;J55),I55,IF(AND(L55&gt;=J55,L55&lt;K55),J55,IF(L55&gt;=K55,K55,"0"))))))))/(K55-J55))+IF(L55&lt;G55,"1",IF(AND(L55&gt;=G55,L55&lt;H55),"1",IF(AND(L55&gt;=H55,L55&lt;I55),"2",IF(AND(L55&gt;=I55,L55&lt;J55),"3",IF(AND(L55&gt;=J55,L55&lt;K55),"4",IF(L55&gt;=K55,"5","0"))))))</f>
        <v>1</v>
      </c>
      <c r="N55" s="128">
        <f t="shared" ref="N55:N60" si="13">SUM(M55*F55)/100</f>
        <v>5.0000000000000001E-3</v>
      </c>
    </row>
    <row r="56" spans="1:14" ht="18.75" customHeight="1">
      <c r="A56" s="153"/>
      <c r="B56" s="331"/>
      <c r="C56" s="250" t="s">
        <v>167</v>
      </c>
      <c r="D56" s="300">
        <v>0.5</v>
      </c>
      <c r="E56" s="301" t="s">
        <v>116</v>
      </c>
      <c r="F56" s="254">
        <v>0.5</v>
      </c>
      <c r="G56" s="127">
        <v>30</v>
      </c>
      <c r="H56" s="127">
        <v>35</v>
      </c>
      <c r="I56" s="127">
        <v>40</v>
      </c>
      <c r="J56" s="127">
        <v>45</v>
      </c>
      <c r="K56" s="127">
        <v>50</v>
      </c>
      <c r="L56" s="215"/>
      <c r="M56" s="128">
        <f t="shared" si="12"/>
        <v>1</v>
      </c>
      <c r="N56" s="128">
        <f t="shared" si="13"/>
        <v>5.0000000000000001E-3</v>
      </c>
    </row>
    <row r="57" spans="1:14" ht="18.75" customHeight="1">
      <c r="A57" s="112"/>
      <c r="B57" s="312"/>
      <c r="C57" s="250" t="s">
        <v>168</v>
      </c>
      <c r="D57" s="300">
        <v>0.4</v>
      </c>
      <c r="E57" s="301" t="s">
        <v>116</v>
      </c>
      <c r="F57" s="254">
        <v>0.5</v>
      </c>
      <c r="G57" s="127">
        <v>20</v>
      </c>
      <c r="H57" s="127">
        <v>25</v>
      </c>
      <c r="I57" s="127">
        <v>30</v>
      </c>
      <c r="J57" s="127">
        <v>35</v>
      </c>
      <c r="K57" s="127">
        <v>40</v>
      </c>
      <c r="L57" s="215"/>
      <c r="M57" s="128">
        <f t="shared" si="12"/>
        <v>1</v>
      </c>
      <c r="N57" s="128">
        <f t="shared" si="13"/>
        <v>5.0000000000000001E-3</v>
      </c>
    </row>
    <row r="58" spans="1:14" ht="18.75" customHeight="1">
      <c r="A58" s="225" t="s">
        <v>169</v>
      </c>
      <c r="B58" s="259">
        <v>1.3</v>
      </c>
      <c r="C58" s="332" t="s">
        <v>170</v>
      </c>
      <c r="D58" s="333"/>
      <c r="E58" s="333" t="s">
        <v>116</v>
      </c>
      <c r="F58" s="335">
        <v>0</v>
      </c>
      <c r="G58" s="302" t="s">
        <v>121</v>
      </c>
      <c r="H58" s="303" t="s">
        <v>122</v>
      </c>
      <c r="I58" s="303" t="s">
        <v>123</v>
      </c>
      <c r="J58" s="303" t="s">
        <v>124</v>
      </c>
      <c r="K58" s="303" t="s">
        <v>125</v>
      </c>
      <c r="L58" s="165">
        <v>2</v>
      </c>
      <c r="M58" s="215">
        <v>2</v>
      </c>
      <c r="N58" s="128">
        <f t="shared" si="13"/>
        <v>0</v>
      </c>
    </row>
    <row r="59" spans="1:14" ht="18.75" customHeight="1">
      <c r="A59" s="112"/>
      <c r="B59" s="216">
        <v>1.31</v>
      </c>
      <c r="C59" s="337" t="s">
        <v>171</v>
      </c>
      <c r="D59" s="338"/>
      <c r="E59" s="339"/>
      <c r="F59" s="335">
        <v>1.3</v>
      </c>
      <c r="G59" s="171">
        <v>2</v>
      </c>
      <c r="H59" s="171">
        <v>4</v>
      </c>
      <c r="I59" s="171">
        <v>6</v>
      </c>
      <c r="J59" s="171">
        <v>8</v>
      </c>
      <c r="K59" s="171">
        <v>10</v>
      </c>
      <c r="L59" s="165"/>
      <c r="M59" s="128">
        <v>5</v>
      </c>
      <c r="N59" s="128">
        <f t="shared" si="13"/>
        <v>6.5000000000000002E-2</v>
      </c>
    </row>
    <row r="60" spans="1:14" ht="18.75" customHeight="1">
      <c r="A60" s="225"/>
      <c r="B60" s="279">
        <v>1.32</v>
      </c>
      <c r="C60" s="342" t="s">
        <v>172</v>
      </c>
      <c r="D60" s="344"/>
      <c r="E60" s="345"/>
      <c r="F60" s="271">
        <v>1.2</v>
      </c>
      <c r="G60" s="346">
        <v>1</v>
      </c>
      <c r="H60" s="346">
        <v>2</v>
      </c>
      <c r="I60" s="346">
        <v>3</v>
      </c>
      <c r="J60" s="346">
        <v>4</v>
      </c>
      <c r="K60" s="346">
        <v>5</v>
      </c>
      <c r="L60" s="182"/>
      <c r="M60" s="324">
        <v>5</v>
      </c>
      <c r="N60" s="324">
        <f t="shared" si="13"/>
        <v>0.06</v>
      </c>
    </row>
    <row r="61" spans="1:14" ht="18.75" customHeight="1">
      <c r="A61" s="225"/>
      <c r="B61" s="348"/>
      <c r="C61" s="350" t="s">
        <v>173</v>
      </c>
      <c r="D61" s="351"/>
      <c r="E61" s="351"/>
      <c r="F61" s="354">
        <v>30</v>
      </c>
      <c r="G61" s="355"/>
      <c r="H61" s="355"/>
      <c r="I61" s="355"/>
      <c r="J61" s="355"/>
      <c r="K61" s="355"/>
      <c r="L61" s="355"/>
      <c r="M61" s="355"/>
      <c r="N61" s="355"/>
    </row>
    <row r="62" spans="1:14" ht="18.75" customHeight="1">
      <c r="A62" s="225"/>
      <c r="B62" s="357"/>
      <c r="C62" s="156" t="s">
        <v>174</v>
      </c>
      <c r="D62" s="359"/>
      <c r="E62" s="361"/>
      <c r="F62" s="275"/>
      <c r="G62" s="154"/>
      <c r="H62" s="154"/>
      <c r="I62" s="154"/>
      <c r="J62" s="154"/>
      <c r="K62" s="154"/>
      <c r="L62" s="154"/>
      <c r="M62" s="154"/>
      <c r="N62" s="154"/>
    </row>
    <row r="63" spans="1:14" ht="18.75" customHeight="1">
      <c r="A63" s="225" t="s">
        <v>169</v>
      </c>
      <c r="B63" s="363">
        <v>2.1</v>
      </c>
      <c r="C63" s="365" t="s">
        <v>175</v>
      </c>
      <c r="D63" s="367" t="s">
        <v>53</v>
      </c>
      <c r="E63" s="369" t="s">
        <v>116</v>
      </c>
      <c r="F63" s="282">
        <v>3</v>
      </c>
      <c r="G63" s="289" t="s">
        <v>121</v>
      </c>
      <c r="H63" s="289" t="s">
        <v>122</v>
      </c>
      <c r="I63" s="289" t="s">
        <v>123</v>
      </c>
      <c r="J63" s="289" t="s">
        <v>124</v>
      </c>
      <c r="K63" s="289" t="s">
        <v>125</v>
      </c>
      <c r="L63" s="371">
        <v>2</v>
      </c>
      <c r="M63" s="371">
        <v>2</v>
      </c>
      <c r="N63" s="172">
        <f>SUM(M63*F63)/100</f>
        <v>0.06</v>
      </c>
    </row>
    <row r="64" spans="1:14" ht="18.75" customHeight="1">
      <c r="A64" s="225" t="s">
        <v>169</v>
      </c>
      <c r="B64" s="358">
        <v>2.2000000000000002</v>
      </c>
      <c r="C64" s="341" t="s">
        <v>176</v>
      </c>
      <c r="D64" s="364"/>
      <c r="E64" s="366"/>
      <c r="F64" s="368"/>
      <c r="G64" s="194"/>
      <c r="H64" s="194"/>
      <c r="I64" s="194"/>
      <c r="J64" s="194"/>
      <c r="K64" s="194"/>
      <c r="L64" s="194"/>
      <c r="M64" s="194"/>
      <c r="N64" s="196"/>
    </row>
    <row r="65" spans="1:14" ht="18.75" customHeight="1">
      <c r="A65" s="225"/>
      <c r="B65" s="259"/>
      <c r="C65" s="360" t="s">
        <v>177</v>
      </c>
      <c r="D65" s="370" t="s">
        <v>178</v>
      </c>
      <c r="E65" s="372" t="s">
        <v>94</v>
      </c>
      <c r="F65" s="374">
        <v>1.5</v>
      </c>
      <c r="G65" s="171">
        <v>20</v>
      </c>
      <c r="H65" s="171">
        <v>25</v>
      </c>
      <c r="I65" s="171">
        <v>30</v>
      </c>
      <c r="J65" s="171">
        <v>35</v>
      </c>
      <c r="K65" s="171">
        <v>40</v>
      </c>
      <c r="L65" s="39">
        <v>9.58</v>
      </c>
      <c r="M65" s="128">
        <f t="shared" ref="M65:M66" si="14">(((IF(L65&lt;G65,G65,IF(L65&gt;K65,K65,L65)))-(IF(L65&lt;G65,G65,IF(AND(L65&gt;=G65,L65&lt;H65),G65,IF(AND(L65&gt;=H65,L65&lt;I65),H65,IF(AND(L65&gt;=I65,L65&lt;J65),I65,IF(AND(L65&gt;=J65,L65&lt;K65),J65,IF(L65&gt;=K65,K65,"0"))))))))/(K65-J65))+IF(L65&lt;G65,"1",IF(AND(L65&gt;=G65,L65&lt;H65),"1",IF(AND(L65&gt;=H65,L65&lt;I65),"2",IF(AND(L65&gt;=I65,L65&lt;J65),"3",IF(AND(L65&gt;=J65,L65&lt;K65),"4",IF(L65&gt;=K65,"5","0"))))))</f>
        <v>1</v>
      </c>
      <c r="N65" s="128">
        <f t="shared" ref="N65:N81" si="15">SUM(M65*F65)/100</f>
        <v>1.4999999999999999E-2</v>
      </c>
    </row>
    <row r="66" spans="1:14" ht="18.75" customHeight="1">
      <c r="A66" s="112"/>
      <c r="B66" s="259"/>
      <c r="C66" s="360" t="s">
        <v>179</v>
      </c>
      <c r="D66" s="268" t="s">
        <v>180</v>
      </c>
      <c r="E66" s="274" t="s">
        <v>94</v>
      </c>
      <c r="F66" s="335">
        <v>1.5</v>
      </c>
      <c r="G66" s="127">
        <v>25</v>
      </c>
      <c r="H66" s="127">
        <v>30</v>
      </c>
      <c r="I66" s="127">
        <v>35</v>
      </c>
      <c r="J66" s="127">
        <v>40</v>
      </c>
      <c r="K66" s="276">
        <v>45</v>
      </c>
      <c r="L66" s="215">
        <v>26.3</v>
      </c>
      <c r="M66" s="128">
        <f t="shared" si="14"/>
        <v>1.2600000000000002</v>
      </c>
      <c r="N66" s="128">
        <f t="shared" si="15"/>
        <v>1.8900000000000004E-2</v>
      </c>
    </row>
    <row r="67" spans="1:14" ht="18.75" customHeight="1">
      <c r="A67" s="225" t="s">
        <v>39</v>
      </c>
      <c r="B67" s="358">
        <v>2.2999999999999998</v>
      </c>
      <c r="C67" s="260" t="s">
        <v>181</v>
      </c>
      <c r="D67" s="268" t="s">
        <v>97</v>
      </c>
      <c r="E67" s="274" t="s">
        <v>94</v>
      </c>
      <c r="F67" s="377">
        <v>2</v>
      </c>
      <c r="G67" s="276">
        <v>8</v>
      </c>
      <c r="H67" s="276">
        <v>7.75</v>
      </c>
      <c r="I67" s="379">
        <v>7.5</v>
      </c>
      <c r="J67" s="276">
        <v>7.25</v>
      </c>
      <c r="K67" s="276">
        <v>7</v>
      </c>
      <c r="L67" s="318">
        <v>3.04</v>
      </c>
      <c r="M67" s="128">
        <f>(((IF(L67&gt;G67,G67,IF(L67&lt;K67,K67,L67)))-(IF(L67&lt;G67,G67,IF(AND(L67&gt;=G67,L67&lt;H67),G67,IF(AND(L67&gt;=H67,L67&lt;I67),H67,IF(AND(L67&gt;=I67,L67&lt;J67),I67,IF(AND(L67&gt;=J67,L67&lt;K67),J67,IF(L67&gt;=K67,K67,"0"))))))))/(K67-J67))+IF(L67&lt;G67,"1",IF(AND(L67&gt;=G67,L67&lt;H67),"1",IF(AND(L67&gt;=H67,L67&lt;I67),"2",IF(AND(L67&gt;=I67,L67&lt;J67),"3",IF(AND(L67&gt;=J67,L67&lt;K67),"4",IF(L67&gt;=K67,"5","0"))))))</f>
        <v>5</v>
      </c>
      <c r="N67" s="128">
        <f t="shared" si="15"/>
        <v>0.1</v>
      </c>
    </row>
    <row r="68" spans="1:14" ht="18.75" customHeight="1">
      <c r="A68" s="225" t="s">
        <v>169</v>
      </c>
      <c r="B68" s="358">
        <v>2.4</v>
      </c>
      <c r="C68" s="360" t="s">
        <v>182</v>
      </c>
      <c r="D68" s="268"/>
      <c r="E68" s="388"/>
      <c r="F68" s="282">
        <v>3</v>
      </c>
      <c r="G68" s="382"/>
      <c r="H68" s="382"/>
      <c r="I68" s="382"/>
      <c r="J68" s="382"/>
      <c r="K68" s="382"/>
      <c r="L68" s="284"/>
      <c r="M68" s="284">
        <v>2</v>
      </c>
      <c r="N68" s="128">
        <f t="shared" si="15"/>
        <v>0.06</v>
      </c>
    </row>
    <row r="69" spans="1:14" ht="18.75" customHeight="1">
      <c r="A69" s="112" t="s">
        <v>39</v>
      </c>
      <c r="B69" s="358">
        <v>2.5</v>
      </c>
      <c r="C69" s="384" t="s">
        <v>183</v>
      </c>
      <c r="D69" s="268">
        <v>0.2</v>
      </c>
      <c r="E69" s="274" t="s">
        <v>94</v>
      </c>
      <c r="F69" s="368"/>
      <c r="G69" s="276">
        <v>16</v>
      </c>
      <c r="H69" s="276">
        <v>18</v>
      </c>
      <c r="I69" s="276">
        <v>20</v>
      </c>
      <c r="J69" s="276">
        <v>22</v>
      </c>
      <c r="K69" s="276">
        <v>24</v>
      </c>
      <c r="L69" s="318">
        <v>40.14</v>
      </c>
      <c r="M69" s="128">
        <f t="shared" ref="M69:M72" si="16">(((IF(L69&lt;G69,G69,IF(L69&gt;K69,K69,L69)))-(IF(L69&lt;G69,G69,IF(AND(L69&gt;=G69,L69&lt;H69),G69,IF(AND(L69&gt;=H69,L69&lt;I69),H69,IF(AND(L69&gt;=I69,L69&lt;J69),I69,IF(AND(L69&gt;=J69,L69&lt;K69),J69,IF(L69&gt;=K69,K69,"0"))))))))/(K69-J69))+IF(L69&lt;G69,"1",IF(AND(L69&gt;=G69,L69&lt;H69),"1",IF(AND(L69&gt;=H69,L69&lt;I69),"2",IF(AND(L69&gt;=I69,L69&lt;J69),"3",IF(AND(L69&gt;=J69,L69&lt;K69),"4",IF(L69&gt;=K69,"5","0"))))))</f>
        <v>5</v>
      </c>
      <c r="N69" s="128">
        <f t="shared" si="15"/>
        <v>0</v>
      </c>
    </row>
    <row r="70" spans="1:14" ht="18.75" customHeight="1">
      <c r="A70" s="112"/>
      <c r="B70" s="358"/>
      <c r="C70" s="285" t="s">
        <v>184</v>
      </c>
      <c r="D70" s="268">
        <v>0.1</v>
      </c>
      <c r="E70" s="274"/>
      <c r="F70" s="392"/>
      <c r="G70" s="87">
        <v>6</v>
      </c>
      <c r="H70" s="87">
        <v>8</v>
      </c>
      <c r="I70" s="87">
        <v>10</v>
      </c>
      <c r="J70" s="87">
        <v>12</v>
      </c>
      <c r="K70" s="87">
        <v>14</v>
      </c>
      <c r="L70" s="390"/>
      <c r="M70" s="128">
        <f t="shared" si="16"/>
        <v>1</v>
      </c>
      <c r="N70" s="128">
        <f t="shared" si="15"/>
        <v>0</v>
      </c>
    </row>
    <row r="71" spans="1:14" ht="18.75" customHeight="1">
      <c r="A71" s="112"/>
      <c r="B71" s="358"/>
      <c r="C71" s="280" t="s">
        <v>185</v>
      </c>
      <c r="D71" s="268">
        <v>0.2</v>
      </c>
      <c r="E71" s="274"/>
      <c r="F71" s="275">
        <v>0</v>
      </c>
      <c r="G71" s="276">
        <v>16</v>
      </c>
      <c r="H71" s="276">
        <v>18</v>
      </c>
      <c r="I71" s="276">
        <v>20</v>
      </c>
      <c r="J71" s="276">
        <v>22</v>
      </c>
      <c r="K71" s="276">
        <v>24</v>
      </c>
      <c r="L71" s="318"/>
      <c r="M71" s="128">
        <f t="shared" si="16"/>
        <v>1</v>
      </c>
      <c r="N71" s="128">
        <f t="shared" si="15"/>
        <v>0</v>
      </c>
    </row>
    <row r="72" spans="1:14" ht="18.75" customHeight="1">
      <c r="A72" s="112"/>
      <c r="B72" s="358"/>
      <c r="C72" s="360" t="s">
        <v>186</v>
      </c>
      <c r="D72" s="268">
        <v>0.3</v>
      </c>
      <c r="E72" s="274"/>
      <c r="F72" s="275">
        <v>2</v>
      </c>
      <c r="G72" s="276">
        <v>26</v>
      </c>
      <c r="H72" s="276">
        <v>28</v>
      </c>
      <c r="I72" s="276">
        <v>30</v>
      </c>
      <c r="J72" s="276">
        <v>32</v>
      </c>
      <c r="K72" s="276">
        <v>34</v>
      </c>
      <c r="L72" s="215">
        <v>51.57</v>
      </c>
      <c r="M72" s="128">
        <f t="shared" si="16"/>
        <v>5</v>
      </c>
      <c r="N72" s="128">
        <f t="shared" si="15"/>
        <v>0.1</v>
      </c>
    </row>
    <row r="73" spans="1:14" ht="18.75" customHeight="1">
      <c r="A73" s="225" t="s">
        <v>169</v>
      </c>
      <c r="B73" s="358">
        <v>2.6</v>
      </c>
      <c r="C73" s="360" t="s">
        <v>187</v>
      </c>
      <c r="D73" s="268" t="s">
        <v>188</v>
      </c>
      <c r="E73" s="274" t="s">
        <v>94</v>
      </c>
      <c r="F73" s="275">
        <v>0</v>
      </c>
      <c r="G73" s="276">
        <v>14</v>
      </c>
      <c r="H73" s="276">
        <v>13</v>
      </c>
      <c r="I73" s="276">
        <v>12</v>
      </c>
      <c r="J73" s="276">
        <v>11</v>
      </c>
      <c r="K73" s="276">
        <v>10</v>
      </c>
      <c r="L73" s="215">
        <v>2.08</v>
      </c>
      <c r="M73" s="128">
        <f>(((IF(L73&gt;G73,G73,IF(L73&lt;K73,K73,L73)))-(IF(L73&lt;G73,G73,IF(AND(L73&gt;=G73,L73&lt;H73),G73,IF(AND(L73&gt;=H73,L73&lt;I73),H73,IF(AND(L73&gt;=I73,L73&lt;J73),I73,IF(AND(L73&gt;=J73,L73&lt;K73),J73,IF(L73&gt;=K73,K73,"0"))))))))/(K73-J73))+IF(L73&lt;G73,"1",IF(AND(L73&gt;=G73,L73&lt;H73),"1",IF(AND(L73&gt;=H73,L73&lt;I73),"2",IF(AND(L73&gt;=I73,L73&lt;J73),"3",IF(AND(L73&gt;=J73,L73&lt;K73),"4",IF(L73&gt;=K73,"5","0"))))))</f>
        <v>5</v>
      </c>
      <c r="N73" s="128">
        <f t="shared" si="15"/>
        <v>0</v>
      </c>
    </row>
    <row r="74" spans="1:14" ht="18.75" customHeight="1">
      <c r="A74" s="225" t="s">
        <v>169</v>
      </c>
      <c r="B74" s="358">
        <v>2.7</v>
      </c>
      <c r="C74" s="384" t="s">
        <v>189</v>
      </c>
      <c r="D74" s="268">
        <v>0.85</v>
      </c>
      <c r="E74" s="274" t="s">
        <v>143</v>
      </c>
      <c r="F74" s="275">
        <v>3</v>
      </c>
      <c r="G74" s="276">
        <v>73</v>
      </c>
      <c r="H74" s="276">
        <v>76</v>
      </c>
      <c r="I74" s="276">
        <v>79</v>
      </c>
      <c r="J74" s="276">
        <v>82</v>
      </c>
      <c r="K74" s="276">
        <v>85</v>
      </c>
      <c r="L74" s="215">
        <v>85.71</v>
      </c>
      <c r="M74" s="128">
        <f t="shared" ref="M74:M78" si="17">(((IF(L74&lt;G74,G74,IF(L74&gt;K74,K74,L74)))-(IF(L74&lt;G74,G74,IF(AND(L74&gt;=G74,L74&lt;H74),G74,IF(AND(L74&gt;=H74,L74&lt;I74),H74,IF(AND(L74&gt;=I74,L74&lt;J74),I74,IF(AND(L74&gt;=J74,L74&lt;K74),J74,IF(L74&gt;=K74,K74,"0"))))))))/(K74-J74))+IF(L74&lt;G74,"1",IF(AND(L74&gt;=G74,L74&lt;H74),"1",IF(AND(L74&gt;=H74,L74&lt;I74),"2",IF(AND(L74&gt;=I74,L74&lt;J74),"3",IF(AND(L74&gt;=J74,L74&lt;K74),"4",IF(L74&gt;=K74,"5","0"))))))</f>
        <v>5</v>
      </c>
      <c r="N74" s="128">
        <f t="shared" si="15"/>
        <v>0.15</v>
      </c>
    </row>
    <row r="75" spans="1:14" ht="18.75" customHeight="1">
      <c r="A75" s="225" t="s">
        <v>39</v>
      </c>
      <c r="B75" s="358">
        <v>2.8</v>
      </c>
      <c r="C75" s="260" t="s">
        <v>243</v>
      </c>
      <c r="D75" s="268" t="s">
        <v>191</v>
      </c>
      <c r="E75" s="274" t="s">
        <v>94</v>
      </c>
      <c r="F75" s="275">
        <v>2</v>
      </c>
      <c r="G75" s="276">
        <v>58</v>
      </c>
      <c r="H75" s="276">
        <v>60</v>
      </c>
      <c r="I75" s="276">
        <v>62</v>
      </c>
      <c r="J75" s="276">
        <v>64</v>
      </c>
      <c r="K75" s="276">
        <v>66</v>
      </c>
      <c r="L75" s="215">
        <v>69.44</v>
      </c>
      <c r="M75" s="128">
        <f t="shared" si="17"/>
        <v>5</v>
      </c>
      <c r="N75" s="128">
        <f t="shared" si="15"/>
        <v>0.1</v>
      </c>
    </row>
    <row r="76" spans="1:14" ht="18.75" customHeight="1">
      <c r="A76" s="112" t="s">
        <v>39</v>
      </c>
      <c r="B76" s="358">
        <v>2.9</v>
      </c>
      <c r="C76" s="360" t="s">
        <v>192</v>
      </c>
      <c r="D76" s="268">
        <v>0.7</v>
      </c>
      <c r="E76" s="274"/>
      <c r="F76" s="275">
        <v>2</v>
      </c>
      <c r="G76" s="276">
        <v>60</v>
      </c>
      <c r="H76" s="276">
        <v>65</v>
      </c>
      <c r="I76" s="276">
        <v>70</v>
      </c>
      <c r="J76" s="276">
        <v>75</v>
      </c>
      <c r="K76" s="276">
        <v>80</v>
      </c>
      <c r="L76" s="215"/>
      <c r="M76" s="128">
        <f t="shared" si="17"/>
        <v>1</v>
      </c>
      <c r="N76" s="128">
        <f t="shared" si="15"/>
        <v>0.02</v>
      </c>
    </row>
    <row r="77" spans="1:14" ht="18.75" customHeight="1">
      <c r="A77" s="112" t="s">
        <v>193</v>
      </c>
      <c r="B77" s="259">
        <v>2.1</v>
      </c>
      <c r="C77" s="360" t="s">
        <v>194</v>
      </c>
      <c r="D77" s="268" t="s">
        <v>195</v>
      </c>
      <c r="E77" s="274" t="s">
        <v>94</v>
      </c>
      <c r="F77" s="395">
        <v>2</v>
      </c>
      <c r="G77" s="276">
        <v>51</v>
      </c>
      <c r="H77" s="276">
        <v>52</v>
      </c>
      <c r="I77" s="276">
        <v>53</v>
      </c>
      <c r="J77" s="276">
        <v>54</v>
      </c>
      <c r="K77" s="276">
        <v>55</v>
      </c>
      <c r="L77" s="215">
        <v>14.3</v>
      </c>
      <c r="M77" s="128">
        <f t="shared" si="17"/>
        <v>1</v>
      </c>
      <c r="N77" s="128">
        <f t="shared" si="15"/>
        <v>0.02</v>
      </c>
    </row>
    <row r="78" spans="1:14" ht="18.75" customHeight="1">
      <c r="A78" s="112"/>
      <c r="B78" s="259">
        <v>2.11</v>
      </c>
      <c r="C78" s="360" t="s">
        <v>196</v>
      </c>
      <c r="D78" s="399">
        <v>0.82499999999999996</v>
      </c>
      <c r="E78" s="274" t="s">
        <v>94</v>
      </c>
      <c r="F78" s="395">
        <v>2</v>
      </c>
      <c r="G78" s="276">
        <v>72.5</v>
      </c>
      <c r="H78" s="276">
        <v>75</v>
      </c>
      <c r="I78" s="276">
        <v>77.5</v>
      </c>
      <c r="J78" s="276">
        <v>80</v>
      </c>
      <c r="K78" s="276">
        <v>82.5</v>
      </c>
      <c r="L78" s="215">
        <v>69.010000000000005</v>
      </c>
      <c r="M78" s="128">
        <f t="shared" si="17"/>
        <v>1</v>
      </c>
      <c r="N78" s="128">
        <f t="shared" si="15"/>
        <v>0.02</v>
      </c>
    </row>
    <row r="79" spans="1:14" ht="18.75" customHeight="1">
      <c r="A79" s="400" t="s">
        <v>113</v>
      </c>
      <c r="B79" s="259">
        <v>2.12</v>
      </c>
      <c r="C79" s="341" t="s">
        <v>197</v>
      </c>
      <c r="D79" s="268"/>
      <c r="E79" s="274" t="s">
        <v>94</v>
      </c>
      <c r="F79" s="395">
        <v>2</v>
      </c>
      <c r="G79" s="276">
        <v>5.4</v>
      </c>
      <c r="H79" s="276">
        <v>4.4000000000000004</v>
      </c>
      <c r="I79" s="276">
        <v>3.4</v>
      </c>
      <c r="J79" s="276">
        <v>2.4</v>
      </c>
      <c r="K79" s="276">
        <v>1.4</v>
      </c>
      <c r="L79" s="215">
        <v>0</v>
      </c>
      <c r="M79" s="128">
        <f t="shared" ref="M79:M80" si="18">(((IF(L79&gt;G79,G79,IF(L79&lt;K79,K79,L79)))-(IF(L79&lt;G79,G79,IF(AND(L79&gt;=G79,L79&lt;H79),G79,IF(AND(L79&gt;=H79,L79&lt;I79),H79,IF(AND(L79&gt;=I79,L79&lt;J79),I79,IF(AND(L79&gt;=J79,L79&lt;K79),J79,IF(L79&gt;=K79,K79,"0"))))))))/(K79-J79))+IF(L79&lt;G79,"1",IF(AND(L79&gt;=G79,L79&lt;H79),"1",IF(AND(L79&gt;=H79,L79&lt;I79),"2",IF(AND(L79&gt;=I79,L79&lt;J79),"3",IF(AND(L79&gt;=J79,L79&lt;K79),"4",IF(L79&gt;=K79,"5","0"))))))</f>
        <v>5</v>
      </c>
      <c r="N79" s="128">
        <f t="shared" si="15"/>
        <v>0.1</v>
      </c>
    </row>
    <row r="80" spans="1:14" ht="18.75" customHeight="1">
      <c r="A80" s="112" t="s">
        <v>39</v>
      </c>
      <c r="B80" s="259">
        <v>2.13</v>
      </c>
      <c r="C80" s="360" t="s">
        <v>198</v>
      </c>
      <c r="D80" s="268"/>
      <c r="E80" s="274"/>
      <c r="F80" s="395">
        <v>2</v>
      </c>
      <c r="G80" s="276">
        <v>31</v>
      </c>
      <c r="H80" s="276">
        <v>30</v>
      </c>
      <c r="I80" s="276">
        <v>29</v>
      </c>
      <c r="J80" s="276">
        <v>28</v>
      </c>
      <c r="K80" s="276">
        <v>27</v>
      </c>
      <c r="L80" s="215"/>
      <c r="M80" s="128">
        <f t="shared" si="18"/>
        <v>5</v>
      </c>
      <c r="N80" s="128">
        <f t="shared" si="15"/>
        <v>0.1</v>
      </c>
    </row>
    <row r="81" spans="1:14" ht="18.75" customHeight="1">
      <c r="A81" s="112" t="s">
        <v>39</v>
      </c>
      <c r="B81" s="279">
        <v>2.14</v>
      </c>
      <c r="C81" s="423" t="s">
        <v>200</v>
      </c>
      <c r="D81" s="281"/>
      <c r="E81" s="424"/>
      <c r="F81" s="395">
        <v>2</v>
      </c>
      <c r="G81" s="362">
        <v>0</v>
      </c>
      <c r="H81" s="362"/>
      <c r="I81" s="362"/>
      <c r="J81" s="362"/>
      <c r="K81" s="362">
        <v>5</v>
      </c>
      <c r="L81" s="284"/>
      <c r="M81" s="284">
        <v>5</v>
      </c>
      <c r="N81" s="324">
        <f t="shared" si="15"/>
        <v>0.1</v>
      </c>
    </row>
    <row r="82" spans="1:14" ht="18.75" customHeight="1">
      <c r="A82" s="400"/>
      <c r="B82" s="355"/>
      <c r="C82" s="350" t="s">
        <v>201</v>
      </c>
      <c r="D82" s="426"/>
      <c r="E82" s="426"/>
      <c r="F82" s="407">
        <v>15</v>
      </c>
      <c r="G82" s="355"/>
      <c r="H82" s="355"/>
      <c r="I82" s="355"/>
      <c r="J82" s="355"/>
      <c r="K82" s="355"/>
      <c r="L82" s="355"/>
      <c r="M82" s="355"/>
      <c r="N82" s="355"/>
    </row>
    <row r="83" spans="1:14" ht="18.75" customHeight="1">
      <c r="A83" s="400"/>
      <c r="B83" s="154"/>
      <c r="C83" s="156" t="s">
        <v>203</v>
      </c>
      <c r="D83" s="428"/>
      <c r="E83" s="428"/>
      <c r="F83" s="419"/>
      <c r="G83" s="154"/>
      <c r="H83" s="154"/>
      <c r="I83" s="154"/>
      <c r="J83" s="154"/>
      <c r="K83" s="154"/>
      <c r="L83" s="154"/>
      <c r="M83" s="154"/>
      <c r="N83" s="154"/>
    </row>
    <row r="84" spans="1:14" ht="18.75" customHeight="1">
      <c r="A84" s="112" t="s">
        <v>39</v>
      </c>
      <c r="B84" s="403">
        <v>3.1</v>
      </c>
      <c r="C84" s="430" t="s">
        <v>204</v>
      </c>
      <c r="D84" s="365" t="s">
        <v>130</v>
      </c>
      <c r="E84" s="432"/>
      <c r="F84" s="335">
        <v>5</v>
      </c>
      <c r="G84" s="87" t="s">
        <v>121</v>
      </c>
      <c r="H84" s="87" t="s">
        <v>122</v>
      </c>
      <c r="I84" s="87" t="s">
        <v>123</v>
      </c>
      <c r="J84" s="87" t="s">
        <v>124</v>
      </c>
      <c r="K84" s="87" t="s">
        <v>125</v>
      </c>
      <c r="L84" s="39">
        <v>4</v>
      </c>
      <c r="M84" s="39">
        <v>4</v>
      </c>
      <c r="N84" s="172">
        <f t="shared" ref="N84:N88" si="19">SUM(M84*F84)/100</f>
        <v>0.2</v>
      </c>
    </row>
    <row r="85" spans="1:14" ht="18.75" customHeight="1">
      <c r="A85" s="112"/>
      <c r="B85" s="403">
        <v>3.2</v>
      </c>
      <c r="C85" s="422" t="s">
        <v>205</v>
      </c>
      <c r="D85" s="360"/>
      <c r="E85" s="341"/>
      <c r="F85" s="335">
        <v>5</v>
      </c>
      <c r="G85" s="276">
        <v>94</v>
      </c>
      <c r="H85" s="276">
        <v>95</v>
      </c>
      <c r="I85" s="276">
        <v>96</v>
      </c>
      <c r="J85" s="276">
        <v>97</v>
      </c>
      <c r="K85" s="276">
        <v>98</v>
      </c>
      <c r="L85" s="215"/>
      <c r="M85" s="128">
        <f t="shared" ref="M85:M87" si="20">(((IF(L85&lt;G85,G85,IF(L85&gt;K85,K85,L85)))-(IF(L85&lt;G85,G85,IF(AND(L85&gt;=G85,L85&lt;H85),G85,IF(AND(L85&gt;=H85,L85&lt;I85),H85,IF(AND(L85&gt;=I85,L85&lt;J85),I85,IF(AND(L85&gt;=J85,L85&lt;K85),J85,IF(L85&gt;=K85,K85,"0"))))))))/(K85-J85))+IF(L85&lt;G85,"1",IF(AND(L85&gt;=G85,L85&lt;H85),"1",IF(AND(L85&gt;=H85,L85&lt;I85),"2",IF(AND(L85&gt;=I85,L85&lt;J85),"3",IF(AND(L85&gt;=J85,L85&lt;K85),"4",IF(L85&gt;=K85,"5","0"))))))</f>
        <v>1</v>
      </c>
      <c r="N85" s="128">
        <f t="shared" si="19"/>
        <v>0.05</v>
      </c>
    </row>
    <row r="86" spans="1:14" ht="18.75" customHeight="1">
      <c r="A86" s="112"/>
      <c r="B86" s="403">
        <v>3.3</v>
      </c>
      <c r="C86" s="422" t="s">
        <v>206</v>
      </c>
      <c r="D86" s="268">
        <v>1</v>
      </c>
      <c r="E86" s="341"/>
      <c r="F86" s="335">
        <v>5</v>
      </c>
      <c r="G86" s="276">
        <v>80</v>
      </c>
      <c r="H86" s="276">
        <v>85</v>
      </c>
      <c r="I86" s="276">
        <v>90</v>
      </c>
      <c r="J86" s="276">
        <v>95</v>
      </c>
      <c r="K86" s="276">
        <v>100</v>
      </c>
      <c r="L86" s="215"/>
      <c r="M86" s="128">
        <f t="shared" si="20"/>
        <v>1</v>
      </c>
      <c r="N86" s="128">
        <f t="shared" si="19"/>
        <v>0.05</v>
      </c>
    </row>
    <row r="87" spans="1:14" ht="18.75" customHeight="1">
      <c r="A87" s="112" t="s">
        <v>39</v>
      </c>
      <c r="B87" s="425">
        <v>3.4</v>
      </c>
      <c r="C87" s="360" t="s">
        <v>207</v>
      </c>
      <c r="D87" s="268">
        <v>0.2</v>
      </c>
      <c r="E87" s="274" t="s">
        <v>143</v>
      </c>
      <c r="F87" s="335">
        <v>0</v>
      </c>
      <c r="G87" s="276">
        <v>16</v>
      </c>
      <c r="H87" s="276">
        <v>18</v>
      </c>
      <c r="I87" s="276">
        <v>20</v>
      </c>
      <c r="J87" s="276">
        <v>22</v>
      </c>
      <c r="K87" s="276">
        <v>24</v>
      </c>
      <c r="L87" s="215"/>
      <c r="M87" s="128">
        <f t="shared" si="20"/>
        <v>1</v>
      </c>
      <c r="N87" s="128">
        <f t="shared" si="19"/>
        <v>0</v>
      </c>
    </row>
    <row r="88" spans="1:14" ht="18.75" customHeight="1">
      <c r="A88" s="320" t="s">
        <v>138</v>
      </c>
      <c r="B88" s="445">
        <v>3.5</v>
      </c>
      <c r="C88" s="423" t="s">
        <v>209</v>
      </c>
      <c r="D88" s="433" t="s">
        <v>130</v>
      </c>
      <c r="E88" s="345" t="s">
        <v>116</v>
      </c>
      <c r="F88" s="436">
        <v>0</v>
      </c>
      <c r="G88" s="289" t="s">
        <v>121</v>
      </c>
      <c r="H88" s="289" t="s">
        <v>122</v>
      </c>
      <c r="I88" s="289" t="s">
        <v>123</v>
      </c>
      <c r="J88" s="289" t="s">
        <v>124</v>
      </c>
      <c r="K88" s="289" t="s">
        <v>125</v>
      </c>
      <c r="L88" s="371">
        <v>4</v>
      </c>
      <c r="M88" s="371">
        <v>4</v>
      </c>
      <c r="N88" s="324">
        <f t="shared" si="19"/>
        <v>0</v>
      </c>
    </row>
    <row r="89" spans="1:14" ht="18.75" customHeight="1">
      <c r="A89" s="225"/>
      <c r="B89" s="355"/>
      <c r="C89" s="350" t="s">
        <v>213</v>
      </c>
      <c r="D89" s="447"/>
      <c r="E89" s="447"/>
      <c r="F89" s="407">
        <v>10</v>
      </c>
      <c r="G89" s="355"/>
      <c r="H89" s="355"/>
      <c r="I89" s="355"/>
      <c r="J89" s="355"/>
      <c r="K89" s="355"/>
      <c r="L89" s="355"/>
      <c r="M89" s="355"/>
      <c r="N89" s="355"/>
    </row>
    <row r="90" spans="1:14" ht="18.75" customHeight="1">
      <c r="A90" s="225"/>
      <c r="B90" s="154"/>
      <c r="C90" s="156" t="s">
        <v>214</v>
      </c>
      <c r="D90" s="428"/>
      <c r="E90" s="428"/>
      <c r="F90" s="335"/>
      <c r="G90" s="154"/>
      <c r="H90" s="154"/>
      <c r="I90" s="154"/>
      <c r="J90" s="154"/>
      <c r="K90" s="154"/>
      <c r="L90" s="154"/>
      <c r="M90" s="154"/>
      <c r="N90" s="154"/>
    </row>
    <row r="91" spans="1:14" ht="18.75" customHeight="1">
      <c r="A91" s="112" t="s">
        <v>39</v>
      </c>
      <c r="B91" s="449">
        <v>4.0999999999999996</v>
      </c>
      <c r="C91" s="280" t="s">
        <v>215</v>
      </c>
      <c r="D91" s="370">
        <v>0.9</v>
      </c>
      <c r="E91" s="432"/>
      <c r="F91" s="335">
        <v>2</v>
      </c>
      <c r="G91" s="87">
        <v>70</v>
      </c>
      <c r="H91" s="87">
        <v>75</v>
      </c>
      <c r="I91" s="87">
        <v>80</v>
      </c>
      <c r="J91" s="87">
        <v>85</v>
      </c>
      <c r="K91" s="87">
        <v>90</v>
      </c>
      <c r="L91" s="39">
        <v>57.58</v>
      </c>
      <c r="M91" s="172">
        <f>(((IF(L91&lt;G91,G91,IF(L91&gt;K91,K91,L91)))-(IF(L91&lt;G91,G91,IF(AND(L91&gt;=G91,L91&lt;H91),G91,IF(AND(L91&gt;=H91,L91&lt;I91),H91,IF(AND(L91&gt;=I91,L91&lt;J91),I91,IF(AND(L91&gt;=J91,L91&lt;K91),J91,IF(L91&gt;=K91,K91,"0"))))))))/(K91-J91))+IF(L91&lt;G91,"1",IF(AND(L91&gt;=G91,L91&lt;H91),"1",IF(AND(L91&gt;=H91,L91&lt;I91),"2",IF(AND(L91&gt;=I91,L91&lt;J91),"3",IF(AND(L91&gt;=J91,L91&lt;K91),"4",IF(L91&gt;=K91,"5","0"))))))</f>
        <v>1</v>
      </c>
      <c r="N91" s="172">
        <f t="shared" ref="N91:N96" si="21">SUM(M91*F91)/100</f>
        <v>0.02</v>
      </c>
    </row>
    <row r="92" spans="1:14" ht="18.75" customHeight="1">
      <c r="A92" s="112" t="s">
        <v>39</v>
      </c>
      <c r="B92" s="425">
        <v>4.2</v>
      </c>
      <c r="C92" s="443" t="s">
        <v>216</v>
      </c>
      <c r="D92" s="268" t="s">
        <v>130</v>
      </c>
      <c r="E92" s="274"/>
      <c r="F92" s="335">
        <v>1.5</v>
      </c>
      <c r="G92" s="276" t="s">
        <v>121</v>
      </c>
      <c r="H92" s="276" t="s">
        <v>122</v>
      </c>
      <c r="I92" s="276" t="s">
        <v>123</v>
      </c>
      <c r="J92" s="276" t="s">
        <v>124</v>
      </c>
      <c r="K92" s="276" t="s">
        <v>125</v>
      </c>
      <c r="L92" s="215"/>
      <c r="M92" s="215"/>
      <c r="N92" s="128">
        <f t="shared" si="21"/>
        <v>0</v>
      </c>
    </row>
    <row r="93" spans="1:14" ht="18.75" customHeight="1">
      <c r="A93" s="112" t="s">
        <v>39</v>
      </c>
      <c r="B93" s="425">
        <v>4.3</v>
      </c>
      <c r="C93" s="446" t="s">
        <v>221</v>
      </c>
      <c r="D93" s="268" t="s">
        <v>130</v>
      </c>
      <c r="E93" s="274"/>
      <c r="F93" s="335">
        <v>2</v>
      </c>
      <c r="G93" s="276">
        <v>75</v>
      </c>
      <c r="H93" s="276">
        <v>80</v>
      </c>
      <c r="I93" s="276">
        <v>85</v>
      </c>
      <c r="J93" s="276">
        <v>90</v>
      </c>
      <c r="K93" s="276">
        <v>95</v>
      </c>
      <c r="L93" s="215">
        <v>0</v>
      </c>
      <c r="M93" s="128">
        <f>(((IF(L93&lt;G93,G93,IF(L93&gt;K93,K93,L93)))-(IF(L93&lt;G93,G93,IF(AND(L93&gt;=G93,L93&lt;H93),G93,IF(AND(L93&gt;=H93,L93&lt;I93),H93,IF(AND(L93&gt;=I93,L93&lt;J93),I93,IF(AND(L93&gt;=J93,L93&lt;K93),J93,IF(L93&gt;=K93,K93,"0"))))))))/(K93-J93))+IF(L93&lt;G93,"1",IF(AND(L93&gt;=G93,L93&lt;H93),"1",IF(AND(L93&gt;=H93,L93&lt;I93),"2",IF(AND(L93&gt;=I93,L93&lt;J93),"3",IF(AND(L93&gt;=J93,L93&lt;K93),"4",IF(L93&gt;=K93,"5","0"))))))</f>
        <v>1</v>
      </c>
      <c r="N93" s="128">
        <f t="shared" si="21"/>
        <v>0.02</v>
      </c>
    </row>
    <row r="94" spans="1:14" ht="18.75" customHeight="1">
      <c r="A94" s="112" t="s">
        <v>138</v>
      </c>
      <c r="B94" s="425">
        <v>4.4000000000000004</v>
      </c>
      <c r="C94" s="285" t="s">
        <v>218</v>
      </c>
      <c r="D94" s="268" t="s">
        <v>130</v>
      </c>
      <c r="E94" s="274"/>
      <c r="F94" s="335">
        <v>2</v>
      </c>
      <c r="G94" s="276" t="s">
        <v>121</v>
      </c>
      <c r="H94" s="276" t="s">
        <v>122</v>
      </c>
      <c r="I94" s="276" t="s">
        <v>123</v>
      </c>
      <c r="J94" s="276" t="s">
        <v>124</v>
      </c>
      <c r="K94" s="276" t="s">
        <v>125</v>
      </c>
      <c r="L94" s="215">
        <v>1</v>
      </c>
      <c r="M94" s="215">
        <v>1</v>
      </c>
      <c r="N94" s="128">
        <f t="shared" si="21"/>
        <v>0.02</v>
      </c>
    </row>
    <row r="95" spans="1:14" ht="18.75" customHeight="1">
      <c r="A95" s="112" t="s">
        <v>138</v>
      </c>
      <c r="B95" s="425">
        <v>4.5</v>
      </c>
      <c r="C95" s="134" t="s">
        <v>219</v>
      </c>
      <c r="D95" s="268" t="s">
        <v>130</v>
      </c>
      <c r="E95" s="274"/>
      <c r="F95" s="335">
        <v>0</v>
      </c>
      <c r="G95" s="276" t="s">
        <v>121</v>
      </c>
      <c r="H95" s="276" t="s">
        <v>122</v>
      </c>
      <c r="I95" s="276" t="s">
        <v>123</v>
      </c>
      <c r="J95" s="276" t="s">
        <v>124</v>
      </c>
      <c r="K95" s="276" t="s">
        <v>125</v>
      </c>
      <c r="L95" s="215"/>
      <c r="M95" s="215"/>
      <c r="N95" s="128">
        <f t="shared" si="21"/>
        <v>0</v>
      </c>
    </row>
    <row r="96" spans="1:14" ht="18.75" customHeight="1">
      <c r="A96" s="112" t="s">
        <v>138</v>
      </c>
      <c r="B96" s="425">
        <v>4.5999999999999996</v>
      </c>
      <c r="C96" s="450" t="s">
        <v>220</v>
      </c>
      <c r="D96" s="268">
        <v>0.25</v>
      </c>
      <c r="E96" s="274" t="s">
        <v>119</v>
      </c>
      <c r="F96" s="335">
        <v>2.5</v>
      </c>
      <c r="G96" s="276">
        <v>15</v>
      </c>
      <c r="H96" s="276">
        <v>20</v>
      </c>
      <c r="I96" s="276">
        <v>25</v>
      </c>
      <c r="J96" s="276">
        <v>30</v>
      </c>
      <c r="K96" s="276">
        <v>35</v>
      </c>
      <c r="L96" s="215"/>
      <c r="M96" s="128">
        <f>(((IF(L96&lt;G96,G96,IF(L96&gt;K96,K96,L96)))-(IF(L96&lt;G96,G96,IF(AND(L96&gt;=G96,L96&lt;H96),G96,IF(AND(L96&gt;=H96,L96&lt;I96),H96,IF(AND(L96&gt;=I96,L96&lt;J96),I96,IF(AND(L96&gt;=J96,L96&lt;K96),J96,IF(L96&gt;=K96,K96,"0"))))))))/(K96-J96))+IF(L96&lt;G96,"1",IF(AND(L96&gt;=G96,L96&lt;H96),"1",IF(AND(L96&gt;=H96,L96&lt;I96),"2",IF(AND(L96&gt;=I96,L96&lt;J96),"3",IF(AND(L96&gt;=J96,L96&lt;K96),"4",IF(L96&gt;=K96,"5","0"))))))</f>
        <v>1</v>
      </c>
      <c r="N96" s="128">
        <f t="shared" si="21"/>
        <v>2.5000000000000001E-2</v>
      </c>
    </row>
    <row r="97" spans="1:24" ht="18.75" customHeight="1">
      <c r="A97" s="452"/>
      <c r="B97" s="453"/>
      <c r="C97" s="454"/>
      <c r="D97" s="455"/>
      <c r="E97" s="457"/>
      <c r="F97" s="453"/>
      <c r="G97" s="474" t="s">
        <v>222</v>
      </c>
      <c r="H97" s="459"/>
      <c r="I97" s="459"/>
      <c r="J97" s="459"/>
      <c r="K97" s="459"/>
      <c r="L97" s="453"/>
      <c r="M97" s="453"/>
      <c r="N97" s="476">
        <f>SUM(N11:N96)</f>
        <v>2.9158819999999999</v>
      </c>
      <c r="O97" s="477"/>
      <c r="P97" s="477"/>
      <c r="Q97" s="477"/>
      <c r="R97" s="477"/>
      <c r="S97" s="477"/>
      <c r="T97" s="477"/>
      <c r="U97" s="477"/>
      <c r="V97" s="477"/>
      <c r="W97" s="477"/>
      <c r="X97" s="477"/>
    </row>
    <row r="98" spans="1:24" ht="18.75" customHeight="1">
      <c r="A98" s="1"/>
      <c r="B98" s="5"/>
      <c r="C98" s="465"/>
      <c r="D98" s="466"/>
      <c r="E98" s="466"/>
      <c r="F98" s="5"/>
      <c r="G98" s="479" t="s">
        <v>223</v>
      </c>
      <c r="H98" s="5"/>
      <c r="I98" s="403"/>
      <c r="J98" s="403"/>
      <c r="K98" s="403"/>
      <c r="L98" s="5"/>
      <c r="M98" s="5"/>
      <c r="N98" s="481">
        <f>SUM(N97*100)/5</f>
        <v>58.317639999999997</v>
      </c>
      <c r="O98" s="33"/>
      <c r="P98" s="33"/>
      <c r="Q98" s="33"/>
      <c r="R98" s="33"/>
      <c r="S98" s="33"/>
      <c r="T98" s="33"/>
      <c r="U98" s="33"/>
      <c r="V98" s="33"/>
      <c r="W98" s="33"/>
      <c r="X98" s="33"/>
    </row>
    <row r="99" spans="1:24" ht="18.75" customHeight="1">
      <c r="A99" s="1"/>
      <c r="B99" s="1"/>
      <c r="C99" s="260"/>
      <c r="D99" s="1"/>
      <c r="E99" s="1"/>
      <c r="F99" s="5"/>
      <c r="G99" s="5"/>
      <c r="H99" s="5"/>
      <c r="I99" s="5"/>
      <c r="J99" s="5">
        <v>5</v>
      </c>
      <c r="K99" s="5"/>
      <c r="L99" s="5"/>
      <c r="M99" s="5"/>
      <c r="N99" s="5"/>
      <c r="O99" s="33"/>
      <c r="P99" s="33"/>
      <c r="Q99" s="33"/>
      <c r="R99" s="33"/>
      <c r="S99" s="33"/>
      <c r="T99" s="33"/>
      <c r="U99" s="33"/>
      <c r="V99" s="33"/>
      <c r="W99" s="33"/>
      <c r="X99" s="33"/>
    </row>
    <row r="100" spans="1:24" ht="18.75" customHeight="1">
      <c r="A100" s="1"/>
      <c r="B100" s="1"/>
      <c r="C100" s="4"/>
      <c r="D100" s="4"/>
      <c r="E100" s="4"/>
      <c r="F100" s="5"/>
      <c r="G100" s="5"/>
      <c r="H100" s="5"/>
      <c r="I100" s="5"/>
      <c r="J100" s="5"/>
      <c r="K100" s="5"/>
      <c r="L100" s="5"/>
      <c r="M100" s="5"/>
      <c r="N100" s="5"/>
    </row>
    <row r="101" spans="1:24" ht="18.75" customHeight="1">
      <c r="A101" s="1"/>
      <c r="B101" s="1"/>
      <c r="C101" s="4"/>
      <c r="D101" s="4"/>
      <c r="E101" s="4"/>
      <c r="F101" s="5"/>
      <c r="G101" s="5"/>
      <c r="H101" s="5"/>
      <c r="I101" s="5"/>
      <c r="J101" s="5"/>
      <c r="K101" s="5"/>
      <c r="L101" s="5"/>
      <c r="M101" s="5"/>
      <c r="N101" s="5"/>
    </row>
    <row r="102" spans="1:24" ht="18.75" customHeight="1">
      <c r="A102" s="1"/>
      <c r="B102" s="1"/>
      <c r="C102" s="4"/>
      <c r="D102" s="4"/>
      <c r="E102" s="4"/>
      <c r="F102" s="5"/>
      <c r="G102" s="5"/>
      <c r="H102" s="5"/>
      <c r="I102" s="5"/>
      <c r="J102" s="5"/>
      <c r="K102" s="5"/>
      <c r="L102" s="5"/>
      <c r="M102" s="5"/>
      <c r="N102" s="5"/>
    </row>
    <row r="103" spans="1:24" ht="18.75" customHeight="1">
      <c r="A103" s="1"/>
      <c r="B103" s="1"/>
      <c r="C103" s="4"/>
      <c r="D103" s="4"/>
      <c r="E103" s="4"/>
      <c r="F103" s="5"/>
      <c r="G103" s="5"/>
      <c r="H103" s="5"/>
      <c r="I103" s="5"/>
      <c r="J103" s="5"/>
      <c r="K103" s="5"/>
      <c r="L103" s="5"/>
      <c r="M103" s="5"/>
      <c r="N103" s="5"/>
    </row>
    <row r="104" spans="1:24" ht="18.75" customHeight="1">
      <c r="A104" s="1"/>
      <c r="B104" s="1"/>
      <c r="C104" s="4"/>
      <c r="D104" s="4"/>
      <c r="E104" s="4"/>
      <c r="F104" s="5"/>
      <c r="G104" s="5"/>
      <c r="H104" s="5"/>
      <c r="I104" s="5"/>
      <c r="J104" s="5"/>
      <c r="K104" s="5"/>
      <c r="L104" s="5"/>
      <c r="M104" s="5"/>
      <c r="N104" s="5"/>
    </row>
    <row r="105" spans="1:24" ht="18.75" customHeight="1">
      <c r="A105" s="1"/>
      <c r="B105" s="1"/>
      <c r="C105" s="4"/>
      <c r="D105" s="4"/>
      <c r="E105" s="4"/>
      <c r="F105" s="5"/>
      <c r="G105" s="5"/>
      <c r="H105" s="5"/>
      <c r="I105" s="5"/>
      <c r="J105" s="5"/>
      <c r="K105" s="5"/>
      <c r="L105" s="5"/>
      <c r="M105" s="5"/>
      <c r="N105" s="5"/>
    </row>
    <row r="106" spans="1:24" ht="18.75" customHeight="1">
      <c r="A106" s="1"/>
      <c r="B106" s="1"/>
      <c r="C106" s="4"/>
      <c r="D106" s="4"/>
      <c r="E106" s="4"/>
      <c r="F106" s="5"/>
      <c r="G106" s="5"/>
      <c r="H106" s="5"/>
      <c r="I106" s="5"/>
      <c r="J106" s="5"/>
      <c r="K106" s="5"/>
      <c r="L106" s="5"/>
      <c r="M106" s="5"/>
      <c r="N106" s="5"/>
    </row>
    <row r="107" spans="1:24" ht="18.75" customHeight="1">
      <c r="A107" s="1"/>
      <c r="B107" s="1"/>
      <c r="C107" s="4"/>
      <c r="D107" s="4"/>
      <c r="E107" s="4"/>
      <c r="F107" s="5"/>
      <c r="G107" s="5"/>
      <c r="H107" s="5"/>
      <c r="I107" s="5"/>
      <c r="J107" s="5"/>
      <c r="K107" s="5"/>
      <c r="L107" s="5"/>
      <c r="M107" s="5"/>
      <c r="N107" s="5"/>
    </row>
    <row r="108" spans="1:24" ht="18.75" customHeight="1"/>
    <row r="109" spans="1:24" ht="18.75" customHeight="1">
      <c r="A109" s="1"/>
      <c r="B109" s="1"/>
      <c r="C109" s="4"/>
      <c r="D109" s="4"/>
      <c r="E109" s="4"/>
      <c r="F109" s="5"/>
      <c r="G109" s="5"/>
      <c r="H109" s="5"/>
      <c r="I109" s="5"/>
      <c r="J109" s="5"/>
      <c r="K109" s="5"/>
      <c r="L109" s="5"/>
      <c r="M109" s="5"/>
      <c r="N109" s="5"/>
    </row>
    <row r="110" spans="1:24" ht="15.75" customHeight="1"/>
    <row r="111" spans="1:24" ht="15.75" customHeight="1"/>
    <row r="112" spans="1:24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5:B7"/>
    <mergeCell ref="C5:C7"/>
    <mergeCell ref="G5:K5"/>
    <mergeCell ref="A40:A41"/>
  </mergeCells>
  <pageMargins left="0.7" right="0.7" top="0.75" bottom="0.75" header="0" footer="0"/>
  <pageSetup orientation="landscape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1000"/>
  <sheetViews>
    <sheetView workbookViewId="0"/>
  </sheetViews>
  <sheetFormatPr defaultColWidth="12.625" defaultRowHeight="15" customHeight="1"/>
  <cols>
    <col min="1" max="1" width="6" customWidth="1"/>
    <col min="2" max="2" width="3.75" customWidth="1"/>
    <col min="3" max="3" width="59.875" customWidth="1"/>
    <col min="4" max="4" width="7.25" customWidth="1"/>
    <col min="5" max="5" width="7.875" customWidth="1"/>
    <col min="6" max="6" width="4.875" customWidth="1"/>
    <col min="7" max="7" width="6.125" customWidth="1"/>
    <col min="8" max="8" width="5.75" customWidth="1"/>
    <col min="9" max="10" width="5.5" customWidth="1"/>
    <col min="11" max="11" width="5.75" customWidth="1"/>
    <col min="12" max="12" width="7.5" customWidth="1"/>
    <col min="13" max="13" width="7.125" customWidth="1"/>
    <col min="14" max="14" width="7.875" customWidth="1"/>
    <col min="15" max="24" width="8.625" customWidth="1"/>
  </cols>
  <sheetData>
    <row r="1" spans="1:24" ht="18.75" customHeight="1">
      <c r="A1" s="1"/>
      <c r="B1" s="1"/>
      <c r="C1" s="2" t="s">
        <v>1</v>
      </c>
      <c r="D1" s="4"/>
      <c r="E1" s="4"/>
      <c r="F1" s="5"/>
      <c r="G1" s="5"/>
      <c r="H1" s="5"/>
      <c r="I1" s="5"/>
      <c r="J1" s="5"/>
      <c r="K1" s="5"/>
      <c r="L1" s="5"/>
      <c r="M1" s="5"/>
      <c r="N1" s="5"/>
    </row>
    <row r="2" spans="1:24" ht="18.75" customHeight="1">
      <c r="A2" s="6"/>
      <c r="B2" s="6"/>
      <c r="C2" s="7" t="s">
        <v>3</v>
      </c>
      <c r="D2" s="7"/>
      <c r="E2" s="7"/>
      <c r="F2" s="7"/>
      <c r="G2" s="7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ht="18.75" customHeight="1">
      <c r="A3" s="6"/>
      <c r="B3" s="6"/>
      <c r="C3" s="9" t="s">
        <v>5</v>
      </c>
      <c r="D3" s="9" t="s">
        <v>7</v>
      </c>
      <c r="E3" s="9"/>
      <c r="F3" s="9"/>
      <c r="G3" s="9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ht="18.75" customHeight="1">
      <c r="A4" s="6"/>
      <c r="B4" s="9"/>
      <c r="C4" s="11" t="s">
        <v>8</v>
      </c>
      <c r="D4" s="11" t="s">
        <v>10</v>
      </c>
      <c r="E4" s="13"/>
      <c r="F4" s="15"/>
      <c r="G4" s="15"/>
      <c r="H4" s="6"/>
      <c r="I4" s="6"/>
      <c r="J4" s="6"/>
      <c r="K4" s="6"/>
      <c r="L4" s="6"/>
      <c r="M4" s="126" t="s">
        <v>52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ht="18.75" customHeight="1">
      <c r="A5" s="19" t="s">
        <v>15</v>
      </c>
      <c r="B5" s="531" t="s">
        <v>4</v>
      </c>
      <c r="C5" s="536" t="s">
        <v>18</v>
      </c>
      <c r="D5" s="24" t="s">
        <v>20</v>
      </c>
      <c r="E5" s="25" t="s">
        <v>28</v>
      </c>
      <c r="F5" s="43"/>
      <c r="G5" s="538" t="s">
        <v>33</v>
      </c>
      <c r="H5" s="539"/>
      <c r="I5" s="539"/>
      <c r="J5" s="539"/>
      <c r="K5" s="540"/>
      <c r="L5" s="31" t="s">
        <v>37</v>
      </c>
      <c r="M5" s="31" t="s">
        <v>16</v>
      </c>
      <c r="N5" s="31" t="s">
        <v>38</v>
      </c>
      <c r="O5" s="33"/>
      <c r="P5" s="33"/>
      <c r="Q5" s="33"/>
      <c r="R5" s="33"/>
      <c r="S5" s="33"/>
      <c r="T5" s="33"/>
      <c r="U5" s="33"/>
      <c r="V5" s="33"/>
      <c r="W5" s="33"/>
      <c r="X5" s="33"/>
    </row>
    <row r="6" spans="1:24" ht="18.75" customHeight="1">
      <c r="A6" s="35" t="s">
        <v>39</v>
      </c>
      <c r="B6" s="532"/>
      <c r="C6" s="537"/>
      <c r="D6" s="36" t="s">
        <v>43</v>
      </c>
      <c r="E6" s="37"/>
      <c r="F6" s="43"/>
      <c r="G6" s="38" t="s">
        <v>53</v>
      </c>
      <c r="H6" s="38" t="s">
        <v>53</v>
      </c>
      <c r="I6" s="38" t="s">
        <v>53</v>
      </c>
      <c r="J6" s="38" t="s">
        <v>53</v>
      </c>
      <c r="K6" s="38" t="s">
        <v>53</v>
      </c>
      <c r="L6" s="39" t="s">
        <v>55</v>
      </c>
      <c r="M6" s="39" t="s">
        <v>58</v>
      </c>
      <c r="N6" s="39" t="s">
        <v>59</v>
      </c>
      <c r="O6" s="33"/>
      <c r="P6" s="33"/>
      <c r="Q6" s="33"/>
      <c r="R6" s="33"/>
      <c r="S6" s="33"/>
      <c r="T6" s="33"/>
      <c r="U6" s="33"/>
      <c r="V6" s="33"/>
      <c r="W6" s="33"/>
      <c r="X6" s="33"/>
    </row>
    <row r="7" spans="1:24" ht="18.75" customHeight="1">
      <c r="A7" s="40"/>
      <c r="B7" s="533"/>
      <c r="C7" s="535"/>
      <c r="D7" s="41"/>
      <c r="E7" s="42"/>
      <c r="F7" s="43" t="s">
        <v>70</v>
      </c>
      <c r="G7" s="44">
        <v>1</v>
      </c>
      <c r="H7" s="45">
        <v>2</v>
      </c>
      <c r="I7" s="45">
        <v>3</v>
      </c>
      <c r="J7" s="45">
        <v>4</v>
      </c>
      <c r="K7" s="45">
        <v>5</v>
      </c>
      <c r="L7" s="49" t="s">
        <v>73</v>
      </c>
      <c r="M7" s="49" t="s">
        <v>75</v>
      </c>
      <c r="N7" s="49" t="s">
        <v>76</v>
      </c>
      <c r="O7" s="33"/>
      <c r="P7" s="33"/>
      <c r="Q7" s="33"/>
      <c r="R7" s="33"/>
      <c r="S7" s="33"/>
      <c r="T7" s="33"/>
      <c r="U7" s="33"/>
      <c r="V7" s="33"/>
      <c r="W7" s="33"/>
      <c r="X7" s="33"/>
    </row>
    <row r="8" spans="1:24" ht="18.75" customHeight="1">
      <c r="A8" s="51"/>
      <c r="B8" s="52"/>
      <c r="C8" s="138" t="s">
        <v>78</v>
      </c>
      <c r="D8" s="139"/>
      <c r="E8" s="139"/>
      <c r="F8" s="59">
        <v>100</v>
      </c>
      <c r="G8" s="141"/>
      <c r="H8" s="141"/>
      <c r="I8" s="141"/>
      <c r="J8" s="141"/>
      <c r="K8" s="141"/>
      <c r="L8" s="142"/>
      <c r="M8" s="142"/>
      <c r="N8" s="143"/>
      <c r="O8" s="33"/>
      <c r="P8" s="33"/>
      <c r="Q8" s="33"/>
      <c r="R8" s="33"/>
      <c r="S8" s="33"/>
      <c r="T8" s="33"/>
      <c r="U8" s="33"/>
      <c r="V8" s="33"/>
      <c r="W8" s="33"/>
      <c r="X8" s="33"/>
    </row>
    <row r="9" spans="1:24" ht="18.75" customHeight="1">
      <c r="A9" s="51"/>
      <c r="B9" s="145"/>
      <c r="C9" s="146" t="s">
        <v>84</v>
      </c>
      <c r="D9" s="148"/>
      <c r="E9" s="148"/>
      <c r="F9" s="59">
        <v>45</v>
      </c>
      <c r="G9" s="150"/>
      <c r="H9" s="150"/>
      <c r="I9" s="150"/>
      <c r="J9" s="150"/>
      <c r="K9" s="150"/>
      <c r="L9" s="152"/>
      <c r="M9" s="152"/>
      <c r="N9" s="152"/>
      <c r="O9" s="33"/>
      <c r="P9" s="33"/>
      <c r="Q9" s="33"/>
      <c r="R9" s="33"/>
      <c r="S9" s="33"/>
      <c r="T9" s="33"/>
      <c r="U9" s="33"/>
      <c r="V9" s="33"/>
      <c r="W9" s="33"/>
      <c r="X9" s="33"/>
    </row>
    <row r="10" spans="1:24" ht="18.75" customHeight="1">
      <c r="A10" s="84"/>
      <c r="B10" s="154"/>
      <c r="C10" s="156" t="s">
        <v>88</v>
      </c>
      <c r="D10" s="158"/>
      <c r="E10" s="158"/>
      <c r="F10" s="103"/>
      <c r="G10" s="160"/>
      <c r="H10" s="160"/>
      <c r="I10" s="160"/>
      <c r="J10" s="160"/>
      <c r="K10" s="160"/>
      <c r="L10" s="160"/>
      <c r="M10" s="160"/>
      <c r="N10" s="160"/>
    </row>
    <row r="11" spans="1:24" ht="18.75" customHeight="1">
      <c r="A11" s="112" t="s">
        <v>39</v>
      </c>
      <c r="B11" s="162">
        <v>1.1000000000000001</v>
      </c>
      <c r="C11" s="166" t="s">
        <v>90</v>
      </c>
      <c r="D11" s="168"/>
      <c r="E11" s="170" t="s">
        <v>91</v>
      </c>
      <c r="F11" s="122">
        <v>2.5</v>
      </c>
      <c r="G11" s="171">
        <v>30</v>
      </c>
      <c r="H11" s="171">
        <v>25</v>
      </c>
      <c r="I11" s="171">
        <v>20</v>
      </c>
      <c r="J11" s="171">
        <v>15</v>
      </c>
      <c r="K11" s="171">
        <v>10</v>
      </c>
      <c r="L11" s="172"/>
      <c r="M11" s="172">
        <f t="shared" ref="M11:M12" si="0">(((IF(L11&gt;G11,G11,IF(L11&lt;K11,K11,L11)))-(IF(L11&lt;G11,G11,IF(AND(L11&gt;=G11,L11&lt;H11),G11,IF(AND(L11&gt;=H11,L11&lt;I11),H11,IF(AND(L11&gt;=I11,L11&lt;J11),I11,IF(AND(L11&gt;=J11,L11&lt;K11),J11,IF(L11&gt;=K11,K11,"0"))))))))/(K11-J11))+IF(L11&lt;G11,"1",IF(AND(L11&gt;=G11,L11&lt;H11),"1",IF(AND(L11&gt;=H11,L11&lt;I11),"2",IF(AND(L11&gt;=I11,L11&lt;J11),"3",IF(AND(L11&gt;=J11,L11&lt;K11),"4",IF(L11&gt;=K11,"5","0"))))))</f>
        <v>5</v>
      </c>
      <c r="N11" s="172">
        <f t="shared" ref="N11:N16" si="1">SUM(M11*F11)/100</f>
        <v>0.125</v>
      </c>
      <c r="O11" s="130"/>
      <c r="P11" s="130"/>
      <c r="Q11" s="130"/>
      <c r="R11" s="130"/>
      <c r="S11" s="130"/>
      <c r="T11" s="130"/>
      <c r="U11" s="130"/>
      <c r="V11" s="130"/>
      <c r="W11" s="130"/>
      <c r="X11" s="130"/>
    </row>
    <row r="12" spans="1:24" ht="18.75" customHeight="1">
      <c r="A12" s="132"/>
      <c r="B12" s="56">
        <v>1.2</v>
      </c>
      <c r="C12" s="134" t="s">
        <v>92</v>
      </c>
      <c r="D12" s="116" t="s">
        <v>93</v>
      </c>
      <c r="E12" s="118" t="s">
        <v>94</v>
      </c>
      <c r="F12" s="122">
        <v>0.5</v>
      </c>
      <c r="G12" s="127">
        <v>18</v>
      </c>
      <c r="H12" s="127">
        <v>17.5</v>
      </c>
      <c r="I12" s="127">
        <v>17</v>
      </c>
      <c r="J12" s="127">
        <v>16.5</v>
      </c>
      <c r="K12" s="127">
        <v>16</v>
      </c>
      <c r="L12" s="128">
        <v>15.08</v>
      </c>
      <c r="M12" s="128">
        <f t="shared" si="0"/>
        <v>5</v>
      </c>
      <c r="N12" s="128">
        <f t="shared" si="1"/>
        <v>2.5000000000000001E-2</v>
      </c>
      <c r="O12" s="130"/>
      <c r="P12" s="130"/>
      <c r="Q12" s="130"/>
      <c r="R12" s="130"/>
      <c r="S12" s="130"/>
      <c r="T12" s="130"/>
      <c r="U12" s="130"/>
      <c r="V12" s="130"/>
      <c r="W12" s="130"/>
      <c r="X12" s="130"/>
    </row>
    <row r="13" spans="1:24" ht="18.75" customHeight="1">
      <c r="A13" s="132"/>
      <c r="B13" s="24">
        <v>1.3</v>
      </c>
      <c r="C13" s="114" t="s">
        <v>95</v>
      </c>
      <c r="D13" s="116">
        <v>0.6</v>
      </c>
      <c r="E13" s="118" t="s">
        <v>94</v>
      </c>
      <c r="F13" s="122">
        <v>0.5</v>
      </c>
      <c r="G13" s="127">
        <v>50</v>
      </c>
      <c r="H13" s="127">
        <v>55</v>
      </c>
      <c r="I13" s="127">
        <v>60</v>
      </c>
      <c r="J13" s="127">
        <v>65</v>
      </c>
      <c r="K13" s="127">
        <v>70</v>
      </c>
      <c r="L13" s="128">
        <v>43.96</v>
      </c>
      <c r="M13" s="128">
        <f>(((IF(L13&lt;G13,G13,IF(L13&gt;K13,K13,L13)))-(IF(L13&lt;G13,G13,IF(AND(L13&gt;=G13,L13&lt;H13),G13,IF(AND(L13&gt;=H13,L13&lt;I13),H13,IF(AND(L13&gt;=I13,L13&lt;J13),I13,IF(AND(L13&gt;=J13,L13&lt;K13),J13,IF(L13&gt;=K13,K13,"0"))))))))/(K13-J13))+IF(L13&lt;G13,"1",IF(AND(L13&gt;=G13,L13&lt;H13),"1",IF(AND(L13&gt;=H13,L13&lt;I13),"2",IF(AND(L13&gt;=I13,L13&lt;J13),"3",IF(AND(L13&gt;=J13,L13&lt;K13),"4",IF(L13&gt;=K13,"5","0"))))))</f>
        <v>1</v>
      </c>
      <c r="N13" s="128">
        <f t="shared" si="1"/>
        <v>5.0000000000000001E-3</v>
      </c>
      <c r="O13" s="130"/>
      <c r="P13" s="130"/>
      <c r="Q13" s="130"/>
      <c r="R13" s="130"/>
      <c r="S13" s="130"/>
      <c r="T13" s="130"/>
      <c r="U13" s="130"/>
      <c r="V13" s="130"/>
      <c r="W13" s="130"/>
      <c r="X13" s="130"/>
    </row>
    <row r="14" spans="1:24" ht="18.75" customHeight="1">
      <c r="A14" s="153"/>
      <c r="B14" s="155">
        <v>1.4</v>
      </c>
      <c r="C14" s="114" t="s">
        <v>96</v>
      </c>
      <c r="D14" s="116" t="s">
        <v>97</v>
      </c>
      <c r="E14" s="118" t="s">
        <v>94</v>
      </c>
      <c r="F14" s="122">
        <v>0.5</v>
      </c>
      <c r="G14" s="127">
        <v>7</v>
      </c>
      <c r="H14" s="127">
        <v>6</v>
      </c>
      <c r="I14" s="127">
        <v>5</v>
      </c>
      <c r="J14" s="127">
        <v>4</v>
      </c>
      <c r="K14" s="157">
        <v>3</v>
      </c>
      <c r="L14" s="128">
        <v>3.9</v>
      </c>
      <c r="M14" s="128">
        <f>(((IF(L14&gt;G14,G14,IF(L14&lt;K14,K14,L14)))-(IF(L14&lt;G14,G14,IF(AND(L14&gt;=G14,L14&lt;H14),G14,IF(AND(L14&gt;=H14,L14&lt;I14),H14,IF(AND(L14&gt;=I14,L14&lt;J14),I14,IF(AND(L14&gt;=J14,L14&lt;K14),J14,IF(L14&gt;=K14,K14,"0"))))))))/(K14-J14))+IF(L14&lt;G14,"1",IF(AND(L14&gt;=G14,L14&lt;H14),"1",IF(AND(L14&gt;=H14,L14&lt;I14),"2",IF(AND(L14&gt;=I14,L14&lt;J14),"3",IF(AND(L14&gt;=J14,L14&lt;K14),"4",IF(L14&gt;=K14,"5","0"))))))</f>
        <v>4.0999999999999996</v>
      </c>
      <c r="N14" s="128">
        <f t="shared" si="1"/>
        <v>2.0499999999999997E-2</v>
      </c>
      <c r="O14" s="130"/>
      <c r="P14" s="130"/>
      <c r="Q14" s="130"/>
      <c r="R14" s="130"/>
      <c r="S14" s="130"/>
      <c r="T14" s="130"/>
      <c r="U14" s="130"/>
      <c r="V14" s="130"/>
      <c r="W14" s="130"/>
      <c r="X14" s="130"/>
    </row>
    <row r="15" spans="1:24" ht="18.75" customHeight="1">
      <c r="A15" s="159"/>
      <c r="B15" s="155">
        <v>1.5</v>
      </c>
      <c r="C15" s="114" t="s">
        <v>98</v>
      </c>
      <c r="D15" s="116">
        <v>0.6</v>
      </c>
      <c r="E15" s="118" t="s">
        <v>94</v>
      </c>
      <c r="F15" s="122">
        <v>0.5</v>
      </c>
      <c r="G15" s="127">
        <v>56</v>
      </c>
      <c r="H15" s="127">
        <v>58</v>
      </c>
      <c r="I15" s="127">
        <v>60</v>
      </c>
      <c r="J15" s="127">
        <v>62</v>
      </c>
      <c r="K15" s="127">
        <v>64</v>
      </c>
      <c r="L15" s="165">
        <v>60.62</v>
      </c>
      <c r="M15" s="128">
        <f t="shared" ref="M15:M16" si="2">(((IF(L15&lt;G15,G15,IF(L15&gt;K15,K15,L15)))-(IF(L15&lt;G15,G15,IF(AND(L15&gt;=G15,L15&lt;H15),G15,IF(AND(L15&gt;=H15,L15&lt;I15),H15,IF(AND(L15&gt;=I15,L15&lt;J15),I15,IF(AND(L15&gt;=J15,L15&lt;K15),J15,IF(L15&gt;=K15,K15,"0"))))))))/(K15-J15))+IF(L15&lt;G15,"1",IF(AND(L15&gt;=G15,L15&lt;H15),"1",IF(AND(L15&gt;=H15,L15&lt;I15),"2",IF(AND(L15&gt;=I15,L15&lt;J15),"3",IF(AND(L15&gt;=J15,L15&lt;K15),"4",IF(L15&gt;=K15,"5","0"))))))</f>
        <v>3.3099999999999987</v>
      </c>
      <c r="N15" s="128">
        <f t="shared" si="1"/>
        <v>1.6549999999999995E-2</v>
      </c>
      <c r="O15" s="130"/>
      <c r="P15" s="130"/>
      <c r="Q15" s="130"/>
      <c r="R15" s="130"/>
      <c r="S15" s="130"/>
      <c r="T15" s="130"/>
      <c r="U15" s="130"/>
      <c r="V15" s="130"/>
      <c r="W15" s="130"/>
      <c r="X15" s="130"/>
    </row>
    <row r="16" spans="1:24" ht="18.75" customHeight="1">
      <c r="A16" s="159"/>
      <c r="B16" s="155">
        <v>1.6</v>
      </c>
      <c r="C16" s="114" t="s">
        <v>99</v>
      </c>
      <c r="D16" s="167">
        <v>0.6</v>
      </c>
      <c r="E16" s="167" t="s">
        <v>94</v>
      </c>
      <c r="F16" s="174">
        <v>0.5</v>
      </c>
      <c r="G16" s="180">
        <v>50</v>
      </c>
      <c r="H16" s="180">
        <v>55</v>
      </c>
      <c r="I16" s="180">
        <v>60</v>
      </c>
      <c r="J16" s="180">
        <v>65</v>
      </c>
      <c r="K16" s="180">
        <v>70</v>
      </c>
      <c r="L16" s="182">
        <v>50.57</v>
      </c>
      <c r="M16" s="128">
        <f t="shared" si="2"/>
        <v>1.1140000000000001</v>
      </c>
      <c r="N16" s="128">
        <f t="shared" si="1"/>
        <v>5.5700000000000003E-3</v>
      </c>
      <c r="O16" s="130"/>
      <c r="P16" s="130"/>
      <c r="Q16" s="130"/>
      <c r="R16" s="130"/>
      <c r="S16" s="130"/>
      <c r="T16" s="130"/>
      <c r="U16" s="130"/>
      <c r="V16" s="130"/>
      <c r="W16" s="130"/>
      <c r="X16" s="130"/>
    </row>
    <row r="17" spans="1:24" ht="18.75" customHeight="1">
      <c r="A17" s="159" t="s">
        <v>39</v>
      </c>
      <c r="B17" s="155">
        <v>1.7</v>
      </c>
      <c r="C17" s="184" t="s">
        <v>100</v>
      </c>
      <c r="D17" s="187"/>
      <c r="E17" s="188"/>
      <c r="F17" s="192"/>
      <c r="G17" s="189"/>
      <c r="H17" s="189"/>
      <c r="I17" s="189"/>
      <c r="J17" s="189"/>
      <c r="K17" s="189"/>
      <c r="L17" s="194"/>
      <c r="M17" s="194"/>
      <c r="N17" s="196"/>
      <c r="O17" s="130"/>
      <c r="P17" s="130"/>
      <c r="Q17" s="130"/>
      <c r="R17" s="130"/>
      <c r="S17" s="130"/>
      <c r="T17" s="130"/>
      <c r="U17" s="130"/>
      <c r="V17" s="130"/>
      <c r="W17" s="130"/>
      <c r="X17" s="130"/>
    </row>
    <row r="18" spans="1:24" ht="18.75" customHeight="1">
      <c r="A18" s="159"/>
      <c r="B18" s="155"/>
      <c r="C18" s="114" t="s">
        <v>101</v>
      </c>
      <c r="D18" s="170">
        <v>0.7</v>
      </c>
      <c r="E18" s="170" t="s">
        <v>94</v>
      </c>
      <c r="F18" s="199">
        <v>1</v>
      </c>
      <c r="G18" s="171">
        <v>70</v>
      </c>
      <c r="H18" s="171">
        <v>75</v>
      </c>
      <c r="I18" s="171">
        <v>80</v>
      </c>
      <c r="J18" s="171">
        <v>85</v>
      </c>
      <c r="K18" s="171">
        <v>90</v>
      </c>
      <c r="L18" s="201">
        <v>43.47</v>
      </c>
      <c r="M18" s="128">
        <f t="shared" ref="M18:M21" si="3">(((IF(L18&lt;G18,G18,IF(L18&gt;K18,K18,L18)))-(IF(L18&lt;G18,G18,IF(AND(L18&gt;=G18,L18&lt;H18),G18,IF(AND(L18&gt;=H18,L18&lt;I18),H18,IF(AND(L18&gt;=I18,L18&lt;J18),I18,IF(AND(L18&gt;=J18,L18&lt;K18),J18,IF(L18&gt;=K18,K18,"0"))))))))/(K18-J18))+IF(L18&lt;G18,"1",IF(AND(L18&gt;=G18,L18&lt;H18),"1",IF(AND(L18&gt;=H18,L18&lt;I18),"2",IF(AND(L18&gt;=I18,L18&lt;J18),"3",IF(AND(L18&gt;=J18,L18&lt;K18),"4",IF(L18&gt;=K18,"5","0"))))))</f>
        <v>1</v>
      </c>
      <c r="N18" s="128">
        <f t="shared" ref="N18:N21" si="4">SUM(M18*F18)/100</f>
        <v>0.01</v>
      </c>
      <c r="O18" s="130"/>
      <c r="P18" s="130"/>
      <c r="Q18" s="130"/>
      <c r="R18" s="130"/>
      <c r="S18" s="130"/>
      <c r="T18" s="130"/>
      <c r="U18" s="130"/>
      <c r="V18" s="130"/>
      <c r="W18" s="130"/>
      <c r="X18" s="130"/>
    </row>
    <row r="19" spans="1:24" ht="18.75" customHeight="1">
      <c r="A19" s="159"/>
      <c r="B19" s="155"/>
      <c r="C19" s="114" t="s">
        <v>102</v>
      </c>
      <c r="D19" s="118">
        <v>0.2</v>
      </c>
      <c r="E19" s="118" t="s">
        <v>94</v>
      </c>
      <c r="F19" s="122">
        <v>0.7</v>
      </c>
      <c r="G19" s="127">
        <v>20</v>
      </c>
      <c r="H19" s="127">
        <v>21</v>
      </c>
      <c r="I19" s="127">
        <v>22</v>
      </c>
      <c r="J19" s="127">
        <v>23</v>
      </c>
      <c r="K19" s="127">
        <v>24</v>
      </c>
      <c r="L19" s="165">
        <v>10.38</v>
      </c>
      <c r="M19" s="128">
        <f t="shared" si="3"/>
        <v>1</v>
      </c>
      <c r="N19" s="128">
        <f t="shared" si="4"/>
        <v>6.9999999999999993E-3</v>
      </c>
      <c r="O19" s="130"/>
      <c r="P19" s="130"/>
      <c r="Q19" s="130"/>
      <c r="R19" s="130"/>
      <c r="S19" s="130"/>
      <c r="T19" s="130"/>
      <c r="U19" s="130"/>
      <c r="V19" s="130"/>
      <c r="W19" s="130"/>
      <c r="X19" s="130"/>
    </row>
    <row r="20" spans="1:24" ht="18.75" customHeight="1">
      <c r="A20" s="159"/>
      <c r="B20" s="155"/>
      <c r="C20" s="114" t="s">
        <v>103</v>
      </c>
      <c r="D20" s="116">
        <v>0.7</v>
      </c>
      <c r="E20" s="118" t="s">
        <v>94</v>
      </c>
      <c r="F20" s="122">
        <v>0.8</v>
      </c>
      <c r="G20" s="127">
        <v>70</v>
      </c>
      <c r="H20" s="127">
        <v>75</v>
      </c>
      <c r="I20" s="127">
        <v>80</v>
      </c>
      <c r="J20" s="127">
        <v>85</v>
      </c>
      <c r="K20" s="127">
        <v>90</v>
      </c>
      <c r="L20" s="165">
        <v>90.06</v>
      </c>
      <c r="M20" s="128">
        <f t="shared" si="3"/>
        <v>5</v>
      </c>
      <c r="N20" s="128">
        <f t="shared" si="4"/>
        <v>0.04</v>
      </c>
      <c r="O20" s="130"/>
      <c r="P20" s="130"/>
      <c r="Q20" s="130"/>
      <c r="R20" s="130"/>
      <c r="S20" s="130"/>
      <c r="T20" s="130"/>
      <c r="U20" s="130"/>
      <c r="V20" s="130"/>
      <c r="W20" s="130"/>
      <c r="X20" s="130"/>
    </row>
    <row r="21" spans="1:24" ht="18.75" customHeight="1">
      <c r="A21" s="159" t="s">
        <v>39</v>
      </c>
      <c r="B21" s="155"/>
      <c r="C21" s="114" t="s">
        <v>104</v>
      </c>
      <c r="D21" s="118">
        <v>0.5</v>
      </c>
      <c r="E21" s="118" t="s">
        <v>94</v>
      </c>
      <c r="F21" s="122">
        <v>2.5</v>
      </c>
      <c r="G21" s="127">
        <v>50</v>
      </c>
      <c r="H21" s="127">
        <v>51</v>
      </c>
      <c r="I21" s="127">
        <v>52</v>
      </c>
      <c r="J21" s="127">
        <v>53</v>
      </c>
      <c r="K21" s="127">
        <v>54</v>
      </c>
      <c r="L21" s="165">
        <v>50.94</v>
      </c>
      <c r="M21" s="128">
        <f t="shared" si="3"/>
        <v>1.9399999999999977</v>
      </c>
      <c r="N21" s="128">
        <f t="shared" si="4"/>
        <v>4.8499999999999946E-2</v>
      </c>
      <c r="O21" s="130"/>
      <c r="P21" s="130"/>
      <c r="Q21" s="130"/>
      <c r="R21" s="130"/>
      <c r="S21" s="130"/>
      <c r="T21" s="130"/>
      <c r="U21" s="130"/>
      <c r="V21" s="130"/>
      <c r="W21" s="130"/>
      <c r="X21" s="130"/>
    </row>
    <row r="22" spans="1:24" ht="18.75" customHeight="1">
      <c r="A22" s="159"/>
      <c r="B22" s="155">
        <v>1.8</v>
      </c>
      <c r="C22" s="114" t="s">
        <v>105</v>
      </c>
      <c r="D22" s="187"/>
      <c r="E22" s="213"/>
      <c r="F22" s="207"/>
      <c r="G22" s="210"/>
      <c r="H22" s="211"/>
      <c r="I22" s="211"/>
      <c r="J22" s="211"/>
      <c r="K22" s="211"/>
      <c r="L22" s="196"/>
      <c r="M22" s="196"/>
      <c r="N22" s="196"/>
      <c r="O22" s="130"/>
      <c r="P22" s="130"/>
      <c r="Q22" s="130"/>
      <c r="R22" s="130"/>
      <c r="S22" s="130"/>
      <c r="T22" s="130"/>
      <c r="U22" s="130"/>
      <c r="V22" s="130"/>
      <c r="W22" s="130"/>
      <c r="X22" s="130"/>
    </row>
    <row r="23" spans="1:24" ht="18.75" customHeight="1">
      <c r="A23" s="112"/>
      <c r="B23" s="155"/>
      <c r="C23" s="114" t="s">
        <v>106</v>
      </c>
      <c r="D23" s="116">
        <v>0.7</v>
      </c>
      <c r="E23" s="118" t="s">
        <v>94</v>
      </c>
      <c r="F23" s="122">
        <v>0.5</v>
      </c>
      <c r="G23" s="127">
        <v>70</v>
      </c>
      <c r="H23" s="127">
        <v>75</v>
      </c>
      <c r="I23" s="127">
        <v>80</v>
      </c>
      <c r="J23" s="127">
        <v>85</v>
      </c>
      <c r="K23" s="127">
        <v>90</v>
      </c>
      <c r="L23" s="165"/>
      <c r="M23" s="128">
        <f t="shared" ref="M23:M24" si="5">(((IF(L23&lt;G23,G23,IF(L23&gt;K23,K23,L23)))-(IF(L23&lt;G23,G23,IF(AND(L23&gt;=G23,L23&lt;H23),G23,IF(AND(L23&gt;=H23,L23&lt;I23),H23,IF(AND(L23&gt;=I23,L23&lt;J23),I23,IF(AND(L23&gt;=J23,L23&lt;K23),J23,IF(L23&gt;=K23,K23,"0"))))))))/(K23-J23))+IF(L23&lt;G23,"1",IF(AND(L23&gt;=G23,L23&lt;H23),"1",IF(AND(L23&gt;=H23,L23&lt;I23),"2",IF(AND(L23&gt;=I23,L23&lt;J23),"3",IF(AND(L23&gt;=J23,L23&lt;K23),"4",IF(L23&gt;=K23,"5","0"))))))</f>
        <v>1</v>
      </c>
      <c r="N23" s="128">
        <f t="shared" ref="N23:N41" si="6">SUM(M23*F23)/100</f>
        <v>5.0000000000000001E-3</v>
      </c>
      <c r="O23" s="130"/>
      <c r="P23" s="130"/>
      <c r="Q23" s="130"/>
      <c r="R23" s="130"/>
      <c r="S23" s="130"/>
      <c r="T23" s="130"/>
      <c r="U23" s="130"/>
      <c r="V23" s="130"/>
      <c r="W23" s="130"/>
      <c r="X23" s="130"/>
    </row>
    <row r="24" spans="1:24" ht="18.75" customHeight="1">
      <c r="A24" s="112"/>
      <c r="B24" s="216"/>
      <c r="C24" s="114" t="s">
        <v>107</v>
      </c>
      <c r="D24" s="116">
        <v>0.56000000000000005</v>
      </c>
      <c r="E24" s="118" t="s">
        <v>94</v>
      </c>
      <c r="F24" s="122">
        <v>0.5</v>
      </c>
      <c r="G24" s="127">
        <v>40</v>
      </c>
      <c r="H24" s="127">
        <v>45</v>
      </c>
      <c r="I24" s="127">
        <v>50</v>
      </c>
      <c r="J24" s="127">
        <v>55</v>
      </c>
      <c r="K24" s="127">
        <v>60</v>
      </c>
      <c r="L24" s="165"/>
      <c r="M24" s="128">
        <f t="shared" si="5"/>
        <v>1</v>
      </c>
      <c r="N24" s="128">
        <f t="shared" si="6"/>
        <v>5.0000000000000001E-3</v>
      </c>
      <c r="O24" s="130"/>
      <c r="P24" s="130"/>
      <c r="Q24" s="130"/>
      <c r="R24" s="130"/>
      <c r="S24" s="130"/>
      <c r="T24" s="130"/>
      <c r="U24" s="130"/>
      <c r="V24" s="130"/>
      <c r="W24" s="130"/>
      <c r="X24" s="130"/>
    </row>
    <row r="25" spans="1:24" ht="18.75" customHeight="1">
      <c r="A25" s="112" t="s">
        <v>39</v>
      </c>
      <c r="B25" s="219">
        <v>1.9</v>
      </c>
      <c r="C25" s="114" t="s">
        <v>108</v>
      </c>
      <c r="D25" s="221"/>
      <c r="E25" s="118" t="s">
        <v>94</v>
      </c>
      <c r="F25" s="122">
        <v>2.5</v>
      </c>
      <c r="G25" s="127">
        <v>50</v>
      </c>
      <c r="H25" s="127">
        <v>45</v>
      </c>
      <c r="I25" s="127">
        <v>40</v>
      </c>
      <c r="J25" s="127">
        <v>35</v>
      </c>
      <c r="K25" s="127">
        <v>30</v>
      </c>
      <c r="L25" s="128">
        <v>11.28</v>
      </c>
      <c r="M25" s="128">
        <f t="shared" ref="M25:M26" si="7">(((IF(L25&gt;G25,G25,IF(L25&lt;K25,K25,L25)))-(IF(L25&lt;G25,G25,IF(AND(L25&gt;=G25,L25&lt;H25),G25,IF(AND(L25&gt;=H25,L25&lt;I25),H25,IF(AND(L25&gt;=I25,L25&lt;J25),I25,IF(AND(L25&gt;=J25,L25&lt;K25),J25,IF(L25&gt;=K25,K25,"0"))))))))/(K25-J25))+IF(L25&lt;G25,"1",IF(AND(L25&gt;=G25,L25&lt;H25),"1",IF(AND(L25&gt;=H25,L25&lt;I25),"2",IF(AND(L25&gt;=I25,L25&lt;J25),"3",IF(AND(L25&gt;=J25,L25&lt;K25),"4",IF(L25&gt;=K25,"5","0"))))))</f>
        <v>5</v>
      </c>
      <c r="N25" s="128">
        <f t="shared" si="6"/>
        <v>0.125</v>
      </c>
      <c r="O25" s="130"/>
      <c r="P25" s="130"/>
      <c r="Q25" s="130"/>
      <c r="R25" s="130"/>
      <c r="S25" s="130"/>
      <c r="T25" s="130"/>
      <c r="U25" s="130"/>
      <c r="V25" s="130"/>
      <c r="W25" s="130"/>
      <c r="X25" s="130"/>
    </row>
    <row r="26" spans="1:24" ht="18.75" customHeight="1">
      <c r="A26" s="225"/>
      <c r="B26" s="216">
        <v>1.1000000000000001</v>
      </c>
      <c r="C26" s="114" t="s">
        <v>109</v>
      </c>
      <c r="D26" s="116" t="s">
        <v>110</v>
      </c>
      <c r="E26" s="118" t="s">
        <v>94</v>
      </c>
      <c r="F26" s="229">
        <v>1</v>
      </c>
      <c r="G26" s="127">
        <v>20</v>
      </c>
      <c r="H26" s="127">
        <v>18</v>
      </c>
      <c r="I26" s="127">
        <v>16</v>
      </c>
      <c r="J26" s="127">
        <v>14</v>
      </c>
      <c r="K26" s="127">
        <v>12</v>
      </c>
      <c r="L26" s="165">
        <v>18.75</v>
      </c>
      <c r="M26" s="128">
        <f t="shared" si="7"/>
        <v>1.625</v>
      </c>
      <c r="N26" s="128">
        <f t="shared" si="6"/>
        <v>1.6250000000000001E-2</v>
      </c>
      <c r="O26" s="130"/>
      <c r="P26" s="130"/>
      <c r="Q26" s="130"/>
      <c r="R26" s="130"/>
      <c r="S26" s="130"/>
      <c r="T26" s="130"/>
      <c r="U26" s="130"/>
      <c r="V26" s="130"/>
      <c r="W26" s="130"/>
      <c r="X26" s="130"/>
    </row>
    <row r="27" spans="1:24" ht="18.75" customHeight="1">
      <c r="A27" s="225"/>
      <c r="B27" s="216">
        <v>1.1100000000000001</v>
      </c>
      <c r="C27" s="134" t="s">
        <v>111</v>
      </c>
      <c r="D27" s="221" t="s">
        <v>112</v>
      </c>
      <c r="E27" s="118" t="s">
        <v>94</v>
      </c>
      <c r="F27" s="122">
        <v>0.5</v>
      </c>
      <c r="G27" s="157">
        <v>30</v>
      </c>
      <c r="H27" s="127">
        <v>40</v>
      </c>
      <c r="I27" s="127">
        <v>50</v>
      </c>
      <c r="J27" s="127">
        <v>60</v>
      </c>
      <c r="K27" s="127">
        <v>70</v>
      </c>
      <c r="L27" s="182">
        <v>75</v>
      </c>
      <c r="M27" s="128">
        <f t="shared" ref="M27:M30" si="8">(((IF(L27&lt;G27,G27,IF(L27&gt;K27,K27,L27)))-(IF(L27&lt;G27,G27,IF(AND(L27&gt;=G27,L27&lt;H27),G27,IF(AND(L27&gt;=H27,L27&lt;I27),H27,IF(AND(L27&gt;=I27,L27&lt;J27),I27,IF(AND(L27&gt;=J27,L27&lt;K27),J27,IF(L27&gt;=K27,K27,"0"))))))))/(K27-J27))+IF(L27&lt;G27,"1",IF(AND(L27&gt;=G27,L27&lt;H27),"1",IF(AND(L27&gt;=H27,L27&lt;I27),"2",IF(AND(L27&gt;=I27,L27&lt;J27),"3",IF(AND(L27&gt;=J27,L27&lt;K27),"4",IF(L27&gt;=K27,"5","0"))))))</f>
        <v>5</v>
      </c>
      <c r="N27" s="128">
        <f t="shared" si="6"/>
        <v>2.5000000000000001E-2</v>
      </c>
      <c r="O27" s="130"/>
      <c r="P27" s="130"/>
      <c r="Q27" s="130"/>
      <c r="R27" s="130"/>
      <c r="S27" s="130"/>
      <c r="T27" s="130"/>
      <c r="U27" s="130"/>
      <c r="V27" s="130"/>
      <c r="W27" s="130"/>
      <c r="X27" s="130"/>
    </row>
    <row r="28" spans="1:24" ht="18.75" customHeight="1">
      <c r="A28" s="112" t="s">
        <v>113</v>
      </c>
      <c r="B28" s="216">
        <v>1.1200000000000001</v>
      </c>
      <c r="C28" s="114" t="s">
        <v>114</v>
      </c>
      <c r="D28" s="118">
        <v>0.47</v>
      </c>
      <c r="E28" s="118" t="s">
        <v>94</v>
      </c>
      <c r="F28" s="122">
        <v>1</v>
      </c>
      <c r="G28" s="127">
        <v>43</v>
      </c>
      <c r="H28" s="127">
        <v>45</v>
      </c>
      <c r="I28" s="127">
        <v>47</v>
      </c>
      <c r="J28" s="127">
        <v>49</v>
      </c>
      <c r="K28" s="127">
        <v>51</v>
      </c>
      <c r="L28" s="165">
        <v>46.08</v>
      </c>
      <c r="M28" s="128">
        <f t="shared" si="8"/>
        <v>2.5399999999999991</v>
      </c>
      <c r="N28" s="128">
        <f t="shared" si="6"/>
        <v>2.5399999999999992E-2</v>
      </c>
      <c r="O28" s="130"/>
      <c r="P28" s="130"/>
      <c r="Q28" s="130"/>
      <c r="R28" s="130"/>
      <c r="S28" s="130"/>
      <c r="T28" s="130"/>
      <c r="U28" s="130"/>
      <c r="V28" s="130"/>
      <c r="W28" s="130"/>
      <c r="X28" s="130"/>
    </row>
    <row r="29" spans="1:24" ht="18.75" customHeight="1">
      <c r="A29" s="225" t="s">
        <v>39</v>
      </c>
      <c r="B29" s="216">
        <v>1.1299999999999999</v>
      </c>
      <c r="C29" s="236" t="s">
        <v>115</v>
      </c>
      <c r="D29" s="116">
        <v>0.6</v>
      </c>
      <c r="E29" s="239" t="s">
        <v>116</v>
      </c>
      <c r="F29" s="199">
        <v>2.5</v>
      </c>
      <c r="G29" s="240">
        <v>30</v>
      </c>
      <c r="H29" s="240">
        <v>40</v>
      </c>
      <c r="I29" s="240">
        <v>50</v>
      </c>
      <c r="J29" s="240">
        <v>60</v>
      </c>
      <c r="K29" s="240">
        <v>70</v>
      </c>
      <c r="L29" s="215"/>
      <c r="M29" s="128">
        <f t="shared" si="8"/>
        <v>1</v>
      </c>
      <c r="N29" s="128">
        <f t="shared" si="6"/>
        <v>2.5000000000000001E-2</v>
      </c>
      <c r="O29" s="130"/>
      <c r="P29" s="130"/>
      <c r="Q29" s="130"/>
      <c r="R29" s="130"/>
      <c r="S29" s="130"/>
      <c r="T29" s="130"/>
      <c r="U29" s="130"/>
      <c r="V29" s="130"/>
      <c r="W29" s="130"/>
      <c r="X29" s="130"/>
    </row>
    <row r="30" spans="1:24" ht="18.75" customHeight="1">
      <c r="A30" s="225" t="s">
        <v>113</v>
      </c>
      <c r="B30" s="216">
        <v>1.1399999999999999</v>
      </c>
      <c r="C30" s="242" t="s">
        <v>117</v>
      </c>
      <c r="D30" s="243"/>
      <c r="E30" s="118" t="s">
        <v>94</v>
      </c>
      <c r="F30" s="246">
        <v>1</v>
      </c>
      <c r="G30" s="248">
        <v>30</v>
      </c>
      <c r="H30" s="248">
        <v>40</v>
      </c>
      <c r="I30" s="248">
        <v>50</v>
      </c>
      <c r="J30" s="248">
        <v>60</v>
      </c>
      <c r="K30" s="248">
        <v>70</v>
      </c>
      <c r="L30" s="223">
        <v>95.77</v>
      </c>
      <c r="M30" s="128">
        <f t="shared" si="8"/>
        <v>5</v>
      </c>
      <c r="N30" s="128">
        <f t="shared" si="6"/>
        <v>0.05</v>
      </c>
      <c r="O30" s="130"/>
      <c r="P30" s="130"/>
      <c r="Q30" s="130"/>
      <c r="R30" s="130"/>
      <c r="S30" s="130"/>
      <c r="T30" s="130"/>
      <c r="U30" s="130"/>
      <c r="V30" s="130"/>
      <c r="W30" s="130"/>
      <c r="X30" s="130"/>
    </row>
    <row r="31" spans="1:24" ht="18.75" customHeight="1">
      <c r="A31" s="225" t="s">
        <v>113</v>
      </c>
      <c r="B31" s="249">
        <v>1.1499999999999999</v>
      </c>
      <c r="C31" s="250" t="s">
        <v>118</v>
      </c>
      <c r="D31" s="116" t="s">
        <v>53</v>
      </c>
      <c r="E31" s="118" t="s">
        <v>119</v>
      </c>
      <c r="F31" s="251">
        <v>0</v>
      </c>
      <c r="G31" s="253" t="s">
        <v>121</v>
      </c>
      <c r="H31" s="180" t="s">
        <v>122</v>
      </c>
      <c r="I31" s="180" t="s">
        <v>123</v>
      </c>
      <c r="J31" s="180" t="s">
        <v>124</v>
      </c>
      <c r="K31" s="180" t="s">
        <v>125</v>
      </c>
      <c r="L31" s="165"/>
      <c r="M31" s="215"/>
      <c r="N31" s="128">
        <f t="shared" si="6"/>
        <v>0</v>
      </c>
      <c r="O31" s="130"/>
      <c r="P31" s="130"/>
      <c r="Q31" s="130"/>
      <c r="R31" s="130"/>
      <c r="S31" s="130"/>
      <c r="T31" s="130"/>
      <c r="U31" s="130"/>
      <c r="V31" s="130"/>
      <c r="W31" s="130"/>
      <c r="X31" s="130"/>
    </row>
    <row r="32" spans="1:24" ht="18.75" customHeight="1">
      <c r="A32" s="225"/>
      <c r="B32" s="216">
        <v>1.1599999999999999</v>
      </c>
      <c r="C32" s="134" t="s">
        <v>126</v>
      </c>
      <c r="D32" s="116" t="s">
        <v>127</v>
      </c>
      <c r="E32" s="118" t="s">
        <v>119</v>
      </c>
      <c r="F32" s="254">
        <v>1</v>
      </c>
      <c r="G32" s="255" t="s">
        <v>128</v>
      </c>
      <c r="H32" s="127" t="s">
        <v>129</v>
      </c>
      <c r="I32" s="127" t="s">
        <v>123</v>
      </c>
      <c r="J32" s="127" t="s">
        <v>124</v>
      </c>
      <c r="K32" s="127" t="s">
        <v>130</v>
      </c>
      <c r="L32" s="165"/>
      <c r="M32" s="215"/>
      <c r="N32" s="128">
        <f t="shared" si="6"/>
        <v>0</v>
      </c>
      <c r="O32" s="130"/>
      <c r="P32" s="130"/>
      <c r="Q32" s="130"/>
      <c r="R32" s="130"/>
      <c r="S32" s="130"/>
      <c r="T32" s="130"/>
      <c r="U32" s="130"/>
      <c r="V32" s="130"/>
      <c r="W32" s="130"/>
      <c r="X32" s="130"/>
    </row>
    <row r="33" spans="1:24" ht="18.75" customHeight="1">
      <c r="A33" s="225"/>
      <c r="B33" s="216">
        <v>1.17</v>
      </c>
      <c r="C33" s="114" t="s">
        <v>131</v>
      </c>
      <c r="D33" s="116" t="s">
        <v>132</v>
      </c>
      <c r="E33" s="118" t="s">
        <v>133</v>
      </c>
      <c r="F33" s="254">
        <v>0</v>
      </c>
      <c r="G33" s="256" t="s">
        <v>134</v>
      </c>
      <c r="H33" s="257"/>
      <c r="I33" s="257"/>
      <c r="J33" s="257"/>
      <c r="K33" s="256" t="s">
        <v>135</v>
      </c>
      <c r="L33" s="165"/>
      <c r="M33" s="215"/>
      <c r="N33" s="128">
        <f t="shared" si="6"/>
        <v>0</v>
      </c>
      <c r="O33" s="130"/>
      <c r="P33" s="130"/>
      <c r="Q33" s="130"/>
      <c r="R33" s="130"/>
      <c r="S33" s="130"/>
      <c r="T33" s="130"/>
      <c r="U33" s="130"/>
      <c r="V33" s="130"/>
      <c r="W33" s="130"/>
      <c r="X33" s="130"/>
    </row>
    <row r="34" spans="1:24" ht="18.75" customHeight="1">
      <c r="A34" s="112"/>
      <c r="B34" s="216">
        <v>1.18</v>
      </c>
      <c r="C34" s="250" t="s">
        <v>136</v>
      </c>
      <c r="D34" s="258" t="s">
        <v>127</v>
      </c>
      <c r="E34" s="118" t="s">
        <v>116</v>
      </c>
      <c r="F34" s="254">
        <v>1</v>
      </c>
      <c r="G34" s="253" t="s">
        <v>121</v>
      </c>
      <c r="H34" s="180" t="s">
        <v>122</v>
      </c>
      <c r="I34" s="180" t="s">
        <v>123</v>
      </c>
      <c r="J34" s="180" t="s">
        <v>124</v>
      </c>
      <c r="K34" s="180" t="s">
        <v>125</v>
      </c>
      <c r="L34" s="165">
        <v>3</v>
      </c>
      <c r="M34" s="215">
        <v>3</v>
      </c>
      <c r="N34" s="128">
        <f t="shared" si="6"/>
        <v>0.03</v>
      </c>
      <c r="O34" s="130"/>
      <c r="P34" s="130"/>
      <c r="Q34" s="130"/>
      <c r="R34" s="130"/>
      <c r="S34" s="130"/>
      <c r="T34" s="130"/>
      <c r="U34" s="130"/>
      <c r="V34" s="130"/>
      <c r="W34" s="130"/>
      <c r="X34" s="130"/>
    </row>
    <row r="35" spans="1:24" ht="18.75" customHeight="1">
      <c r="A35" s="225" t="s">
        <v>39</v>
      </c>
      <c r="B35" s="259">
        <v>1.19</v>
      </c>
      <c r="C35" s="260" t="s">
        <v>137</v>
      </c>
      <c r="D35" s="261">
        <v>0.54</v>
      </c>
      <c r="E35" s="262" t="s">
        <v>94</v>
      </c>
      <c r="F35" s="264">
        <v>2.5</v>
      </c>
      <c r="G35" s="127">
        <v>52</v>
      </c>
      <c r="H35" s="127">
        <v>53</v>
      </c>
      <c r="I35" s="127">
        <v>54</v>
      </c>
      <c r="J35" s="265">
        <v>55</v>
      </c>
      <c r="K35" s="127">
        <v>56</v>
      </c>
      <c r="L35" s="215">
        <v>78.959999999999994</v>
      </c>
      <c r="M35" s="128">
        <f>(((IF(L35&lt;G35,G35,IF(L35&gt;K35,K35,L35)))-(IF(L35&lt;G35,G35,IF(AND(L35&gt;=G35,L35&lt;H35),G35,IF(AND(L35&gt;=H35,L35&lt;I35),H35,IF(AND(L35&gt;=I35,L35&lt;J35),I35,IF(AND(L35&gt;=J35,L35&lt;K35),J35,IF(L35&gt;=K35,K35,"0"))))))))/(K35-J35))+IF(L35&lt;G35,"1",IF(AND(L35&gt;=G35,L35&lt;H35),"1",IF(AND(L35&gt;=H35,L35&lt;I35),"2",IF(AND(L35&gt;=I35,L35&lt;J35),"3",IF(AND(L35&gt;=J35,L35&lt;K35),"4",IF(L35&gt;=K35,"5","0"))))))</f>
        <v>5</v>
      </c>
      <c r="N35" s="128">
        <f t="shared" si="6"/>
        <v>0.125</v>
      </c>
    </row>
    <row r="36" spans="1:24" ht="18.75" customHeight="1">
      <c r="A36" s="225" t="s">
        <v>138</v>
      </c>
      <c r="B36" s="259">
        <v>1.2</v>
      </c>
      <c r="C36" s="267" t="s">
        <v>139</v>
      </c>
      <c r="D36" s="268" t="s">
        <v>130</v>
      </c>
      <c r="E36" s="272" t="s">
        <v>116</v>
      </c>
      <c r="F36" s="271">
        <v>3</v>
      </c>
      <c r="G36" s="255" t="s">
        <v>128</v>
      </c>
      <c r="H36" s="127" t="s">
        <v>129</v>
      </c>
      <c r="I36" s="180" t="s">
        <v>123</v>
      </c>
      <c r="J36" s="180" t="s">
        <v>124</v>
      </c>
      <c r="K36" s="127" t="s">
        <v>130</v>
      </c>
      <c r="L36" s="215">
        <v>5</v>
      </c>
      <c r="M36" s="215">
        <v>5</v>
      </c>
      <c r="N36" s="128">
        <f t="shared" si="6"/>
        <v>0.15</v>
      </c>
    </row>
    <row r="37" spans="1:24" ht="18.75" customHeight="1">
      <c r="A37" s="225" t="s">
        <v>113</v>
      </c>
      <c r="B37" s="259">
        <v>1.21</v>
      </c>
      <c r="C37" s="134" t="s">
        <v>142</v>
      </c>
      <c r="D37" s="273">
        <v>0.87</v>
      </c>
      <c r="E37" s="274" t="s">
        <v>143</v>
      </c>
      <c r="F37" s="275">
        <v>1</v>
      </c>
      <c r="G37" s="276">
        <v>79</v>
      </c>
      <c r="H37" s="276">
        <v>81</v>
      </c>
      <c r="I37" s="276">
        <v>83</v>
      </c>
      <c r="J37" s="276">
        <v>85</v>
      </c>
      <c r="K37" s="276">
        <v>87</v>
      </c>
      <c r="L37" s="215">
        <v>56.67</v>
      </c>
      <c r="M37" s="128">
        <f>(((IF(L37&lt;G37,G37,IF(L37&gt;K37,K37,L37)))-(IF(L37&lt;G37,G37,IF(AND(L37&gt;=G37,L37&lt;H37),G37,IF(AND(L37&gt;=H37,L37&lt;I37),H37,IF(AND(L37&gt;=I37,L37&lt;J37),I37,IF(AND(L37&gt;=J37,L37&lt;K37),J37,IF(L37&gt;=K37,K37,"0"))))))))/(K37-J37))+IF(L37&lt;G37,"1",IF(AND(L37&gt;=G37,L37&lt;H37),"1",IF(AND(L37&gt;=H37,L37&lt;I37),"2",IF(AND(L37&gt;=I37,L37&lt;J37),"3",IF(AND(L37&gt;=J37,L37&lt;K37),"4",IF(L37&gt;=K37,"5","0"))))))</f>
        <v>1</v>
      </c>
      <c r="N37" s="128">
        <f t="shared" si="6"/>
        <v>0.01</v>
      </c>
    </row>
    <row r="38" spans="1:24" ht="18.75" customHeight="1">
      <c r="A38" s="112" t="s">
        <v>39</v>
      </c>
      <c r="B38" s="259">
        <v>1.22</v>
      </c>
      <c r="C38" s="260" t="s">
        <v>144</v>
      </c>
      <c r="D38" s="268" t="s">
        <v>240</v>
      </c>
      <c r="E38" s="262" t="s">
        <v>94</v>
      </c>
      <c r="F38" s="275">
        <v>2.5</v>
      </c>
      <c r="G38" s="127">
        <v>4</v>
      </c>
      <c r="H38" s="127">
        <v>3.6</v>
      </c>
      <c r="I38" s="127">
        <v>3.2</v>
      </c>
      <c r="J38" s="127">
        <v>2.8</v>
      </c>
      <c r="K38" s="127">
        <v>2.4</v>
      </c>
      <c r="L38" s="215">
        <v>0</v>
      </c>
      <c r="M38" s="128">
        <f t="shared" ref="M38:M40" si="9">(((IF(L38&gt;G38,G38,IF(L38&lt;K38,K38,L38)))-(IF(L38&lt;G38,G38,IF(AND(L38&gt;=G38,L38&lt;H38),G38,IF(AND(L38&gt;=H38,L38&lt;I38),H38,IF(AND(L38&gt;=I38,L38&lt;J38),I38,IF(AND(L38&gt;=J38,L38&lt;K38),J38,IF(L38&gt;=K38,K38,"0"))))))))/(K38-J38))+IF(L38&lt;G38,"1",IF(AND(L38&gt;=G38,L38&lt;H38),"1",IF(AND(L38&gt;=H38,L38&lt;I38),"2",IF(AND(L38&gt;=I38,L38&lt;J38),"3",IF(AND(L38&gt;=J38,L38&lt;K38),"4",IF(L38&gt;=K38,"5","0"))))))</f>
        <v>5.0000000000000009</v>
      </c>
      <c r="N38" s="128">
        <f t="shared" si="6"/>
        <v>0.12500000000000003</v>
      </c>
    </row>
    <row r="39" spans="1:24" ht="18.75" customHeight="1">
      <c r="A39" s="112" t="s">
        <v>39</v>
      </c>
      <c r="B39" s="259">
        <v>1.23</v>
      </c>
      <c r="C39" s="278" t="s">
        <v>146</v>
      </c>
      <c r="D39" s="268" t="s">
        <v>242</v>
      </c>
      <c r="E39" s="262" t="s">
        <v>94</v>
      </c>
      <c r="F39" s="275">
        <v>2.5</v>
      </c>
      <c r="G39" s="180">
        <v>22</v>
      </c>
      <c r="H39" s="180">
        <v>21.75</v>
      </c>
      <c r="I39" s="180">
        <v>21.5</v>
      </c>
      <c r="J39" s="180">
        <v>21.25</v>
      </c>
      <c r="K39" s="180">
        <v>21</v>
      </c>
      <c r="L39" s="215">
        <v>10.76</v>
      </c>
      <c r="M39" s="128">
        <f t="shared" si="9"/>
        <v>5</v>
      </c>
      <c r="N39" s="128">
        <f t="shared" si="6"/>
        <v>0.125</v>
      </c>
    </row>
    <row r="40" spans="1:24" ht="18.75" customHeight="1">
      <c r="A40" s="534" t="s">
        <v>39</v>
      </c>
      <c r="B40" s="279">
        <v>1.24</v>
      </c>
      <c r="C40" s="280" t="s">
        <v>148</v>
      </c>
      <c r="D40" s="281" t="s">
        <v>149</v>
      </c>
      <c r="E40" s="262" t="s">
        <v>94</v>
      </c>
      <c r="F40" s="282">
        <v>1.3</v>
      </c>
      <c r="G40" s="127">
        <v>2.4</v>
      </c>
      <c r="H40" s="127">
        <v>2.2000000000000002</v>
      </c>
      <c r="I40" s="127">
        <v>2</v>
      </c>
      <c r="J40" s="127">
        <v>1.8</v>
      </c>
      <c r="K40" s="127">
        <v>1.6</v>
      </c>
      <c r="L40" s="182">
        <v>0.69</v>
      </c>
      <c r="M40" s="128">
        <f t="shared" si="9"/>
        <v>5</v>
      </c>
      <c r="N40" s="128">
        <f t="shared" si="6"/>
        <v>6.5000000000000002E-2</v>
      </c>
    </row>
    <row r="41" spans="1:24" ht="18.75" customHeight="1">
      <c r="A41" s="535"/>
      <c r="B41" s="259"/>
      <c r="C41" s="285" t="s">
        <v>151</v>
      </c>
      <c r="D41" s="281">
        <v>0.1</v>
      </c>
      <c r="E41" s="286" t="s">
        <v>94</v>
      </c>
      <c r="F41" s="288">
        <v>1.2</v>
      </c>
      <c r="G41" s="289">
        <v>6</v>
      </c>
      <c r="H41" s="289">
        <v>8</v>
      </c>
      <c r="I41" s="289">
        <v>10</v>
      </c>
      <c r="J41" s="289">
        <v>12</v>
      </c>
      <c r="K41" s="289">
        <v>14</v>
      </c>
      <c r="L41" s="284">
        <v>3.11</v>
      </c>
      <c r="M41" s="128">
        <f>(((IF(L41&lt;G41,G41,IF(L41&gt;K41,K41,L41)))-(IF(L41&lt;G41,G41,IF(AND(L41&gt;=G41,L41&lt;H41),G41,IF(AND(L41&gt;=H41,L41&lt;I41),H41,IF(AND(L41&gt;=I41,L41&lt;J41),I41,IF(AND(L41&gt;=J41,L41&lt;K41),J41,IF(L41&gt;=K41,K41,"0"))))))))/(K41-J41))+IF(L41&lt;G41,"1",IF(AND(L41&gt;=G41,L41&lt;H41),"1",IF(AND(L41&gt;=H41,L41&lt;I41),"2",IF(AND(L41&gt;=I41,L41&lt;J41),"3",IF(AND(L41&gt;=J41,L41&lt;K41),"4",IF(L41&gt;=K41,"5","0"))))))</f>
        <v>1</v>
      </c>
      <c r="N41" s="128">
        <f t="shared" si="6"/>
        <v>1.2E-2</v>
      </c>
    </row>
    <row r="42" spans="1:24" ht="18.75" customHeight="1">
      <c r="A42" s="112" t="s">
        <v>113</v>
      </c>
      <c r="B42" s="259">
        <v>1.25</v>
      </c>
      <c r="C42" s="290" t="s">
        <v>153</v>
      </c>
      <c r="D42" s="291"/>
      <c r="E42" s="292"/>
      <c r="F42" s="294"/>
      <c r="G42" s="189"/>
      <c r="H42" s="295"/>
      <c r="I42" s="295"/>
      <c r="J42" s="295"/>
      <c r="K42" s="295"/>
      <c r="L42" s="194"/>
      <c r="M42" s="194"/>
      <c r="N42" s="196"/>
    </row>
    <row r="43" spans="1:24" ht="18.75" customHeight="1">
      <c r="A43" s="112"/>
      <c r="B43" s="259"/>
      <c r="C43" s="134" t="s">
        <v>154</v>
      </c>
      <c r="D43" s="41" t="s">
        <v>130</v>
      </c>
      <c r="E43" s="296" t="s">
        <v>116</v>
      </c>
      <c r="F43" s="297">
        <v>0.5</v>
      </c>
      <c r="G43" s="240" t="s">
        <v>121</v>
      </c>
      <c r="H43" s="299" t="s">
        <v>122</v>
      </c>
      <c r="I43" s="299" t="s">
        <v>123</v>
      </c>
      <c r="J43" s="299" t="s">
        <v>124</v>
      </c>
      <c r="K43" s="299" t="s">
        <v>125</v>
      </c>
      <c r="L43" s="39"/>
      <c r="M43" s="39">
        <v>3</v>
      </c>
      <c r="N43" s="128">
        <f t="shared" ref="N43:N45" si="10">SUM(M43*F43)/100</f>
        <v>1.4999999999999999E-2</v>
      </c>
    </row>
    <row r="44" spans="1:24" ht="18.75" customHeight="1">
      <c r="A44" s="112"/>
      <c r="B44" s="259"/>
      <c r="C44" s="114" t="s">
        <v>155</v>
      </c>
      <c r="D44" s="300" t="s">
        <v>130</v>
      </c>
      <c r="E44" s="301" t="s">
        <v>116</v>
      </c>
      <c r="F44" s="297">
        <v>0.5</v>
      </c>
      <c r="G44" s="302" t="s">
        <v>121</v>
      </c>
      <c r="H44" s="303" t="s">
        <v>122</v>
      </c>
      <c r="I44" s="303" t="s">
        <v>123</v>
      </c>
      <c r="J44" s="303" t="s">
        <v>124</v>
      </c>
      <c r="K44" s="303" t="s">
        <v>125</v>
      </c>
      <c r="L44" s="215"/>
      <c r="M44" s="215">
        <v>0</v>
      </c>
      <c r="N44" s="128">
        <f t="shared" si="10"/>
        <v>0</v>
      </c>
    </row>
    <row r="45" spans="1:24" ht="18.75" customHeight="1">
      <c r="A45" s="112"/>
      <c r="B45" s="259"/>
      <c r="C45" s="134" t="s">
        <v>156</v>
      </c>
      <c r="D45" s="304" t="s">
        <v>130</v>
      </c>
      <c r="E45" s="305" t="s">
        <v>116</v>
      </c>
      <c r="F45" s="307">
        <v>0.5</v>
      </c>
      <c r="G45" s="248" t="s">
        <v>121</v>
      </c>
      <c r="H45" s="308" t="s">
        <v>122</v>
      </c>
      <c r="I45" s="308" t="s">
        <v>123</v>
      </c>
      <c r="J45" s="308" t="s">
        <v>124</v>
      </c>
      <c r="K45" s="308" t="s">
        <v>125</v>
      </c>
      <c r="L45" s="284"/>
      <c r="M45" s="284">
        <v>0</v>
      </c>
      <c r="N45" s="128">
        <f t="shared" si="10"/>
        <v>0</v>
      </c>
    </row>
    <row r="46" spans="1:24" ht="18.75" customHeight="1">
      <c r="A46" s="112" t="s">
        <v>113</v>
      </c>
      <c r="B46" s="259">
        <v>1.26</v>
      </c>
      <c r="C46" s="290" t="s">
        <v>157</v>
      </c>
      <c r="D46" s="309"/>
      <c r="E46" s="292"/>
      <c r="F46" s="294"/>
      <c r="G46" s="189"/>
      <c r="H46" s="295"/>
      <c r="I46" s="295"/>
      <c r="J46" s="295"/>
      <c r="K46" s="295"/>
      <c r="L46" s="194"/>
      <c r="M46" s="194"/>
      <c r="N46" s="196"/>
    </row>
    <row r="47" spans="1:24" ht="18.75" customHeight="1">
      <c r="A47" s="225"/>
      <c r="B47" s="259"/>
      <c r="C47" s="114" t="s">
        <v>158</v>
      </c>
      <c r="D47" s="41" t="s">
        <v>130</v>
      </c>
      <c r="E47" s="296" t="s">
        <v>116</v>
      </c>
      <c r="F47" s="254">
        <v>0.5</v>
      </c>
      <c r="G47" s="240" t="s">
        <v>121</v>
      </c>
      <c r="H47" s="299" t="s">
        <v>122</v>
      </c>
      <c r="I47" s="299" t="s">
        <v>123</v>
      </c>
      <c r="J47" s="299" t="s">
        <v>124</v>
      </c>
      <c r="K47" s="299" t="s">
        <v>125</v>
      </c>
      <c r="L47" s="39"/>
      <c r="M47" s="39">
        <v>4</v>
      </c>
      <c r="N47" s="128">
        <f t="shared" ref="N47:N53" si="11">SUM(M47*F47)/100</f>
        <v>0.02</v>
      </c>
    </row>
    <row r="48" spans="1:24" ht="18.75" customHeight="1">
      <c r="A48" s="225"/>
      <c r="B48" s="259"/>
      <c r="C48" s="114" t="s">
        <v>159</v>
      </c>
      <c r="D48" s="155" t="s">
        <v>130</v>
      </c>
      <c r="E48" s="301" t="s">
        <v>116</v>
      </c>
      <c r="F48" s="254">
        <v>0.5</v>
      </c>
      <c r="G48" s="302" t="s">
        <v>121</v>
      </c>
      <c r="H48" s="303" t="s">
        <v>122</v>
      </c>
      <c r="I48" s="303" t="s">
        <v>123</v>
      </c>
      <c r="J48" s="303" t="s">
        <v>124</v>
      </c>
      <c r="K48" s="303" t="s">
        <v>125</v>
      </c>
      <c r="L48" s="223"/>
      <c r="M48" s="223">
        <v>0</v>
      </c>
      <c r="N48" s="128">
        <f t="shared" si="11"/>
        <v>0</v>
      </c>
    </row>
    <row r="49" spans="1:14" ht="18.75" customHeight="1">
      <c r="A49" s="225"/>
      <c r="B49" s="312"/>
      <c r="C49" s="313" t="s">
        <v>160</v>
      </c>
      <c r="D49" s="300" t="s">
        <v>130</v>
      </c>
      <c r="E49" s="301" t="s">
        <v>116</v>
      </c>
      <c r="F49" s="254">
        <v>0.5</v>
      </c>
      <c r="G49" s="302" t="s">
        <v>121</v>
      </c>
      <c r="H49" s="303" t="s">
        <v>122</v>
      </c>
      <c r="I49" s="303" t="s">
        <v>123</v>
      </c>
      <c r="J49" s="303" t="s">
        <v>124</v>
      </c>
      <c r="K49" s="303" t="s">
        <v>125</v>
      </c>
      <c r="L49" s="215"/>
      <c r="M49" s="215">
        <v>0</v>
      </c>
      <c r="N49" s="128">
        <f t="shared" si="11"/>
        <v>0</v>
      </c>
    </row>
    <row r="50" spans="1:14" ht="18.75" customHeight="1">
      <c r="A50" s="225"/>
      <c r="B50" s="259"/>
      <c r="C50" s="114" t="s">
        <v>161</v>
      </c>
      <c r="D50" s="300">
        <v>1</v>
      </c>
      <c r="E50" s="301" t="s">
        <v>116</v>
      </c>
      <c r="F50" s="254">
        <v>0.5</v>
      </c>
      <c r="G50" s="302">
        <v>80</v>
      </c>
      <c r="H50" s="315">
        <v>85</v>
      </c>
      <c r="I50" s="315">
        <v>90</v>
      </c>
      <c r="J50" s="315">
        <v>95</v>
      </c>
      <c r="K50" s="315">
        <v>100</v>
      </c>
      <c r="L50" s="215">
        <v>100</v>
      </c>
      <c r="M50" s="128">
        <f>(((IF(L50&lt;G50,G50,IF(L50&gt;K50,K50,L50)))-(IF(L50&lt;G50,G50,IF(AND(L50&gt;=G50,L50&lt;H50),G50,IF(AND(L50&gt;=H50,L50&lt;I50),H50,IF(AND(L50&gt;=I50,L50&lt;J50),I50,IF(AND(L50&gt;=J50,L50&lt;K50),J50,IF(L50&gt;=K50,K50,"0"))))))))/(K50-J50))+IF(L50&lt;G50,"1",IF(AND(L50&gt;=G50,L50&lt;H50),"1",IF(AND(L50&gt;=H50,L50&lt;I50),"2",IF(AND(L50&gt;=I50,L50&lt;J50),"3",IF(AND(L50&gt;=J50,L50&lt;K50),"4",IF(L50&gt;=K50,"5","0"))))))</f>
        <v>5</v>
      </c>
      <c r="N50" s="128">
        <f t="shared" si="11"/>
        <v>2.5000000000000001E-2</v>
      </c>
    </row>
    <row r="51" spans="1:14" ht="18.75" customHeight="1">
      <c r="A51" s="112"/>
      <c r="B51" s="259"/>
      <c r="C51" s="134" t="s">
        <v>162</v>
      </c>
      <c r="D51" s="300">
        <v>1</v>
      </c>
      <c r="E51" s="301" t="s">
        <v>116</v>
      </c>
      <c r="F51" s="254">
        <v>0.5</v>
      </c>
      <c r="G51" s="302" t="s">
        <v>121</v>
      </c>
      <c r="H51" s="303" t="s">
        <v>122</v>
      </c>
      <c r="I51" s="303" t="s">
        <v>123</v>
      </c>
      <c r="J51" s="303" t="s">
        <v>124</v>
      </c>
      <c r="K51" s="303" t="s">
        <v>125</v>
      </c>
      <c r="L51" s="317"/>
      <c r="M51" s="318">
        <v>0</v>
      </c>
      <c r="N51" s="128">
        <f t="shared" si="11"/>
        <v>0</v>
      </c>
    </row>
    <row r="52" spans="1:14" ht="18.75" customHeight="1">
      <c r="A52" s="112" t="s">
        <v>113</v>
      </c>
      <c r="B52" s="259">
        <v>1.27</v>
      </c>
      <c r="C52" s="114" t="s">
        <v>163</v>
      </c>
      <c r="D52" s="300">
        <v>0.8</v>
      </c>
      <c r="E52" s="301" t="s">
        <v>116</v>
      </c>
      <c r="F52" s="254">
        <v>1</v>
      </c>
      <c r="G52" s="302">
        <v>40</v>
      </c>
      <c r="H52" s="315">
        <v>50</v>
      </c>
      <c r="I52" s="315">
        <v>60</v>
      </c>
      <c r="J52" s="315">
        <v>70</v>
      </c>
      <c r="K52" s="315">
        <v>80</v>
      </c>
      <c r="L52" s="317"/>
      <c r="M52" s="128">
        <f t="shared" ref="M52:M53" si="12">(((IF(L52&lt;G52,G52,IF(L52&gt;K52,K52,L52)))-(IF(L52&lt;G52,G52,IF(AND(L52&gt;=G52,L52&lt;H52),G52,IF(AND(L52&gt;=H52,L52&lt;I52),H52,IF(AND(L52&gt;=I52,L52&lt;J52),I52,IF(AND(L52&gt;=J52,L52&lt;K52),J52,IF(L52&gt;=K52,K52,"0"))))))))/(K52-J52))+IF(L52&lt;G52,"1",IF(AND(L52&gt;=G52,L52&lt;H52),"1",IF(AND(L52&gt;=H52,L52&lt;I52),"2",IF(AND(L52&gt;=I52,L52&lt;J52),"3",IF(AND(L52&gt;=J52,L52&lt;K52),"4",IF(L52&gt;=K52,"5","0"))))))</f>
        <v>1</v>
      </c>
      <c r="N52" s="128">
        <f t="shared" si="11"/>
        <v>0.01</v>
      </c>
    </row>
    <row r="53" spans="1:14" ht="18.75" customHeight="1">
      <c r="A53" s="320"/>
      <c r="B53" s="279">
        <v>1.28</v>
      </c>
      <c r="C53" s="250" t="s">
        <v>164</v>
      </c>
      <c r="D53" s="304">
        <v>0.8</v>
      </c>
      <c r="E53" s="305" t="s">
        <v>116</v>
      </c>
      <c r="F53" s="322">
        <v>0.5</v>
      </c>
      <c r="G53" s="323">
        <v>70</v>
      </c>
      <c r="H53" s="323">
        <v>75</v>
      </c>
      <c r="I53" s="323">
        <v>80</v>
      </c>
      <c r="J53" s="323">
        <v>85</v>
      </c>
      <c r="K53" s="323">
        <v>90</v>
      </c>
      <c r="L53" s="324"/>
      <c r="M53" s="128">
        <f t="shared" si="12"/>
        <v>1</v>
      </c>
      <c r="N53" s="128">
        <f t="shared" si="11"/>
        <v>5.0000000000000001E-3</v>
      </c>
    </row>
    <row r="54" spans="1:14" ht="18.75" customHeight="1">
      <c r="A54" s="320"/>
      <c r="B54" s="326">
        <v>1.29</v>
      </c>
      <c r="C54" s="327" t="s">
        <v>165</v>
      </c>
      <c r="D54" s="291"/>
      <c r="E54" s="292"/>
      <c r="F54" s="189"/>
      <c r="G54" s="189"/>
      <c r="H54" s="295"/>
      <c r="I54" s="189"/>
      <c r="J54" s="189"/>
      <c r="K54" s="295"/>
      <c r="L54" s="194"/>
      <c r="M54" s="194"/>
      <c r="N54" s="196"/>
    </row>
    <row r="55" spans="1:14" ht="18.75" customHeight="1">
      <c r="A55" s="153"/>
      <c r="B55" s="328"/>
      <c r="C55" s="250" t="s">
        <v>166</v>
      </c>
      <c r="D55" s="329">
        <v>0.6</v>
      </c>
      <c r="E55" s="296" t="s">
        <v>116</v>
      </c>
      <c r="F55" s="297">
        <v>0.5</v>
      </c>
      <c r="G55" s="171">
        <v>40</v>
      </c>
      <c r="H55" s="171">
        <v>45</v>
      </c>
      <c r="I55" s="171">
        <v>50</v>
      </c>
      <c r="J55" s="171">
        <v>55</v>
      </c>
      <c r="K55" s="171">
        <v>60</v>
      </c>
      <c r="L55" s="39"/>
      <c r="M55" s="128">
        <f t="shared" ref="M55:M57" si="13">(((IF(L55&lt;G55,G55,IF(L55&gt;K55,K55,L55)))-(IF(L55&lt;G55,G55,IF(AND(L55&gt;=G55,L55&lt;H55),G55,IF(AND(L55&gt;=H55,L55&lt;I55),H55,IF(AND(L55&gt;=I55,L55&lt;J55),I55,IF(AND(L55&gt;=J55,L55&lt;K55),J55,IF(L55&gt;=K55,K55,"0"))))))))/(K55-J55))+IF(L55&lt;G55,"1",IF(AND(L55&gt;=G55,L55&lt;H55),"1",IF(AND(L55&gt;=H55,L55&lt;I55),"2",IF(AND(L55&gt;=I55,L55&lt;J55),"3",IF(AND(L55&gt;=J55,L55&lt;K55),"4",IF(L55&gt;=K55,"5","0"))))))</f>
        <v>1</v>
      </c>
      <c r="N55" s="128">
        <f t="shared" ref="N55:N60" si="14">SUM(M55*F55)/100</f>
        <v>5.0000000000000001E-3</v>
      </c>
    </row>
    <row r="56" spans="1:14" ht="18.75" customHeight="1">
      <c r="A56" s="153"/>
      <c r="B56" s="331"/>
      <c r="C56" s="250" t="s">
        <v>167</v>
      </c>
      <c r="D56" s="300">
        <v>0.5</v>
      </c>
      <c r="E56" s="301" t="s">
        <v>116</v>
      </c>
      <c r="F56" s="254">
        <v>0.5</v>
      </c>
      <c r="G56" s="127">
        <v>30</v>
      </c>
      <c r="H56" s="127">
        <v>35</v>
      </c>
      <c r="I56" s="127">
        <v>40</v>
      </c>
      <c r="J56" s="127">
        <v>45</v>
      </c>
      <c r="K56" s="127">
        <v>50</v>
      </c>
      <c r="L56" s="215"/>
      <c r="M56" s="128">
        <f t="shared" si="13"/>
        <v>1</v>
      </c>
      <c r="N56" s="128">
        <f t="shared" si="14"/>
        <v>5.0000000000000001E-3</v>
      </c>
    </row>
    <row r="57" spans="1:14" ht="18.75" customHeight="1">
      <c r="A57" s="112"/>
      <c r="B57" s="312"/>
      <c r="C57" s="250" t="s">
        <v>168</v>
      </c>
      <c r="D57" s="300">
        <v>0.4</v>
      </c>
      <c r="E57" s="301" t="s">
        <v>116</v>
      </c>
      <c r="F57" s="254">
        <v>0.5</v>
      </c>
      <c r="G57" s="127">
        <v>20</v>
      </c>
      <c r="H57" s="127">
        <v>25</v>
      </c>
      <c r="I57" s="127">
        <v>30</v>
      </c>
      <c r="J57" s="127">
        <v>35</v>
      </c>
      <c r="K57" s="127">
        <v>40</v>
      </c>
      <c r="L57" s="215"/>
      <c r="M57" s="128">
        <f t="shared" si="13"/>
        <v>1</v>
      </c>
      <c r="N57" s="128">
        <f t="shared" si="14"/>
        <v>5.0000000000000001E-3</v>
      </c>
    </row>
    <row r="58" spans="1:14" ht="18.75" customHeight="1">
      <c r="A58" s="225" t="s">
        <v>169</v>
      </c>
      <c r="B58" s="259">
        <v>1.3</v>
      </c>
      <c r="C58" s="332" t="s">
        <v>170</v>
      </c>
      <c r="D58" s="333"/>
      <c r="E58" s="333" t="s">
        <v>116</v>
      </c>
      <c r="F58" s="335">
        <v>0</v>
      </c>
      <c r="G58" s="302" t="s">
        <v>121</v>
      </c>
      <c r="H58" s="303" t="s">
        <v>122</v>
      </c>
      <c r="I58" s="303" t="s">
        <v>123</v>
      </c>
      <c r="J58" s="303" t="s">
        <v>124</v>
      </c>
      <c r="K58" s="303" t="s">
        <v>125</v>
      </c>
      <c r="L58" s="165">
        <v>2</v>
      </c>
      <c r="M58" s="215">
        <v>2</v>
      </c>
      <c r="N58" s="128">
        <f t="shared" si="14"/>
        <v>0</v>
      </c>
    </row>
    <row r="59" spans="1:14" ht="18.75" customHeight="1">
      <c r="A59" s="112"/>
      <c r="B59" s="216">
        <v>1.31</v>
      </c>
      <c r="C59" s="337" t="s">
        <v>171</v>
      </c>
      <c r="D59" s="338"/>
      <c r="E59" s="339"/>
      <c r="F59" s="335">
        <v>1.3</v>
      </c>
      <c r="G59" s="171">
        <v>2</v>
      </c>
      <c r="H59" s="171">
        <v>4</v>
      </c>
      <c r="I59" s="171">
        <v>6</v>
      </c>
      <c r="J59" s="171">
        <v>8</v>
      </c>
      <c r="K59" s="171">
        <v>10</v>
      </c>
      <c r="L59" s="165"/>
      <c r="M59" s="128">
        <v>5</v>
      </c>
      <c r="N59" s="128">
        <f t="shared" si="14"/>
        <v>6.5000000000000002E-2</v>
      </c>
    </row>
    <row r="60" spans="1:14" ht="18.75" customHeight="1">
      <c r="A60" s="225"/>
      <c r="B60" s="279">
        <v>1.32</v>
      </c>
      <c r="C60" s="342" t="s">
        <v>172</v>
      </c>
      <c r="D60" s="344"/>
      <c r="E60" s="345"/>
      <c r="F60" s="271">
        <v>1.2</v>
      </c>
      <c r="G60" s="346">
        <v>1</v>
      </c>
      <c r="H60" s="346">
        <v>2</v>
      </c>
      <c r="I60" s="346">
        <v>3</v>
      </c>
      <c r="J60" s="346">
        <v>4</v>
      </c>
      <c r="K60" s="346">
        <v>5</v>
      </c>
      <c r="L60" s="182"/>
      <c r="M60" s="324">
        <v>5</v>
      </c>
      <c r="N60" s="324">
        <f t="shared" si="14"/>
        <v>0.06</v>
      </c>
    </row>
    <row r="61" spans="1:14" ht="18.75" customHeight="1">
      <c r="A61" s="225"/>
      <c r="B61" s="348"/>
      <c r="C61" s="350" t="s">
        <v>173</v>
      </c>
      <c r="D61" s="351"/>
      <c r="E61" s="351"/>
      <c r="F61" s="354">
        <v>30</v>
      </c>
      <c r="G61" s="355"/>
      <c r="H61" s="355"/>
      <c r="I61" s="355"/>
      <c r="J61" s="355"/>
      <c r="K61" s="355"/>
      <c r="L61" s="355"/>
      <c r="M61" s="355"/>
      <c r="N61" s="355"/>
    </row>
    <row r="62" spans="1:14" ht="18.75" customHeight="1">
      <c r="A62" s="225"/>
      <c r="B62" s="357"/>
      <c r="C62" s="156" t="s">
        <v>174</v>
      </c>
      <c r="D62" s="359"/>
      <c r="E62" s="361"/>
      <c r="F62" s="275"/>
      <c r="G62" s="154"/>
      <c r="H62" s="154"/>
      <c r="I62" s="154"/>
      <c r="J62" s="154"/>
      <c r="K62" s="154"/>
      <c r="L62" s="154"/>
      <c r="M62" s="154"/>
      <c r="N62" s="154"/>
    </row>
    <row r="63" spans="1:14" ht="18.75" customHeight="1">
      <c r="A63" s="225" t="s">
        <v>169</v>
      </c>
      <c r="B63" s="363">
        <v>2.1</v>
      </c>
      <c r="C63" s="365" t="s">
        <v>175</v>
      </c>
      <c r="D63" s="367" t="s">
        <v>53</v>
      </c>
      <c r="E63" s="369" t="s">
        <v>116</v>
      </c>
      <c r="F63" s="282">
        <v>3</v>
      </c>
      <c r="G63" s="289" t="s">
        <v>121</v>
      </c>
      <c r="H63" s="289" t="s">
        <v>122</v>
      </c>
      <c r="I63" s="289" t="s">
        <v>123</v>
      </c>
      <c r="J63" s="289" t="s">
        <v>124</v>
      </c>
      <c r="K63" s="289" t="s">
        <v>125</v>
      </c>
      <c r="L63" s="371">
        <v>2</v>
      </c>
      <c r="M63" s="371">
        <v>2</v>
      </c>
      <c r="N63" s="172">
        <f>SUM(M63*F63)/100</f>
        <v>0.06</v>
      </c>
    </row>
    <row r="64" spans="1:14" ht="18.75" customHeight="1">
      <c r="A64" s="225" t="s">
        <v>169</v>
      </c>
      <c r="B64" s="358">
        <v>2.2000000000000002</v>
      </c>
      <c r="C64" s="341" t="s">
        <v>176</v>
      </c>
      <c r="D64" s="364"/>
      <c r="E64" s="366"/>
      <c r="F64" s="368"/>
      <c r="G64" s="194"/>
      <c r="H64" s="194"/>
      <c r="I64" s="194"/>
      <c r="J64" s="194"/>
      <c r="K64" s="194"/>
      <c r="L64" s="194"/>
      <c r="M64" s="194"/>
      <c r="N64" s="196"/>
    </row>
    <row r="65" spans="1:14" ht="18.75" customHeight="1">
      <c r="A65" s="225"/>
      <c r="B65" s="259"/>
      <c r="C65" s="360" t="s">
        <v>177</v>
      </c>
      <c r="D65" s="370" t="s">
        <v>178</v>
      </c>
      <c r="E65" s="372" t="s">
        <v>94</v>
      </c>
      <c r="F65" s="374">
        <v>1.5</v>
      </c>
      <c r="G65" s="171">
        <v>20</v>
      </c>
      <c r="H65" s="171">
        <v>25</v>
      </c>
      <c r="I65" s="171">
        <v>30</v>
      </c>
      <c r="J65" s="171">
        <v>35</v>
      </c>
      <c r="K65" s="171">
        <v>40</v>
      </c>
      <c r="L65" s="39">
        <v>20.81</v>
      </c>
      <c r="M65" s="128">
        <f t="shared" ref="M65:M66" si="15">(((IF(L65&lt;G65,G65,IF(L65&gt;K65,K65,L65)))-(IF(L65&lt;G65,G65,IF(AND(L65&gt;=G65,L65&lt;H65),G65,IF(AND(L65&gt;=H65,L65&lt;I65),H65,IF(AND(L65&gt;=I65,L65&lt;J65),I65,IF(AND(L65&gt;=J65,L65&lt;K65),J65,IF(L65&gt;=K65,K65,"0"))))))))/(K65-J65))+IF(L65&lt;G65,"1",IF(AND(L65&gt;=G65,L65&lt;H65),"1",IF(AND(L65&gt;=H65,L65&lt;I65),"2",IF(AND(L65&gt;=I65,L65&lt;J65),"3",IF(AND(L65&gt;=J65,L65&lt;K65),"4",IF(L65&gt;=K65,"5","0"))))))</f>
        <v>1.1619999999999997</v>
      </c>
      <c r="N65" s="128">
        <f t="shared" ref="N65:N81" si="16">SUM(M65*F65)/100</f>
        <v>1.7429999999999994E-2</v>
      </c>
    </row>
    <row r="66" spans="1:14" ht="18.75" customHeight="1">
      <c r="A66" s="112"/>
      <c r="B66" s="259"/>
      <c r="C66" s="360" t="s">
        <v>179</v>
      </c>
      <c r="D66" s="268" t="s">
        <v>180</v>
      </c>
      <c r="E66" s="274" t="s">
        <v>94</v>
      </c>
      <c r="F66" s="335">
        <v>1.5</v>
      </c>
      <c r="G66" s="127">
        <v>25</v>
      </c>
      <c r="H66" s="127">
        <v>30</v>
      </c>
      <c r="I66" s="127">
        <v>35</v>
      </c>
      <c r="J66" s="127">
        <v>40</v>
      </c>
      <c r="K66" s="276">
        <v>45</v>
      </c>
      <c r="L66" s="215">
        <v>31.19</v>
      </c>
      <c r="M66" s="128">
        <f t="shared" si="15"/>
        <v>2.2380000000000004</v>
      </c>
      <c r="N66" s="128">
        <f t="shared" si="16"/>
        <v>3.357000000000001E-2</v>
      </c>
    </row>
    <row r="67" spans="1:14" ht="18.75" customHeight="1">
      <c r="A67" s="225" t="s">
        <v>39</v>
      </c>
      <c r="B67" s="358">
        <v>2.2999999999999998</v>
      </c>
      <c r="C67" s="260" t="s">
        <v>181</v>
      </c>
      <c r="D67" s="268" t="s">
        <v>97</v>
      </c>
      <c r="E67" s="274" t="s">
        <v>94</v>
      </c>
      <c r="F67" s="377">
        <v>2</v>
      </c>
      <c r="G67" s="276">
        <v>8</v>
      </c>
      <c r="H67" s="276">
        <v>7.75</v>
      </c>
      <c r="I67" s="379">
        <v>7.5</v>
      </c>
      <c r="J67" s="276">
        <v>7.25</v>
      </c>
      <c r="K67" s="276">
        <v>7</v>
      </c>
      <c r="L67" s="318">
        <v>1.98</v>
      </c>
      <c r="M67" s="128">
        <f>(((IF(L67&gt;G67,G67,IF(L67&lt;K67,K67,L67)))-(IF(L67&lt;G67,G67,IF(AND(L67&gt;=G67,L67&lt;H67),G67,IF(AND(L67&gt;=H67,L67&lt;I67),H67,IF(AND(L67&gt;=I67,L67&lt;J67),I67,IF(AND(L67&gt;=J67,L67&lt;K67),J67,IF(L67&gt;=K67,K67,"0"))))))))/(K67-J67))+IF(L67&lt;G67,"1",IF(AND(L67&gt;=G67,L67&lt;H67),"1",IF(AND(L67&gt;=H67,L67&lt;I67),"2",IF(AND(L67&gt;=I67,L67&lt;J67),"3",IF(AND(L67&gt;=J67,L67&lt;K67),"4",IF(L67&gt;=K67,"5","0"))))))</f>
        <v>5</v>
      </c>
      <c r="N67" s="128">
        <f t="shared" si="16"/>
        <v>0.1</v>
      </c>
    </row>
    <row r="68" spans="1:14" ht="18.75" customHeight="1">
      <c r="A68" s="225" t="s">
        <v>169</v>
      </c>
      <c r="B68" s="358">
        <v>2.4</v>
      </c>
      <c r="C68" s="360" t="s">
        <v>182</v>
      </c>
      <c r="D68" s="268"/>
      <c r="E68" s="388"/>
      <c r="F68" s="282">
        <v>3</v>
      </c>
      <c r="G68" s="382"/>
      <c r="H68" s="382"/>
      <c r="I68" s="382"/>
      <c r="J68" s="382"/>
      <c r="K68" s="382"/>
      <c r="L68" s="284"/>
      <c r="M68" s="284">
        <v>2</v>
      </c>
      <c r="N68" s="128">
        <f t="shared" si="16"/>
        <v>0.06</v>
      </c>
    </row>
    <row r="69" spans="1:14" ht="18.75" customHeight="1">
      <c r="A69" s="112" t="s">
        <v>39</v>
      </c>
      <c r="B69" s="358">
        <v>2.5</v>
      </c>
      <c r="C69" s="384" t="s">
        <v>183</v>
      </c>
      <c r="D69" s="268">
        <v>0.2</v>
      </c>
      <c r="E69" s="274" t="s">
        <v>94</v>
      </c>
      <c r="F69" s="368"/>
      <c r="G69" s="276">
        <v>16</v>
      </c>
      <c r="H69" s="276">
        <v>18</v>
      </c>
      <c r="I69" s="276">
        <v>20</v>
      </c>
      <c r="J69" s="276">
        <v>22</v>
      </c>
      <c r="K69" s="276">
        <v>24</v>
      </c>
      <c r="L69" s="318">
        <v>20.52</v>
      </c>
      <c r="M69" s="128">
        <f t="shared" ref="M69:M72" si="17">(((IF(L69&lt;G69,G69,IF(L69&gt;K69,K69,L69)))-(IF(L69&lt;G69,G69,IF(AND(L69&gt;=G69,L69&lt;H69),G69,IF(AND(L69&gt;=H69,L69&lt;I69),H69,IF(AND(L69&gt;=I69,L69&lt;J69),I69,IF(AND(L69&gt;=J69,L69&lt;K69),J69,IF(L69&gt;=K69,K69,"0"))))))))/(K69-J69))+IF(L69&lt;G69,"1",IF(AND(L69&gt;=G69,L69&lt;H69),"1",IF(AND(L69&gt;=H69,L69&lt;I69),"2",IF(AND(L69&gt;=I69,L69&lt;J69),"3",IF(AND(L69&gt;=J69,L69&lt;K69),"4",IF(L69&gt;=K69,"5","0"))))))</f>
        <v>3.26</v>
      </c>
      <c r="N69" s="128">
        <f t="shared" si="16"/>
        <v>0</v>
      </c>
    </row>
    <row r="70" spans="1:14" ht="18.75" customHeight="1">
      <c r="A70" s="112"/>
      <c r="B70" s="358"/>
      <c r="C70" s="285" t="s">
        <v>184</v>
      </c>
      <c r="D70" s="268">
        <v>0.1</v>
      </c>
      <c r="E70" s="274"/>
      <c r="F70" s="392"/>
      <c r="G70" s="87">
        <v>6</v>
      </c>
      <c r="H70" s="87">
        <v>8</v>
      </c>
      <c r="I70" s="87">
        <v>10</v>
      </c>
      <c r="J70" s="87">
        <v>12</v>
      </c>
      <c r="K70" s="87">
        <v>14</v>
      </c>
      <c r="L70" s="390"/>
      <c r="M70" s="128">
        <f t="shared" si="17"/>
        <v>1</v>
      </c>
      <c r="N70" s="128">
        <f t="shared" si="16"/>
        <v>0</v>
      </c>
    </row>
    <row r="71" spans="1:14" ht="18.75" customHeight="1">
      <c r="A71" s="112"/>
      <c r="B71" s="358"/>
      <c r="C71" s="280" t="s">
        <v>185</v>
      </c>
      <c r="D71" s="268">
        <v>0.2</v>
      </c>
      <c r="E71" s="274"/>
      <c r="F71" s="275">
        <v>0</v>
      </c>
      <c r="G71" s="276">
        <v>16</v>
      </c>
      <c r="H71" s="276">
        <v>18</v>
      </c>
      <c r="I71" s="276">
        <v>20</v>
      </c>
      <c r="J71" s="276">
        <v>22</v>
      </c>
      <c r="K71" s="276">
        <v>24</v>
      </c>
      <c r="L71" s="318"/>
      <c r="M71" s="128">
        <f t="shared" si="17"/>
        <v>1</v>
      </c>
      <c r="N71" s="128">
        <f t="shared" si="16"/>
        <v>0</v>
      </c>
    </row>
    <row r="72" spans="1:14" ht="18.75" customHeight="1">
      <c r="A72" s="112"/>
      <c r="B72" s="358"/>
      <c r="C72" s="360" t="s">
        <v>186</v>
      </c>
      <c r="D72" s="268">
        <v>0.3</v>
      </c>
      <c r="E72" s="274"/>
      <c r="F72" s="275">
        <v>2</v>
      </c>
      <c r="G72" s="276">
        <v>26</v>
      </c>
      <c r="H72" s="276">
        <v>28</v>
      </c>
      <c r="I72" s="276">
        <v>30</v>
      </c>
      <c r="J72" s="276">
        <v>32</v>
      </c>
      <c r="K72" s="276">
        <v>34</v>
      </c>
      <c r="L72" s="215">
        <v>27.61</v>
      </c>
      <c r="M72" s="128">
        <f t="shared" si="17"/>
        <v>1.8049999999999997</v>
      </c>
      <c r="N72" s="128">
        <f t="shared" si="16"/>
        <v>3.6099999999999993E-2</v>
      </c>
    </row>
    <row r="73" spans="1:14" ht="18.75" customHeight="1">
      <c r="A73" s="225" t="s">
        <v>169</v>
      </c>
      <c r="B73" s="358">
        <v>2.6</v>
      </c>
      <c r="C73" s="360" t="s">
        <v>187</v>
      </c>
      <c r="D73" s="268" t="s">
        <v>188</v>
      </c>
      <c r="E73" s="274" t="s">
        <v>94</v>
      </c>
      <c r="F73" s="275">
        <v>0</v>
      </c>
      <c r="G73" s="276">
        <v>14</v>
      </c>
      <c r="H73" s="276">
        <v>13</v>
      </c>
      <c r="I73" s="276">
        <v>12</v>
      </c>
      <c r="J73" s="276">
        <v>11</v>
      </c>
      <c r="K73" s="276">
        <v>10</v>
      </c>
      <c r="L73" s="215">
        <v>33.33</v>
      </c>
      <c r="M73" s="128">
        <f>(((IF(L73&gt;G73,G73,IF(L73&lt;K73,K73,L73)))-(IF(L73&lt;G73,G73,IF(AND(L73&gt;=G73,L73&lt;H73),G73,IF(AND(L73&gt;=H73,L73&lt;I73),H73,IF(AND(L73&gt;=I73,L73&lt;J73),I73,IF(AND(L73&gt;=J73,L73&lt;K73),J73,IF(L73&gt;=K73,K73,"0"))))))))/(K73-J73))+IF(L73&lt;G73,"1",IF(AND(L73&gt;=G73,L73&lt;H73),"1",IF(AND(L73&gt;=H73,L73&lt;I73),"2",IF(AND(L73&gt;=I73,L73&lt;J73),"3",IF(AND(L73&gt;=J73,L73&lt;K73),"4",IF(L73&gt;=K73,"5","0"))))))</f>
        <v>1</v>
      </c>
      <c r="N73" s="128">
        <f t="shared" si="16"/>
        <v>0</v>
      </c>
    </row>
    <row r="74" spans="1:14" ht="18.75" customHeight="1">
      <c r="A74" s="225" t="s">
        <v>169</v>
      </c>
      <c r="B74" s="358">
        <v>2.7</v>
      </c>
      <c r="C74" s="384" t="s">
        <v>189</v>
      </c>
      <c r="D74" s="268">
        <v>0.85</v>
      </c>
      <c r="E74" s="274" t="s">
        <v>143</v>
      </c>
      <c r="F74" s="275">
        <v>3</v>
      </c>
      <c r="G74" s="276">
        <v>73</v>
      </c>
      <c r="H74" s="276">
        <v>76</v>
      </c>
      <c r="I74" s="276">
        <v>79</v>
      </c>
      <c r="J74" s="276">
        <v>82</v>
      </c>
      <c r="K74" s="276">
        <v>85</v>
      </c>
      <c r="L74" s="215">
        <v>84</v>
      </c>
      <c r="M74" s="128">
        <f t="shared" ref="M74:M78" si="18">(((IF(L74&lt;G74,G74,IF(L74&gt;K74,K74,L74)))-(IF(L74&lt;G74,G74,IF(AND(L74&gt;=G74,L74&lt;H74),G74,IF(AND(L74&gt;=H74,L74&lt;I74),H74,IF(AND(L74&gt;=I74,L74&lt;J74),I74,IF(AND(L74&gt;=J74,L74&lt;K74),J74,IF(L74&gt;=K74,K74,"0"))))))))/(K74-J74))+IF(L74&lt;G74,"1",IF(AND(L74&gt;=G74,L74&lt;H74),"1",IF(AND(L74&gt;=H74,L74&lt;I74),"2",IF(AND(L74&gt;=I74,L74&lt;J74),"3",IF(AND(L74&gt;=J74,L74&lt;K74),"4",IF(L74&gt;=K74,"5","0"))))))</f>
        <v>4.666666666666667</v>
      </c>
      <c r="N74" s="128">
        <f t="shared" si="16"/>
        <v>0.14000000000000001</v>
      </c>
    </row>
    <row r="75" spans="1:14" ht="18.75" customHeight="1">
      <c r="A75" s="225" t="s">
        <v>39</v>
      </c>
      <c r="B75" s="358">
        <v>2.8</v>
      </c>
      <c r="C75" s="260" t="s">
        <v>244</v>
      </c>
      <c r="D75" s="268" t="s">
        <v>191</v>
      </c>
      <c r="E75" s="274" t="s">
        <v>94</v>
      </c>
      <c r="F75" s="275">
        <v>2</v>
      </c>
      <c r="G75" s="276">
        <v>58</v>
      </c>
      <c r="H75" s="276">
        <v>60</v>
      </c>
      <c r="I75" s="276">
        <v>62</v>
      </c>
      <c r="J75" s="276">
        <v>64</v>
      </c>
      <c r="K75" s="276">
        <v>66</v>
      </c>
      <c r="L75" s="215">
        <v>64.89</v>
      </c>
      <c r="M75" s="128">
        <f t="shared" si="18"/>
        <v>4.4450000000000003</v>
      </c>
      <c r="N75" s="128">
        <f t="shared" si="16"/>
        <v>8.8900000000000007E-2</v>
      </c>
    </row>
    <row r="76" spans="1:14" ht="18.75" customHeight="1">
      <c r="A76" s="112" t="s">
        <v>39</v>
      </c>
      <c r="B76" s="358">
        <v>2.9</v>
      </c>
      <c r="C76" s="360" t="s">
        <v>192</v>
      </c>
      <c r="D76" s="268">
        <v>0.7</v>
      </c>
      <c r="E76" s="274"/>
      <c r="F76" s="275">
        <v>2</v>
      </c>
      <c r="G76" s="276">
        <v>60</v>
      </c>
      <c r="H76" s="276">
        <v>65</v>
      </c>
      <c r="I76" s="276">
        <v>70</v>
      </c>
      <c r="J76" s="276">
        <v>75</v>
      </c>
      <c r="K76" s="276">
        <v>80</v>
      </c>
      <c r="L76" s="215"/>
      <c r="M76" s="128">
        <f t="shared" si="18"/>
        <v>1</v>
      </c>
      <c r="N76" s="128">
        <f t="shared" si="16"/>
        <v>0.02</v>
      </c>
    </row>
    <row r="77" spans="1:14" ht="18.75" customHeight="1">
      <c r="A77" s="112" t="s">
        <v>193</v>
      </c>
      <c r="B77" s="259">
        <v>2.1</v>
      </c>
      <c r="C77" s="360" t="s">
        <v>194</v>
      </c>
      <c r="D77" s="268" t="s">
        <v>195</v>
      </c>
      <c r="E77" s="274" t="s">
        <v>94</v>
      </c>
      <c r="F77" s="395">
        <v>2</v>
      </c>
      <c r="G77" s="276">
        <v>51</v>
      </c>
      <c r="H77" s="276">
        <v>52</v>
      </c>
      <c r="I77" s="276">
        <v>53</v>
      </c>
      <c r="J77" s="276">
        <v>54</v>
      </c>
      <c r="K77" s="276">
        <v>55</v>
      </c>
      <c r="L77" s="215">
        <v>21.1</v>
      </c>
      <c r="M77" s="128">
        <f t="shared" si="18"/>
        <v>1</v>
      </c>
      <c r="N77" s="128">
        <f t="shared" si="16"/>
        <v>0.02</v>
      </c>
    </row>
    <row r="78" spans="1:14" ht="18.75" customHeight="1">
      <c r="A78" s="112"/>
      <c r="B78" s="259">
        <v>2.11</v>
      </c>
      <c r="C78" s="360" t="s">
        <v>196</v>
      </c>
      <c r="D78" s="399">
        <v>0.82499999999999996</v>
      </c>
      <c r="E78" s="274" t="s">
        <v>94</v>
      </c>
      <c r="F78" s="395">
        <v>2</v>
      </c>
      <c r="G78" s="276">
        <v>72.5</v>
      </c>
      <c r="H78" s="276">
        <v>75</v>
      </c>
      <c r="I78" s="276">
        <v>77.5</v>
      </c>
      <c r="J78" s="276">
        <v>80</v>
      </c>
      <c r="K78" s="276">
        <v>82.5</v>
      </c>
      <c r="L78" s="215">
        <v>75.81</v>
      </c>
      <c r="M78" s="128">
        <f t="shared" si="18"/>
        <v>2.3240000000000007</v>
      </c>
      <c r="N78" s="128">
        <f t="shared" si="16"/>
        <v>4.6480000000000014E-2</v>
      </c>
    </row>
    <row r="79" spans="1:14" ht="18.75" customHeight="1">
      <c r="A79" s="400" t="s">
        <v>113</v>
      </c>
      <c r="B79" s="259">
        <v>2.12</v>
      </c>
      <c r="C79" s="341" t="s">
        <v>197</v>
      </c>
      <c r="D79" s="268"/>
      <c r="E79" s="274" t="s">
        <v>94</v>
      </c>
      <c r="F79" s="395">
        <v>2</v>
      </c>
      <c r="G79" s="276">
        <v>5.4</v>
      </c>
      <c r="H79" s="276">
        <v>4.4000000000000004</v>
      </c>
      <c r="I79" s="276">
        <v>3.4</v>
      </c>
      <c r="J79" s="276">
        <v>2.4</v>
      </c>
      <c r="K79" s="276">
        <v>1.4</v>
      </c>
      <c r="L79" s="215">
        <v>0</v>
      </c>
      <c r="M79" s="128">
        <f t="shared" ref="M79:M80" si="19">(((IF(L79&gt;G79,G79,IF(L79&lt;K79,K79,L79)))-(IF(L79&lt;G79,G79,IF(AND(L79&gt;=G79,L79&lt;H79),G79,IF(AND(L79&gt;=H79,L79&lt;I79),H79,IF(AND(L79&gt;=I79,L79&lt;J79),I79,IF(AND(L79&gt;=J79,L79&lt;K79),J79,IF(L79&gt;=K79,K79,"0"))))))))/(K79-J79))+IF(L79&lt;G79,"1",IF(AND(L79&gt;=G79,L79&lt;H79),"1",IF(AND(L79&gt;=H79,L79&lt;I79),"2",IF(AND(L79&gt;=I79,L79&lt;J79),"3",IF(AND(L79&gt;=J79,L79&lt;K79),"4",IF(L79&gt;=K79,"5","0"))))))</f>
        <v>5</v>
      </c>
      <c r="N79" s="128">
        <f t="shared" si="16"/>
        <v>0.1</v>
      </c>
    </row>
    <row r="80" spans="1:14" ht="18.75" customHeight="1">
      <c r="A80" s="112" t="s">
        <v>39</v>
      </c>
      <c r="B80" s="259">
        <v>2.13</v>
      </c>
      <c r="C80" s="360" t="s">
        <v>198</v>
      </c>
      <c r="D80" s="268"/>
      <c r="E80" s="274"/>
      <c r="F80" s="395">
        <v>2</v>
      </c>
      <c r="G80" s="276">
        <v>31</v>
      </c>
      <c r="H80" s="276">
        <v>30</v>
      </c>
      <c r="I80" s="276">
        <v>29</v>
      </c>
      <c r="J80" s="276">
        <v>28</v>
      </c>
      <c r="K80" s="276">
        <v>27</v>
      </c>
      <c r="L80" s="215"/>
      <c r="M80" s="128">
        <f t="shared" si="19"/>
        <v>5</v>
      </c>
      <c r="N80" s="128">
        <f t="shared" si="16"/>
        <v>0.1</v>
      </c>
    </row>
    <row r="81" spans="1:14" ht="18.75" customHeight="1">
      <c r="A81" s="112" t="s">
        <v>39</v>
      </c>
      <c r="B81" s="279">
        <v>2.14</v>
      </c>
      <c r="C81" s="423" t="s">
        <v>200</v>
      </c>
      <c r="D81" s="281"/>
      <c r="E81" s="424"/>
      <c r="F81" s="395">
        <v>2</v>
      </c>
      <c r="G81" s="362">
        <v>0</v>
      </c>
      <c r="H81" s="362"/>
      <c r="I81" s="362"/>
      <c r="J81" s="362"/>
      <c r="K81" s="362">
        <v>5</v>
      </c>
      <c r="L81" s="284"/>
      <c r="M81" s="284">
        <v>5</v>
      </c>
      <c r="N81" s="324">
        <f t="shared" si="16"/>
        <v>0.1</v>
      </c>
    </row>
    <row r="82" spans="1:14" ht="18.75" customHeight="1">
      <c r="A82" s="400"/>
      <c r="B82" s="355"/>
      <c r="C82" s="350" t="s">
        <v>201</v>
      </c>
      <c r="D82" s="426"/>
      <c r="E82" s="426"/>
      <c r="F82" s="407">
        <v>15</v>
      </c>
      <c r="G82" s="355"/>
      <c r="H82" s="355"/>
      <c r="I82" s="355"/>
      <c r="J82" s="355"/>
      <c r="K82" s="355"/>
      <c r="L82" s="355"/>
      <c r="M82" s="355"/>
      <c r="N82" s="355"/>
    </row>
    <row r="83" spans="1:14" ht="18.75" customHeight="1">
      <c r="A83" s="400"/>
      <c r="B83" s="154"/>
      <c r="C83" s="156" t="s">
        <v>203</v>
      </c>
      <c r="D83" s="428"/>
      <c r="E83" s="428"/>
      <c r="F83" s="419"/>
      <c r="G83" s="154"/>
      <c r="H83" s="154"/>
      <c r="I83" s="154"/>
      <c r="J83" s="154"/>
      <c r="K83" s="154"/>
      <c r="L83" s="154"/>
      <c r="M83" s="154"/>
      <c r="N83" s="154"/>
    </row>
    <row r="84" spans="1:14" ht="18.75" customHeight="1">
      <c r="A84" s="112" t="s">
        <v>39</v>
      </c>
      <c r="B84" s="403">
        <v>3.1</v>
      </c>
      <c r="C84" s="430" t="s">
        <v>204</v>
      </c>
      <c r="D84" s="365" t="s">
        <v>130</v>
      </c>
      <c r="E84" s="432"/>
      <c r="F84" s="335">
        <v>5</v>
      </c>
      <c r="G84" s="87" t="s">
        <v>121</v>
      </c>
      <c r="H84" s="87" t="s">
        <v>122</v>
      </c>
      <c r="I84" s="87" t="s">
        <v>123</v>
      </c>
      <c r="J84" s="87" t="s">
        <v>124</v>
      </c>
      <c r="K84" s="87" t="s">
        <v>125</v>
      </c>
      <c r="L84" s="39">
        <v>4</v>
      </c>
      <c r="M84" s="39">
        <v>4</v>
      </c>
      <c r="N84" s="172">
        <f t="shared" ref="N84:N88" si="20">SUM(M84*F84)/100</f>
        <v>0.2</v>
      </c>
    </row>
    <row r="85" spans="1:14" ht="18.75" customHeight="1">
      <c r="A85" s="112"/>
      <c r="B85" s="403">
        <v>3.2</v>
      </c>
      <c r="C85" s="422" t="s">
        <v>205</v>
      </c>
      <c r="D85" s="360"/>
      <c r="E85" s="341"/>
      <c r="F85" s="335">
        <v>5</v>
      </c>
      <c r="G85" s="276">
        <v>94</v>
      </c>
      <c r="H85" s="276">
        <v>95</v>
      </c>
      <c r="I85" s="276">
        <v>96</v>
      </c>
      <c r="J85" s="276">
        <v>97</v>
      </c>
      <c r="K85" s="276">
        <v>98</v>
      </c>
      <c r="L85" s="215"/>
      <c r="M85" s="128">
        <f t="shared" ref="M85:M87" si="21">(((IF(L85&lt;G85,G85,IF(L85&gt;K85,K85,L85)))-(IF(L85&lt;G85,G85,IF(AND(L85&gt;=G85,L85&lt;H85),G85,IF(AND(L85&gt;=H85,L85&lt;I85),H85,IF(AND(L85&gt;=I85,L85&lt;J85),I85,IF(AND(L85&gt;=J85,L85&lt;K85),J85,IF(L85&gt;=K85,K85,"0"))))))))/(K85-J85))+IF(L85&lt;G85,"1",IF(AND(L85&gt;=G85,L85&lt;H85),"1",IF(AND(L85&gt;=H85,L85&lt;I85),"2",IF(AND(L85&gt;=I85,L85&lt;J85),"3",IF(AND(L85&gt;=J85,L85&lt;K85),"4",IF(L85&gt;=K85,"5","0"))))))</f>
        <v>1</v>
      </c>
      <c r="N85" s="128">
        <f t="shared" si="20"/>
        <v>0.05</v>
      </c>
    </row>
    <row r="86" spans="1:14" ht="18.75" customHeight="1">
      <c r="A86" s="112"/>
      <c r="B86" s="403">
        <v>3.3</v>
      </c>
      <c r="C86" s="422" t="s">
        <v>206</v>
      </c>
      <c r="D86" s="268">
        <v>1</v>
      </c>
      <c r="E86" s="341"/>
      <c r="F86" s="335">
        <v>5</v>
      </c>
      <c r="G86" s="276">
        <v>80</v>
      </c>
      <c r="H86" s="276">
        <v>85</v>
      </c>
      <c r="I86" s="276">
        <v>90</v>
      </c>
      <c r="J86" s="276">
        <v>95</v>
      </c>
      <c r="K86" s="276">
        <v>100</v>
      </c>
      <c r="L86" s="215"/>
      <c r="M86" s="128">
        <f t="shared" si="21"/>
        <v>1</v>
      </c>
      <c r="N86" s="128">
        <f t="shared" si="20"/>
        <v>0.05</v>
      </c>
    </row>
    <row r="87" spans="1:14" ht="18.75" customHeight="1">
      <c r="A87" s="112" t="s">
        <v>39</v>
      </c>
      <c r="B87" s="425">
        <v>3.4</v>
      </c>
      <c r="C87" s="360" t="s">
        <v>207</v>
      </c>
      <c r="D87" s="268">
        <v>0.2</v>
      </c>
      <c r="E87" s="274" t="s">
        <v>143</v>
      </c>
      <c r="F87" s="335">
        <v>0</v>
      </c>
      <c r="G87" s="276">
        <v>16</v>
      </c>
      <c r="H87" s="276">
        <v>18</v>
      </c>
      <c r="I87" s="276">
        <v>20</v>
      </c>
      <c r="J87" s="276">
        <v>22</v>
      </c>
      <c r="K87" s="276">
        <v>24</v>
      </c>
      <c r="L87" s="215"/>
      <c r="M87" s="128">
        <f t="shared" si="21"/>
        <v>1</v>
      </c>
      <c r="N87" s="128">
        <f t="shared" si="20"/>
        <v>0</v>
      </c>
    </row>
    <row r="88" spans="1:14" ht="18.75" customHeight="1">
      <c r="A88" s="320" t="s">
        <v>138</v>
      </c>
      <c r="B88" s="445">
        <v>3.5</v>
      </c>
      <c r="C88" s="423" t="s">
        <v>209</v>
      </c>
      <c r="D88" s="433" t="s">
        <v>130</v>
      </c>
      <c r="E88" s="345" t="s">
        <v>116</v>
      </c>
      <c r="F88" s="436">
        <v>0</v>
      </c>
      <c r="G88" s="289" t="s">
        <v>121</v>
      </c>
      <c r="H88" s="289" t="s">
        <v>122</v>
      </c>
      <c r="I88" s="289" t="s">
        <v>123</v>
      </c>
      <c r="J88" s="289" t="s">
        <v>124</v>
      </c>
      <c r="K88" s="289" t="s">
        <v>125</v>
      </c>
      <c r="L88" s="371">
        <v>4</v>
      </c>
      <c r="M88" s="371">
        <v>4</v>
      </c>
      <c r="N88" s="324">
        <f t="shared" si="20"/>
        <v>0</v>
      </c>
    </row>
    <row r="89" spans="1:14" ht="18.75" customHeight="1">
      <c r="A89" s="225"/>
      <c r="B89" s="355"/>
      <c r="C89" s="350" t="s">
        <v>213</v>
      </c>
      <c r="D89" s="447"/>
      <c r="E89" s="447"/>
      <c r="F89" s="407">
        <v>10</v>
      </c>
      <c r="G89" s="355"/>
      <c r="H89" s="355"/>
      <c r="I89" s="355"/>
      <c r="J89" s="355"/>
      <c r="K89" s="355"/>
      <c r="L89" s="355"/>
      <c r="M89" s="355"/>
      <c r="N89" s="355"/>
    </row>
    <row r="90" spans="1:14" ht="18.75" customHeight="1">
      <c r="A90" s="225"/>
      <c r="B90" s="154"/>
      <c r="C90" s="156" t="s">
        <v>214</v>
      </c>
      <c r="D90" s="428"/>
      <c r="E90" s="428"/>
      <c r="F90" s="335"/>
      <c r="G90" s="154"/>
      <c r="H90" s="154"/>
      <c r="I90" s="154"/>
      <c r="J90" s="154"/>
      <c r="K90" s="154"/>
      <c r="L90" s="154"/>
      <c r="M90" s="154"/>
      <c r="N90" s="154"/>
    </row>
    <row r="91" spans="1:14" ht="18.75" customHeight="1">
      <c r="A91" s="112" t="s">
        <v>39</v>
      </c>
      <c r="B91" s="449">
        <v>4.0999999999999996</v>
      </c>
      <c r="C91" s="280" t="s">
        <v>215</v>
      </c>
      <c r="D91" s="370">
        <v>0.9</v>
      </c>
      <c r="E91" s="432"/>
      <c r="F91" s="335">
        <v>2</v>
      </c>
      <c r="G91" s="87">
        <v>70</v>
      </c>
      <c r="H91" s="87">
        <v>75</v>
      </c>
      <c r="I91" s="87">
        <v>80</v>
      </c>
      <c r="J91" s="87">
        <v>85</v>
      </c>
      <c r="K91" s="87">
        <v>90</v>
      </c>
      <c r="L91" s="39">
        <v>96.97</v>
      </c>
      <c r="M91" s="172">
        <f>(((IF(L91&lt;G91,G91,IF(L91&gt;K91,K91,L91)))-(IF(L91&lt;G91,G91,IF(AND(L91&gt;=G91,L91&lt;H91),G91,IF(AND(L91&gt;=H91,L91&lt;I91),H91,IF(AND(L91&gt;=I91,L91&lt;J91),I91,IF(AND(L91&gt;=J91,L91&lt;K91),J91,IF(L91&gt;=K91,K91,"0"))))))))/(K91-J91))+IF(L91&lt;G91,"1",IF(AND(L91&gt;=G91,L91&lt;H91),"1",IF(AND(L91&gt;=H91,L91&lt;I91),"2",IF(AND(L91&gt;=I91,L91&lt;J91),"3",IF(AND(L91&gt;=J91,L91&lt;K91),"4",IF(L91&gt;=K91,"5","0"))))))</f>
        <v>5</v>
      </c>
      <c r="N91" s="172">
        <f t="shared" ref="N91:N96" si="22">SUM(M91*F91)/100</f>
        <v>0.1</v>
      </c>
    </row>
    <row r="92" spans="1:14" ht="18.75" customHeight="1">
      <c r="A92" s="112" t="s">
        <v>39</v>
      </c>
      <c r="B92" s="425">
        <v>4.2</v>
      </c>
      <c r="C92" s="443" t="s">
        <v>216</v>
      </c>
      <c r="D92" s="268" t="s">
        <v>130</v>
      </c>
      <c r="E92" s="274"/>
      <c r="F92" s="335">
        <v>1.5</v>
      </c>
      <c r="G92" s="276" t="s">
        <v>121</v>
      </c>
      <c r="H92" s="276" t="s">
        <v>122</v>
      </c>
      <c r="I92" s="276" t="s">
        <v>123</v>
      </c>
      <c r="J92" s="276" t="s">
        <v>124</v>
      </c>
      <c r="K92" s="276" t="s">
        <v>125</v>
      </c>
      <c r="L92" s="215"/>
      <c r="M92" s="215"/>
      <c r="N92" s="128">
        <f t="shared" si="22"/>
        <v>0</v>
      </c>
    </row>
    <row r="93" spans="1:14" ht="18.75" customHeight="1">
      <c r="A93" s="112" t="s">
        <v>39</v>
      </c>
      <c r="B93" s="425">
        <v>4.3</v>
      </c>
      <c r="C93" s="446" t="s">
        <v>221</v>
      </c>
      <c r="D93" s="268" t="s">
        <v>130</v>
      </c>
      <c r="E93" s="274"/>
      <c r="F93" s="335">
        <v>2</v>
      </c>
      <c r="G93" s="276">
        <v>75</v>
      </c>
      <c r="H93" s="276">
        <v>80</v>
      </c>
      <c r="I93" s="276">
        <v>85</v>
      </c>
      <c r="J93" s="276">
        <v>90</v>
      </c>
      <c r="K93" s="276">
        <v>95</v>
      </c>
      <c r="L93" s="215">
        <v>18.18</v>
      </c>
      <c r="M93" s="128">
        <f>(((IF(L93&lt;G93,G93,IF(L93&gt;K93,K93,L93)))-(IF(L93&lt;G93,G93,IF(AND(L93&gt;=G93,L93&lt;H93),G93,IF(AND(L93&gt;=H93,L93&lt;I93),H93,IF(AND(L93&gt;=I93,L93&lt;J93),I93,IF(AND(L93&gt;=J93,L93&lt;K93),J93,IF(L93&gt;=K93,K93,"0"))))))))/(K93-J93))+IF(L93&lt;G93,"1",IF(AND(L93&gt;=G93,L93&lt;H93),"1",IF(AND(L93&gt;=H93,L93&lt;I93),"2",IF(AND(L93&gt;=I93,L93&lt;J93),"3",IF(AND(L93&gt;=J93,L93&lt;K93),"4",IF(L93&gt;=K93,"5","0"))))))</f>
        <v>1</v>
      </c>
      <c r="N93" s="128">
        <f t="shared" si="22"/>
        <v>0.02</v>
      </c>
    </row>
    <row r="94" spans="1:14" ht="18.75" customHeight="1">
      <c r="A94" s="112" t="s">
        <v>138</v>
      </c>
      <c r="B94" s="425">
        <v>4.4000000000000004</v>
      </c>
      <c r="C94" s="285" t="s">
        <v>218</v>
      </c>
      <c r="D94" s="268" t="s">
        <v>130</v>
      </c>
      <c r="E94" s="274"/>
      <c r="F94" s="335">
        <v>2</v>
      </c>
      <c r="G94" s="276" t="s">
        <v>121</v>
      </c>
      <c r="H94" s="276" t="s">
        <v>122</v>
      </c>
      <c r="I94" s="276" t="s">
        <v>123</v>
      </c>
      <c r="J94" s="276" t="s">
        <v>124</v>
      </c>
      <c r="K94" s="276" t="s">
        <v>125</v>
      </c>
      <c r="L94" s="215">
        <v>1</v>
      </c>
      <c r="M94" s="215">
        <v>1</v>
      </c>
      <c r="N94" s="128">
        <f t="shared" si="22"/>
        <v>0.02</v>
      </c>
    </row>
    <row r="95" spans="1:14" ht="18.75" customHeight="1">
      <c r="A95" s="112" t="s">
        <v>138</v>
      </c>
      <c r="B95" s="425">
        <v>4.5</v>
      </c>
      <c r="C95" s="134" t="s">
        <v>219</v>
      </c>
      <c r="D95" s="268" t="s">
        <v>130</v>
      </c>
      <c r="E95" s="274"/>
      <c r="F95" s="335">
        <v>0</v>
      </c>
      <c r="G95" s="276" t="s">
        <v>121</v>
      </c>
      <c r="H95" s="276" t="s">
        <v>122</v>
      </c>
      <c r="I95" s="276" t="s">
        <v>123</v>
      </c>
      <c r="J95" s="276" t="s">
        <v>124</v>
      </c>
      <c r="K95" s="276" t="s">
        <v>125</v>
      </c>
      <c r="L95" s="215"/>
      <c r="M95" s="215"/>
      <c r="N95" s="128">
        <f t="shared" si="22"/>
        <v>0</v>
      </c>
    </row>
    <row r="96" spans="1:14" ht="18.75" customHeight="1">
      <c r="A96" s="112" t="s">
        <v>138</v>
      </c>
      <c r="B96" s="425">
        <v>4.5999999999999996</v>
      </c>
      <c r="C96" s="450" t="s">
        <v>220</v>
      </c>
      <c r="D96" s="268">
        <v>0.25</v>
      </c>
      <c r="E96" s="274" t="s">
        <v>119</v>
      </c>
      <c r="F96" s="335">
        <v>2.5</v>
      </c>
      <c r="G96" s="276">
        <v>15</v>
      </c>
      <c r="H96" s="276">
        <v>20</v>
      </c>
      <c r="I96" s="276">
        <v>25</v>
      </c>
      <c r="J96" s="276">
        <v>30</v>
      </c>
      <c r="K96" s="276">
        <v>35</v>
      </c>
      <c r="L96" s="215"/>
      <c r="M96" s="128">
        <f>(((IF(L96&lt;G96,G96,IF(L96&gt;K96,K96,L96)))-(IF(L96&lt;G96,G96,IF(AND(L96&gt;=G96,L96&lt;H96),G96,IF(AND(L96&gt;=H96,L96&lt;I96),H96,IF(AND(L96&gt;=I96,L96&lt;J96),I96,IF(AND(L96&gt;=J96,L96&lt;K96),J96,IF(L96&gt;=K96,K96,"0"))))))))/(K96-J96))+IF(L96&lt;G96,"1",IF(AND(L96&gt;=G96,L96&lt;H96),"1",IF(AND(L96&gt;=H96,L96&lt;I96),"2",IF(AND(L96&gt;=I96,L96&lt;J96),"3",IF(AND(L96&gt;=J96,L96&lt;K96),"4",IF(L96&gt;=K96,"5","0"))))))</f>
        <v>1</v>
      </c>
      <c r="N96" s="128">
        <f t="shared" si="22"/>
        <v>2.5000000000000001E-2</v>
      </c>
    </row>
    <row r="97" spans="1:24" ht="18.75" customHeight="1">
      <c r="A97" s="452"/>
      <c r="B97" s="453"/>
      <c r="C97" s="454"/>
      <c r="D97" s="455"/>
      <c r="E97" s="457"/>
      <c r="F97" s="453"/>
      <c r="G97" s="474" t="s">
        <v>222</v>
      </c>
      <c r="H97" s="459"/>
      <c r="I97" s="459"/>
      <c r="J97" s="459"/>
      <c r="K97" s="459"/>
      <c r="L97" s="453"/>
      <c r="M97" s="453"/>
      <c r="N97" s="476">
        <f>SUM(N11:N96)</f>
        <v>2.8242499999999997</v>
      </c>
      <c r="O97" s="477"/>
      <c r="P97" s="477"/>
      <c r="Q97" s="477"/>
      <c r="R97" s="477"/>
      <c r="S97" s="477"/>
      <c r="T97" s="477"/>
      <c r="U97" s="477"/>
      <c r="V97" s="477"/>
      <c r="W97" s="477"/>
      <c r="X97" s="477"/>
    </row>
    <row r="98" spans="1:24" ht="18.75" customHeight="1">
      <c r="A98" s="1"/>
      <c r="B98" s="5"/>
      <c r="C98" s="465"/>
      <c r="D98" s="466"/>
      <c r="E98" s="466"/>
      <c r="F98" s="5"/>
      <c r="G98" s="479" t="s">
        <v>223</v>
      </c>
      <c r="H98" s="5"/>
      <c r="I98" s="403"/>
      <c r="J98" s="403"/>
      <c r="K98" s="403"/>
      <c r="L98" s="5"/>
      <c r="M98" s="5"/>
      <c r="N98" s="481">
        <f>SUM(N97*100)/5</f>
        <v>56.484999999999992</v>
      </c>
      <c r="O98" s="33"/>
      <c r="P98" s="33"/>
      <c r="Q98" s="33"/>
      <c r="R98" s="33"/>
      <c r="S98" s="33"/>
      <c r="T98" s="33"/>
      <c r="U98" s="33"/>
      <c r="V98" s="33"/>
      <c r="W98" s="33"/>
      <c r="X98" s="33"/>
    </row>
    <row r="99" spans="1:24" ht="18.75" customHeight="1">
      <c r="A99" s="1"/>
      <c r="B99" s="1"/>
      <c r="C99" s="260"/>
      <c r="D99" s="1"/>
      <c r="E99" s="1"/>
      <c r="F99" s="5"/>
      <c r="G99" s="5"/>
      <c r="H99" s="5"/>
      <c r="I99" s="5"/>
      <c r="J99" s="5">
        <v>5</v>
      </c>
      <c r="K99" s="5"/>
      <c r="L99" s="5"/>
      <c r="M99" s="5"/>
      <c r="N99" s="5"/>
      <c r="O99" s="33"/>
      <c r="P99" s="33"/>
      <c r="Q99" s="33"/>
      <c r="R99" s="33"/>
      <c r="S99" s="33"/>
      <c r="T99" s="33"/>
      <c r="U99" s="33"/>
      <c r="V99" s="33"/>
      <c r="W99" s="33"/>
      <c r="X99" s="33"/>
    </row>
    <row r="100" spans="1:24" ht="18.75" customHeight="1">
      <c r="A100" s="1"/>
      <c r="B100" s="1"/>
      <c r="C100" s="4"/>
      <c r="D100" s="4"/>
      <c r="E100" s="4"/>
      <c r="F100" s="5"/>
      <c r="G100" s="5"/>
      <c r="H100" s="5"/>
      <c r="I100" s="5"/>
      <c r="J100" s="5"/>
      <c r="K100" s="5"/>
      <c r="L100" s="5"/>
      <c r="M100" s="5"/>
      <c r="N100" s="5"/>
    </row>
    <row r="101" spans="1:24" ht="18.75" customHeight="1">
      <c r="A101" s="1"/>
      <c r="B101" s="1"/>
      <c r="C101" s="4"/>
      <c r="D101" s="4"/>
      <c r="E101" s="4"/>
      <c r="F101" s="5"/>
      <c r="G101" s="5"/>
      <c r="H101" s="5"/>
      <c r="I101" s="5"/>
      <c r="J101" s="5"/>
      <c r="K101" s="5"/>
      <c r="L101" s="5"/>
      <c r="M101" s="5"/>
      <c r="N101" s="5"/>
    </row>
    <row r="102" spans="1:24" ht="18.75" customHeight="1">
      <c r="A102" s="1"/>
      <c r="B102" s="1"/>
      <c r="C102" s="4"/>
      <c r="D102" s="4"/>
      <c r="E102" s="4"/>
      <c r="F102" s="5"/>
      <c r="G102" s="5"/>
      <c r="H102" s="5"/>
      <c r="I102" s="5"/>
      <c r="J102" s="5"/>
      <c r="K102" s="5"/>
      <c r="L102" s="5"/>
      <c r="M102" s="5"/>
      <c r="N102" s="5"/>
    </row>
    <row r="103" spans="1:24" ht="18.75" customHeight="1">
      <c r="A103" s="1"/>
      <c r="B103" s="1"/>
      <c r="C103" s="4"/>
      <c r="D103" s="4"/>
      <c r="E103" s="4"/>
      <c r="F103" s="5"/>
      <c r="G103" s="5"/>
      <c r="H103" s="5"/>
      <c r="I103" s="5"/>
      <c r="J103" s="5"/>
      <c r="K103" s="5"/>
      <c r="L103" s="5"/>
      <c r="M103" s="5"/>
      <c r="N103" s="5"/>
    </row>
    <row r="104" spans="1:24" ht="18.75" customHeight="1">
      <c r="A104" s="1"/>
      <c r="B104" s="1"/>
      <c r="C104" s="4"/>
      <c r="D104" s="4"/>
      <c r="E104" s="4"/>
      <c r="F104" s="5"/>
      <c r="G104" s="5"/>
      <c r="H104" s="5"/>
      <c r="I104" s="5"/>
      <c r="J104" s="5"/>
      <c r="K104" s="5"/>
      <c r="L104" s="5"/>
      <c r="M104" s="5"/>
      <c r="N104" s="5"/>
    </row>
    <row r="105" spans="1:24" ht="18.75" customHeight="1">
      <c r="A105" s="1"/>
      <c r="B105" s="1"/>
      <c r="C105" s="4"/>
      <c r="D105" s="4"/>
      <c r="E105" s="4"/>
      <c r="F105" s="5"/>
      <c r="G105" s="5"/>
      <c r="H105" s="5"/>
      <c r="I105" s="5"/>
      <c r="J105" s="5"/>
      <c r="K105" s="5"/>
      <c r="L105" s="5"/>
      <c r="M105" s="5"/>
      <c r="N105" s="5"/>
    </row>
    <row r="106" spans="1:24" ht="18.75" customHeight="1">
      <c r="A106" s="1"/>
      <c r="B106" s="1"/>
      <c r="C106" s="4"/>
      <c r="D106" s="4"/>
      <c r="E106" s="4"/>
      <c r="F106" s="5"/>
      <c r="G106" s="5"/>
      <c r="H106" s="5"/>
      <c r="I106" s="5"/>
      <c r="J106" s="5"/>
      <c r="K106" s="5"/>
      <c r="L106" s="5"/>
      <c r="M106" s="5"/>
      <c r="N106" s="5"/>
    </row>
    <row r="107" spans="1:24" ht="18.75" customHeight="1">
      <c r="A107" s="1"/>
      <c r="B107" s="1"/>
      <c r="C107" s="4"/>
      <c r="D107" s="4"/>
      <c r="E107" s="4"/>
      <c r="F107" s="5"/>
      <c r="G107" s="5"/>
      <c r="H107" s="5"/>
      <c r="I107" s="5"/>
      <c r="J107" s="5"/>
      <c r="K107" s="5"/>
      <c r="L107" s="5"/>
      <c r="M107" s="5"/>
      <c r="N107" s="5"/>
    </row>
    <row r="108" spans="1:24" ht="18.75" customHeight="1"/>
    <row r="109" spans="1:24" ht="18.75" customHeight="1">
      <c r="A109" s="1"/>
      <c r="B109" s="1"/>
      <c r="C109" s="4"/>
      <c r="D109" s="4"/>
      <c r="E109" s="4"/>
      <c r="F109" s="5"/>
      <c r="G109" s="5"/>
      <c r="H109" s="5"/>
      <c r="I109" s="5"/>
      <c r="J109" s="5"/>
      <c r="K109" s="5"/>
      <c r="L109" s="5"/>
      <c r="M109" s="5"/>
      <c r="N109" s="5"/>
    </row>
    <row r="110" spans="1:24" ht="15.75" customHeight="1"/>
    <row r="111" spans="1:24" ht="15.75" customHeight="1"/>
    <row r="112" spans="1:24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5:B7"/>
    <mergeCell ref="C5:C7"/>
    <mergeCell ref="G5:K5"/>
    <mergeCell ref="A40:A41"/>
  </mergeCells>
  <pageMargins left="0.7" right="0.7" top="0.75" bottom="0.75" header="0" footer="0"/>
  <pageSetup orientation="landscape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1000"/>
  <sheetViews>
    <sheetView workbookViewId="0"/>
  </sheetViews>
  <sheetFormatPr defaultColWidth="12.625" defaultRowHeight="15" customHeight="1"/>
  <cols>
    <col min="1" max="1" width="6" customWidth="1"/>
    <col min="2" max="2" width="3.75" customWidth="1"/>
    <col min="3" max="3" width="59.875" customWidth="1"/>
    <col min="4" max="4" width="7.25" customWidth="1"/>
    <col min="5" max="5" width="7.875" customWidth="1"/>
    <col min="6" max="6" width="4.875" customWidth="1"/>
    <col min="7" max="7" width="6.125" customWidth="1"/>
    <col min="8" max="8" width="5.75" customWidth="1"/>
    <col min="9" max="10" width="5.5" customWidth="1"/>
    <col min="11" max="11" width="5.75" customWidth="1"/>
    <col min="12" max="12" width="7.5" customWidth="1"/>
    <col min="13" max="13" width="7.125" customWidth="1"/>
    <col min="14" max="14" width="7.875" customWidth="1"/>
    <col min="15" max="24" width="8.625" customWidth="1"/>
  </cols>
  <sheetData>
    <row r="1" spans="1:24" ht="18.75" customHeight="1">
      <c r="A1" s="1"/>
      <c r="B1" s="1"/>
      <c r="C1" s="2" t="s">
        <v>1</v>
      </c>
      <c r="D1" s="4"/>
      <c r="E1" s="4"/>
      <c r="F1" s="5"/>
      <c r="G1" s="5"/>
      <c r="H1" s="5"/>
      <c r="I1" s="5"/>
      <c r="J1" s="5"/>
      <c r="K1" s="5"/>
      <c r="L1" s="5"/>
      <c r="M1" s="5"/>
      <c r="N1" s="5"/>
    </row>
    <row r="2" spans="1:24" ht="18.75" customHeight="1">
      <c r="A2" s="6"/>
      <c r="B2" s="6"/>
      <c r="C2" s="7" t="s">
        <v>3</v>
      </c>
      <c r="D2" s="7"/>
      <c r="E2" s="7"/>
      <c r="F2" s="7"/>
      <c r="G2" s="7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ht="18.75" customHeight="1">
      <c r="A3" s="6"/>
      <c r="B3" s="6"/>
      <c r="C3" s="9" t="s">
        <v>5</v>
      </c>
      <c r="D3" s="9" t="s">
        <v>7</v>
      </c>
      <c r="E3" s="9"/>
      <c r="F3" s="9"/>
      <c r="G3" s="9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ht="18.75" customHeight="1">
      <c r="A4" s="6"/>
      <c r="B4" s="9"/>
      <c r="C4" s="11" t="s">
        <v>8</v>
      </c>
      <c r="D4" s="11" t="s">
        <v>10</v>
      </c>
      <c r="E4" s="13"/>
      <c r="F4" s="15"/>
      <c r="G4" s="15"/>
      <c r="H4" s="6"/>
      <c r="I4" s="6"/>
      <c r="J4" s="6"/>
      <c r="K4" s="6"/>
      <c r="L4" s="6"/>
      <c r="M4" s="126" t="s">
        <v>57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ht="18.75" customHeight="1">
      <c r="A5" s="19" t="s">
        <v>15</v>
      </c>
      <c r="B5" s="531" t="s">
        <v>4</v>
      </c>
      <c r="C5" s="536" t="s">
        <v>18</v>
      </c>
      <c r="D5" s="24" t="s">
        <v>20</v>
      </c>
      <c r="E5" s="25" t="s">
        <v>28</v>
      </c>
      <c r="F5" s="43"/>
      <c r="G5" s="538" t="s">
        <v>33</v>
      </c>
      <c r="H5" s="539"/>
      <c r="I5" s="539"/>
      <c r="J5" s="539"/>
      <c r="K5" s="540"/>
      <c r="L5" s="31" t="s">
        <v>37</v>
      </c>
      <c r="M5" s="31" t="s">
        <v>16</v>
      </c>
      <c r="N5" s="31" t="s">
        <v>38</v>
      </c>
      <c r="O5" s="33"/>
      <c r="P5" s="33"/>
      <c r="Q5" s="33"/>
      <c r="R5" s="33"/>
      <c r="S5" s="33"/>
      <c r="T5" s="33"/>
      <c r="U5" s="33"/>
      <c r="V5" s="33"/>
      <c r="W5" s="33"/>
      <c r="X5" s="33"/>
    </row>
    <row r="6" spans="1:24" ht="18.75" customHeight="1">
      <c r="A6" s="35" t="s">
        <v>39</v>
      </c>
      <c r="B6" s="532"/>
      <c r="C6" s="537"/>
      <c r="D6" s="36" t="s">
        <v>43</v>
      </c>
      <c r="E6" s="37"/>
      <c r="F6" s="43"/>
      <c r="G6" s="38" t="s">
        <v>53</v>
      </c>
      <c r="H6" s="38" t="s">
        <v>53</v>
      </c>
      <c r="I6" s="38" t="s">
        <v>53</v>
      </c>
      <c r="J6" s="38" t="s">
        <v>53</v>
      </c>
      <c r="K6" s="38" t="s">
        <v>53</v>
      </c>
      <c r="L6" s="39" t="s">
        <v>55</v>
      </c>
      <c r="M6" s="39" t="s">
        <v>58</v>
      </c>
      <c r="N6" s="39" t="s">
        <v>59</v>
      </c>
      <c r="O6" s="33"/>
      <c r="P6" s="33"/>
      <c r="Q6" s="33"/>
      <c r="R6" s="33"/>
      <c r="S6" s="33"/>
      <c r="T6" s="33"/>
      <c r="U6" s="33"/>
      <c r="V6" s="33"/>
      <c r="W6" s="33"/>
      <c r="X6" s="33"/>
    </row>
    <row r="7" spans="1:24" ht="18.75" customHeight="1">
      <c r="A7" s="40"/>
      <c r="B7" s="533"/>
      <c r="C7" s="535"/>
      <c r="D7" s="41"/>
      <c r="E7" s="42"/>
      <c r="F7" s="43" t="s">
        <v>70</v>
      </c>
      <c r="G7" s="44">
        <v>1</v>
      </c>
      <c r="H7" s="45">
        <v>2</v>
      </c>
      <c r="I7" s="45">
        <v>3</v>
      </c>
      <c r="J7" s="45">
        <v>4</v>
      </c>
      <c r="K7" s="45">
        <v>5</v>
      </c>
      <c r="L7" s="49" t="s">
        <v>73</v>
      </c>
      <c r="M7" s="49" t="s">
        <v>75</v>
      </c>
      <c r="N7" s="49" t="s">
        <v>76</v>
      </c>
      <c r="O7" s="33"/>
      <c r="P7" s="33"/>
      <c r="Q7" s="33"/>
      <c r="R7" s="33"/>
      <c r="S7" s="33"/>
      <c r="T7" s="33"/>
      <c r="U7" s="33"/>
      <c r="V7" s="33"/>
      <c r="W7" s="33"/>
      <c r="X7" s="33"/>
    </row>
    <row r="8" spans="1:24" ht="18.75" customHeight="1">
      <c r="A8" s="51"/>
      <c r="B8" s="52"/>
      <c r="C8" s="138" t="s">
        <v>78</v>
      </c>
      <c r="D8" s="139"/>
      <c r="E8" s="139"/>
      <c r="F8" s="59">
        <v>100</v>
      </c>
      <c r="G8" s="141"/>
      <c r="H8" s="141"/>
      <c r="I8" s="141"/>
      <c r="J8" s="141"/>
      <c r="K8" s="141"/>
      <c r="L8" s="142"/>
      <c r="M8" s="142"/>
      <c r="N8" s="143"/>
      <c r="O8" s="33"/>
      <c r="P8" s="33"/>
      <c r="Q8" s="33"/>
      <c r="R8" s="33"/>
      <c r="S8" s="33"/>
      <c r="T8" s="33"/>
      <c r="U8" s="33"/>
      <c r="V8" s="33"/>
      <c r="W8" s="33"/>
      <c r="X8" s="33"/>
    </row>
    <row r="9" spans="1:24" ht="18.75" customHeight="1">
      <c r="A9" s="51"/>
      <c r="B9" s="145"/>
      <c r="C9" s="146" t="s">
        <v>84</v>
      </c>
      <c r="D9" s="148"/>
      <c r="E9" s="148"/>
      <c r="F9" s="59">
        <v>45</v>
      </c>
      <c r="G9" s="150"/>
      <c r="H9" s="150"/>
      <c r="I9" s="150"/>
      <c r="J9" s="150"/>
      <c r="K9" s="150"/>
      <c r="L9" s="152"/>
      <c r="M9" s="152"/>
      <c r="N9" s="152"/>
      <c r="O9" s="33"/>
      <c r="P9" s="33"/>
      <c r="Q9" s="33"/>
      <c r="R9" s="33"/>
      <c r="S9" s="33"/>
      <c r="T9" s="33"/>
      <c r="U9" s="33"/>
      <c r="V9" s="33"/>
      <c r="W9" s="33"/>
      <c r="X9" s="33"/>
    </row>
    <row r="10" spans="1:24" ht="18.75" customHeight="1">
      <c r="A10" s="84"/>
      <c r="B10" s="154"/>
      <c r="C10" s="156" t="s">
        <v>88</v>
      </c>
      <c r="D10" s="158"/>
      <c r="E10" s="158"/>
      <c r="F10" s="103"/>
      <c r="G10" s="160"/>
      <c r="H10" s="160"/>
      <c r="I10" s="160"/>
      <c r="J10" s="160"/>
      <c r="K10" s="160"/>
      <c r="L10" s="160"/>
      <c r="M10" s="160"/>
      <c r="N10" s="160"/>
    </row>
    <row r="11" spans="1:24" ht="18.75" customHeight="1">
      <c r="A11" s="112" t="s">
        <v>39</v>
      </c>
      <c r="B11" s="162">
        <v>1.1000000000000001</v>
      </c>
      <c r="C11" s="166" t="s">
        <v>90</v>
      </c>
      <c r="D11" s="168"/>
      <c r="E11" s="170" t="s">
        <v>91</v>
      </c>
      <c r="F11" s="122">
        <v>2.5</v>
      </c>
      <c r="G11" s="171">
        <v>30</v>
      </c>
      <c r="H11" s="171">
        <v>25</v>
      </c>
      <c r="I11" s="171">
        <v>20</v>
      </c>
      <c r="J11" s="171">
        <v>15</v>
      </c>
      <c r="K11" s="171">
        <v>10</v>
      </c>
      <c r="L11" s="172"/>
      <c r="M11" s="172">
        <f t="shared" ref="M11:M12" si="0">(((IF(L11&gt;G11,G11,IF(L11&lt;K11,K11,L11)))-(IF(L11&lt;G11,G11,IF(AND(L11&gt;=G11,L11&lt;H11),G11,IF(AND(L11&gt;=H11,L11&lt;I11),H11,IF(AND(L11&gt;=I11,L11&lt;J11),I11,IF(AND(L11&gt;=J11,L11&lt;K11),J11,IF(L11&gt;=K11,K11,"0"))))))))/(K11-J11))+IF(L11&lt;G11,"1",IF(AND(L11&gt;=G11,L11&lt;H11),"1",IF(AND(L11&gt;=H11,L11&lt;I11),"2",IF(AND(L11&gt;=I11,L11&lt;J11),"3",IF(AND(L11&gt;=J11,L11&lt;K11),"4",IF(L11&gt;=K11,"5","0"))))))</f>
        <v>5</v>
      </c>
      <c r="N11" s="172">
        <f t="shared" ref="N11:N16" si="1">SUM(M11*F11)/100</f>
        <v>0.125</v>
      </c>
      <c r="O11" s="130"/>
      <c r="P11" s="130"/>
      <c r="Q11" s="130"/>
      <c r="R11" s="130"/>
      <c r="S11" s="130"/>
      <c r="T11" s="130"/>
      <c r="U11" s="130"/>
      <c r="V11" s="130"/>
      <c r="W11" s="130"/>
      <c r="X11" s="130"/>
    </row>
    <row r="12" spans="1:24" ht="18.75" customHeight="1">
      <c r="A12" s="132"/>
      <c r="B12" s="56">
        <v>1.2</v>
      </c>
      <c r="C12" s="134" t="s">
        <v>92</v>
      </c>
      <c r="D12" s="116" t="s">
        <v>93</v>
      </c>
      <c r="E12" s="118" t="s">
        <v>94</v>
      </c>
      <c r="F12" s="122">
        <v>0.5</v>
      </c>
      <c r="G12" s="127">
        <v>18</v>
      </c>
      <c r="H12" s="127">
        <v>17.5</v>
      </c>
      <c r="I12" s="127">
        <v>17</v>
      </c>
      <c r="J12" s="127">
        <v>16.5</v>
      </c>
      <c r="K12" s="127">
        <v>16</v>
      </c>
      <c r="L12" s="128">
        <v>18.39</v>
      </c>
      <c r="M12" s="128">
        <f t="shared" si="0"/>
        <v>1</v>
      </c>
      <c r="N12" s="128">
        <f t="shared" si="1"/>
        <v>5.0000000000000001E-3</v>
      </c>
      <c r="O12" s="130"/>
      <c r="P12" s="130"/>
      <c r="Q12" s="130"/>
      <c r="R12" s="130"/>
      <c r="S12" s="130"/>
      <c r="T12" s="130"/>
      <c r="U12" s="130"/>
      <c r="V12" s="130"/>
      <c r="W12" s="130"/>
      <c r="X12" s="130"/>
    </row>
    <row r="13" spans="1:24" ht="18.75" customHeight="1">
      <c r="A13" s="132"/>
      <c r="B13" s="24">
        <v>1.3</v>
      </c>
      <c r="C13" s="114" t="s">
        <v>95</v>
      </c>
      <c r="D13" s="116">
        <v>0.6</v>
      </c>
      <c r="E13" s="118" t="s">
        <v>94</v>
      </c>
      <c r="F13" s="122">
        <v>0.5</v>
      </c>
      <c r="G13" s="127">
        <v>50</v>
      </c>
      <c r="H13" s="127">
        <v>55</v>
      </c>
      <c r="I13" s="127">
        <v>60</v>
      </c>
      <c r="J13" s="127">
        <v>65</v>
      </c>
      <c r="K13" s="127">
        <v>70</v>
      </c>
      <c r="L13" s="128">
        <v>64.650000000000006</v>
      </c>
      <c r="M13" s="128">
        <f>(((IF(L13&lt;G13,G13,IF(L13&gt;K13,K13,L13)))-(IF(L13&lt;G13,G13,IF(AND(L13&gt;=G13,L13&lt;H13),G13,IF(AND(L13&gt;=H13,L13&lt;I13),H13,IF(AND(L13&gt;=I13,L13&lt;J13),I13,IF(AND(L13&gt;=J13,L13&lt;K13),J13,IF(L13&gt;=K13,K13,"0"))))))))/(K13-J13))+IF(L13&lt;G13,"1",IF(AND(L13&gt;=G13,L13&lt;H13),"1",IF(AND(L13&gt;=H13,L13&lt;I13),"2",IF(AND(L13&gt;=I13,L13&lt;J13),"3",IF(AND(L13&gt;=J13,L13&lt;K13),"4",IF(L13&gt;=K13,"5","0"))))))</f>
        <v>3.930000000000001</v>
      </c>
      <c r="N13" s="128">
        <f t="shared" si="1"/>
        <v>1.9650000000000004E-2</v>
      </c>
      <c r="O13" s="130"/>
      <c r="P13" s="130"/>
      <c r="Q13" s="130"/>
      <c r="R13" s="130"/>
      <c r="S13" s="130"/>
      <c r="T13" s="130"/>
      <c r="U13" s="130"/>
      <c r="V13" s="130"/>
      <c r="W13" s="130"/>
      <c r="X13" s="130"/>
    </row>
    <row r="14" spans="1:24" ht="18.75" customHeight="1">
      <c r="A14" s="153"/>
      <c r="B14" s="155">
        <v>1.4</v>
      </c>
      <c r="C14" s="114" t="s">
        <v>96</v>
      </c>
      <c r="D14" s="116" t="s">
        <v>97</v>
      </c>
      <c r="E14" s="118" t="s">
        <v>94</v>
      </c>
      <c r="F14" s="122">
        <v>0.5</v>
      </c>
      <c r="G14" s="127">
        <v>7</v>
      </c>
      <c r="H14" s="127">
        <v>6</v>
      </c>
      <c r="I14" s="127">
        <v>5</v>
      </c>
      <c r="J14" s="127">
        <v>4</v>
      </c>
      <c r="K14" s="157">
        <v>3</v>
      </c>
      <c r="L14" s="128">
        <v>5.61</v>
      </c>
      <c r="M14" s="128">
        <f>(((IF(L14&gt;G14,G14,IF(L14&lt;K14,K14,L14)))-(IF(L14&lt;G14,G14,IF(AND(L14&gt;=G14,L14&lt;H14),G14,IF(AND(L14&gt;=H14,L14&lt;I14),H14,IF(AND(L14&gt;=I14,L14&lt;J14),I14,IF(AND(L14&gt;=J14,L14&lt;K14),J14,IF(L14&gt;=K14,K14,"0"))))))))/(K14-J14))+IF(L14&lt;G14,"1",IF(AND(L14&gt;=G14,L14&lt;H14),"1",IF(AND(L14&gt;=H14,L14&lt;I14),"2",IF(AND(L14&gt;=I14,L14&lt;J14),"3",IF(AND(L14&gt;=J14,L14&lt;K14),"4",IF(L14&gt;=K14,"5","0"))))))</f>
        <v>2.3899999999999997</v>
      </c>
      <c r="N14" s="128">
        <f t="shared" si="1"/>
        <v>1.1949999999999999E-2</v>
      </c>
      <c r="O14" s="130"/>
      <c r="P14" s="130"/>
      <c r="Q14" s="130"/>
      <c r="R14" s="130"/>
      <c r="S14" s="130"/>
      <c r="T14" s="130"/>
      <c r="U14" s="130"/>
      <c r="V14" s="130"/>
      <c r="W14" s="130"/>
      <c r="X14" s="130"/>
    </row>
    <row r="15" spans="1:24" ht="18.75" customHeight="1">
      <c r="A15" s="159"/>
      <c r="B15" s="155">
        <v>1.5</v>
      </c>
      <c r="C15" s="114" t="s">
        <v>98</v>
      </c>
      <c r="D15" s="116">
        <v>0.6</v>
      </c>
      <c r="E15" s="118" t="s">
        <v>94</v>
      </c>
      <c r="F15" s="122">
        <v>0.5</v>
      </c>
      <c r="G15" s="127">
        <v>56</v>
      </c>
      <c r="H15" s="127">
        <v>58</v>
      </c>
      <c r="I15" s="127">
        <v>60</v>
      </c>
      <c r="J15" s="127">
        <v>62</v>
      </c>
      <c r="K15" s="127">
        <v>64</v>
      </c>
      <c r="L15" s="165">
        <v>78.099999999999994</v>
      </c>
      <c r="M15" s="128">
        <f t="shared" ref="M15:M16" si="2">(((IF(L15&lt;G15,G15,IF(L15&gt;K15,K15,L15)))-(IF(L15&lt;G15,G15,IF(AND(L15&gt;=G15,L15&lt;H15),G15,IF(AND(L15&gt;=H15,L15&lt;I15),H15,IF(AND(L15&gt;=I15,L15&lt;J15),I15,IF(AND(L15&gt;=J15,L15&lt;K15),J15,IF(L15&gt;=K15,K15,"0"))))))))/(K15-J15))+IF(L15&lt;G15,"1",IF(AND(L15&gt;=G15,L15&lt;H15),"1",IF(AND(L15&gt;=H15,L15&lt;I15),"2",IF(AND(L15&gt;=I15,L15&lt;J15),"3",IF(AND(L15&gt;=J15,L15&lt;K15),"4",IF(L15&gt;=K15,"5","0"))))))</f>
        <v>5</v>
      </c>
      <c r="N15" s="128">
        <f t="shared" si="1"/>
        <v>2.5000000000000001E-2</v>
      </c>
      <c r="O15" s="130"/>
      <c r="P15" s="130"/>
      <c r="Q15" s="130"/>
      <c r="R15" s="130"/>
      <c r="S15" s="130"/>
      <c r="T15" s="130"/>
      <c r="U15" s="130"/>
      <c r="V15" s="130"/>
      <c r="W15" s="130"/>
      <c r="X15" s="130"/>
    </row>
    <row r="16" spans="1:24" ht="18.75" customHeight="1">
      <c r="A16" s="159"/>
      <c r="B16" s="155">
        <v>1.6</v>
      </c>
      <c r="C16" s="114" t="s">
        <v>99</v>
      </c>
      <c r="D16" s="167">
        <v>0.6</v>
      </c>
      <c r="E16" s="167" t="s">
        <v>94</v>
      </c>
      <c r="F16" s="174">
        <v>0.5</v>
      </c>
      <c r="G16" s="180">
        <v>50</v>
      </c>
      <c r="H16" s="180">
        <v>55</v>
      </c>
      <c r="I16" s="180">
        <v>60</v>
      </c>
      <c r="J16" s="180">
        <v>65</v>
      </c>
      <c r="K16" s="180">
        <v>70</v>
      </c>
      <c r="L16" s="182">
        <v>51.42</v>
      </c>
      <c r="M16" s="128">
        <f t="shared" si="2"/>
        <v>1.2840000000000003</v>
      </c>
      <c r="N16" s="128">
        <f t="shared" si="1"/>
        <v>6.4200000000000012E-3</v>
      </c>
      <c r="O16" s="130"/>
      <c r="P16" s="130"/>
      <c r="Q16" s="130"/>
      <c r="R16" s="130"/>
      <c r="S16" s="130"/>
      <c r="T16" s="130"/>
      <c r="U16" s="130"/>
      <c r="V16" s="130"/>
      <c r="W16" s="130"/>
      <c r="X16" s="130"/>
    </row>
    <row r="17" spans="1:24" ht="18.75" customHeight="1">
      <c r="A17" s="159" t="s">
        <v>39</v>
      </c>
      <c r="B17" s="155">
        <v>1.7</v>
      </c>
      <c r="C17" s="184" t="s">
        <v>100</v>
      </c>
      <c r="D17" s="187"/>
      <c r="E17" s="188"/>
      <c r="F17" s="192"/>
      <c r="G17" s="189"/>
      <c r="H17" s="189"/>
      <c r="I17" s="189"/>
      <c r="J17" s="189"/>
      <c r="K17" s="189"/>
      <c r="L17" s="194"/>
      <c r="M17" s="194"/>
      <c r="N17" s="196"/>
      <c r="O17" s="130"/>
      <c r="P17" s="130"/>
      <c r="Q17" s="130"/>
      <c r="R17" s="130"/>
      <c r="S17" s="130"/>
      <c r="T17" s="130"/>
      <c r="U17" s="130"/>
      <c r="V17" s="130"/>
      <c r="W17" s="130"/>
      <c r="X17" s="130"/>
    </row>
    <row r="18" spans="1:24" ht="18.75" customHeight="1">
      <c r="A18" s="159"/>
      <c r="B18" s="155"/>
      <c r="C18" s="114" t="s">
        <v>101</v>
      </c>
      <c r="D18" s="170">
        <v>0.7</v>
      </c>
      <c r="E18" s="170" t="s">
        <v>94</v>
      </c>
      <c r="F18" s="199">
        <v>1</v>
      </c>
      <c r="G18" s="171">
        <v>70</v>
      </c>
      <c r="H18" s="171">
        <v>75</v>
      </c>
      <c r="I18" s="171">
        <v>80</v>
      </c>
      <c r="J18" s="171">
        <v>85</v>
      </c>
      <c r="K18" s="171">
        <v>90</v>
      </c>
      <c r="L18" s="201">
        <v>45.02</v>
      </c>
      <c r="M18" s="128">
        <f t="shared" ref="M18:M21" si="3">(((IF(L18&lt;G18,G18,IF(L18&gt;K18,K18,L18)))-(IF(L18&lt;G18,G18,IF(AND(L18&gt;=G18,L18&lt;H18),G18,IF(AND(L18&gt;=H18,L18&lt;I18),H18,IF(AND(L18&gt;=I18,L18&lt;J18),I18,IF(AND(L18&gt;=J18,L18&lt;K18),J18,IF(L18&gt;=K18,K18,"0"))))))))/(K18-J18))+IF(L18&lt;G18,"1",IF(AND(L18&gt;=G18,L18&lt;H18),"1",IF(AND(L18&gt;=H18,L18&lt;I18),"2",IF(AND(L18&gt;=I18,L18&lt;J18),"3",IF(AND(L18&gt;=J18,L18&lt;K18),"4",IF(L18&gt;=K18,"5","0"))))))</f>
        <v>1</v>
      </c>
      <c r="N18" s="128">
        <f t="shared" ref="N18:N21" si="4">SUM(M18*F18)/100</f>
        <v>0.01</v>
      </c>
      <c r="O18" s="130"/>
      <c r="P18" s="130"/>
      <c r="Q18" s="130"/>
      <c r="R18" s="130"/>
      <c r="S18" s="130"/>
      <c r="T18" s="130"/>
      <c r="U18" s="130"/>
      <c r="V18" s="130"/>
      <c r="W18" s="130"/>
      <c r="X18" s="130"/>
    </row>
    <row r="19" spans="1:24" ht="18.75" customHeight="1">
      <c r="A19" s="159"/>
      <c r="B19" s="155"/>
      <c r="C19" s="114" t="s">
        <v>102</v>
      </c>
      <c r="D19" s="118">
        <v>0.2</v>
      </c>
      <c r="E19" s="118" t="s">
        <v>94</v>
      </c>
      <c r="F19" s="122">
        <v>0.7</v>
      </c>
      <c r="G19" s="127">
        <v>20</v>
      </c>
      <c r="H19" s="127">
        <v>21</v>
      </c>
      <c r="I19" s="127">
        <v>22</v>
      </c>
      <c r="J19" s="127">
        <v>23</v>
      </c>
      <c r="K19" s="127">
        <v>24</v>
      </c>
      <c r="L19" s="165">
        <v>14.49</v>
      </c>
      <c r="M19" s="128">
        <f t="shared" si="3"/>
        <v>1</v>
      </c>
      <c r="N19" s="128">
        <f t="shared" si="4"/>
        <v>6.9999999999999993E-3</v>
      </c>
      <c r="O19" s="130"/>
      <c r="P19" s="130"/>
      <c r="Q19" s="130"/>
      <c r="R19" s="130"/>
      <c r="S19" s="130"/>
      <c r="T19" s="130"/>
      <c r="U19" s="130"/>
      <c r="V19" s="130"/>
      <c r="W19" s="130"/>
      <c r="X19" s="130"/>
    </row>
    <row r="20" spans="1:24" ht="18.75" customHeight="1">
      <c r="A20" s="159"/>
      <c r="B20" s="155"/>
      <c r="C20" s="114" t="s">
        <v>103</v>
      </c>
      <c r="D20" s="116">
        <v>0.7</v>
      </c>
      <c r="E20" s="118" t="s">
        <v>94</v>
      </c>
      <c r="F20" s="122">
        <v>0.8</v>
      </c>
      <c r="G20" s="127">
        <v>70</v>
      </c>
      <c r="H20" s="127">
        <v>75</v>
      </c>
      <c r="I20" s="127">
        <v>80</v>
      </c>
      <c r="J20" s="127">
        <v>85</v>
      </c>
      <c r="K20" s="127">
        <v>90</v>
      </c>
      <c r="L20" s="165">
        <v>95.29</v>
      </c>
      <c r="M20" s="128">
        <f t="shared" si="3"/>
        <v>5</v>
      </c>
      <c r="N20" s="128">
        <f t="shared" si="4"/>
        <v>0.04</v>
      </c>
      <c r="O20" s="130"/>
      <c r="P20" s="130"/>
      <c r="Q20" s="130"/>
      <c r="R20" s="130"/>
      <c r="S20" s="130"/>
      <c r="T20" s="130"/>
      <c r="U20" s="130"/>
      <c r="V20" s="130"/>
      <c r="W20" s="130"/>
      <c r="X20" s="130"/>
    </row>
    <row r="21" spans="1:24" ht="18.75" customHeight="1">
      <c r="A21" s="159" t="s">
        <v>39</v>
      </c>
      <c r="B21" s="155"/>
      <c r="C21" s="114" t="s">
        <v>104</v>
      </c>
      <c r="D21" s="118">
        <v>0.5</v>
      </c>
      <c r="E21" s="118" t="s">
        <v>94</v>
      </c>
      <c r="F21" s="122">
        <v>2.5</v>
      </c>
      <c r="G21" s="127">
        <v>50</v>
      </c>
      <c r="H21" s="127">
        <v>51</v>
      </c>
      <c r="I21" s="127">
        <v>52</v>
      </c>
      <c r="J21" s="127">
        <v>53</v>
      </c>
      <c r="K21" s="127">
        <v>54</v>
      </c>
      <c r="L21" s="165">
        <v>55.3</v>
      </c>
      <c r="M21" s="128">
        <f t="shared" si="3"/>
        <v>5</v>
      </c>
      <c r="N21" s="128">
        <f t="shared" si="4"/>
        <v>0.125</v>
      </c>
      <c r="O21" s="130"/>
      <c r="P21" s="130"/>
      <c r="Q21" s="130"/>
      <c r="R21" s="130"/>
      <c r="S21" s="130"/>
      <c r="T21" s="130"/>
      <c r="U21" s="130"/>
      <c r="V21" s="130"/>
      <c r="W21" s="130"/>
      <c r="X21" s="130"/>
    </row>
    <row r="22" spans="1:24" ht="18.75" customHeight="1">
      <c r="A22" s="159"/>
      <c r="B22" s="155">
        <v>1.8</v>
      </c>
      <c r="C22" s="114" t="s">
        <v>105</v>
      </c>
      <c r="D22" s="187"/>
      <c r="E22" s="213"/>
      <c r="F22" s="207"/>
      <c r="G22" s="210"/>
      <c r="H22" s="211"/>
      <c r="I22" s="211"/>
      <c r="J22" s="211"/>
      <c r="K22" s="211"/>
      <c r="L22" s="196"/>
      <c r="M22" s="196"/>
      <c r="N22" s="196"/>
      <c r="O22" s="130"/>
      <c r="P22" s="130"/>
      <c r="Q22" s="130"/>
      <c r="R22" s="130"/>
      <c r="S22" s="130"/>
      <c r="T22" s="130"/>
      <c r="U22" s="130"/>
      <c r="V22" s="130"/>
      <c r="W22" s="130"/>
      <c r="X22" s="130"/>
    </row>
    <row r="23" spans="1:24" ht="18.75" customHeight="1">
      <c r="A23" s="112"/>
      <c r="B23" s="155"/>
      <c r="C23" s="114" t="s">
        <v>106</v>
      </c>
      <c r="D23" s="116">
        <v>0.7</v>
      </c>
      <c r="E23" s="118" t="s">
        <v>94</v>
      </c>
      <c r="F23" s="122">
        <v>0.5</v>
      </c>
      <c r="G23" s="127">
        <v>70</v>
      </c>
      <c r="H23" s="127">
        <v>75</v>
      </c>
      <c r="I23" s="127">
        <v>80</v>
      </c>
      <c r="J23" s="127">
        <v>85</v>
      </c>
      <c r="K23" s="127">
        <v>90</v>
      </c>
      <c r="L23" s="165"/>
      <c r="M23" s="128">
        <f t="shared" ref="M23:M24" si="5">(((IF(L23&lt;G23,G23,IF(L23&gt;K23,K23,L23)))-(IF(L23&lt;G23,G23,IF(AND(L23&gt;=G23,L23&lt;H23),G23,IF(AND(L23&gt;=H23,L23&lt;I23),H23,IF(AND(L23&gt;=I23,L23&lt;J23),I23,IF(AND(L23&gt;=J23,L23&lt;K23),J23,IF(L23&gt;=K23,K23,"0"))))))))/(K23-J23))+IF(L23&lt;G23,"1",IF(AND(L23&gt;=G23,L23&lt;H23),"1",IF(AND(L23&gt;=H23,L23&lt;I23),"2",IF(AND(L23&gt;=I23,L23&lt;J23),"3",IF(AND(L23&gt;=J23,L23&lt;K23),"4",IF(L23&gt;=K23,"5","0"))))))</f>
        <v>1</v>
      </c>
      <c r="N23" s="128">
        <f t="shared" ref="N23:N41" si="6">SUM(M23*F23)/100</f>
        <v>5.0000000000000001E-3</v>
      </c>
      <c r="O23" s="130"/>
      <c r="P23" s="130"/>
      <c r="Q23" s="130"/>
      <c r="R23" s="130"/>
      <c r="S23" s="130"/>
      <c r="T23" s="130"/>
      <c r="U23" s="130"/>
      <c r="V23" s="130"/>
      <c r="W23" s="130"/>
      <c r="X23" s="130"/>
    </row>
    <row r="24" spans="1:24" ht="18.75" customHeight="1">
      <c r="A24" s="112"/>
      <c r="B24" s="216"/>
      <c r="C24" s="114" t="s">
        <v>107</v>
      </c>
      <c r="D24" s="116">
        <v>0.56000000000000005</v>
      </c>
      <c r="E24" s="118" t="s">
        <v>94</v>
      </c>
      <c r="F24" s="122">
        <v>0.5</v>
      </c>
      <c r="G24" s="127">
        <v>40</v>
      </c>
      <c r="H24" s="127">
        <v>45</v>
      </c>
      <c r="I24" s="127">
        <v>50</v>
      </c>
      <c r="J24" s="127">
        <v>55</v>
      </c>
      <c r="K24" s="127">
        <v>60</v>
      </c>
      <c r="L24" s="165"/>
      <c r="M24" s="128">
        <f t="shared" si="5"/>
        <v>1</v>
      </c>
      <c r="N24" s="128">
        <f t="shared" si="6"/>
        <v>5.0000000000000001E-3</v>
      </c>
      <c r="O24" s="130"/>
      <c r="P24" s="130"/>
      <c r="Q24" s="130"/>
      <c r="R24" s="130"/>
      <c r="S24" s="130"/>
      <c r="T24" s="130"/>
      <c r="U24" s="130"/>
      <c r="V24" s="130"/>
      <c r="W24" s="130"/>
      <c r="X24" s="130"/>
    </row>
    <row r="25" spans="1:24" ht="18.75" customHeight="1">
      <c r="A25" s="112" t="s">
        <v>39</v>
      </c>
      <c r="B25" s="219">
        <v>1.9</v>
      </c>
      <c r="C25" s="114" t="s">
        <v>108</v>
      </c>
      <c r="D25" s="221"/>
      <c r="E25" s="118" t="s">
        <v>94</v>
      </c>
      <c r="F25" s="122">
        <v>2.5</v>
      </c>
      <c r="G25" s="127">
        <v>50</v>
      </c>
      <c r="H25" s="127">
        <v>45</v>
      </c>
      <c r="I25" s="127">
        <v>40</v>
      </c>
      <c r="J25" s="127">
        <v>35</v>
      </c>
      <c r="K25" s="127">
        <v>30</v>
      </c>
      <c r="L25" s="128">
        <v>12.3</v>
      </c>
      <c r="M25" s="128">
        <f t="shared" ref="M25:M26" si="7">(((IF(L25&gt;G25,G25,IF(L25&lt;K25,K25,L25)))-(IF(L25&lt;G25,G25,IF(AND(L25&gt;=G25,L25&lt;H25),G25,IF(AND(L25&gt;=H25,L25&lt;I25),H25,IF(AND(L25&gt;=I25,L25&lt;J25),I25,IF(AND(L25&gt;=J25,L25&lt;K25),J25,IF(L25&gt;=K25,K25,"0"))))))))/(K25-J25))+IF(L25&lt;G25,"1",IF(AND(L25&gt;=G25,L25&lt;H25),"1",IF(AND(L25&gt;=H25,L25&lt;I25),"2",IF(AND(L25&gt;=I25,L25&lt;J25),"3",IF(AND(L25&gt;=J25,L25&lt;K25),"4",IF(L25&gt;=K25,"5","0"))))))</f>
        <v>5</v>
      </c>
      <c r="N25" s="128">
        <f t="shared" si="6"/>
        <v>0.125</v>
      </c>
      <c r="O25" s="130"/>
      <c r="P25" s="130"/>
      <c r="Q25" s="130"/>
      <c r="R25" s="130"/>
      <c r="S25" s="130"/>
      <c r="T25" s="130"/>
      <c r="U25" s="130"/>
      <c r="V25" s="130"/>
      <c r="W25" s="130"/>
      <c r="X25" s="130"/>
    </row>
    <row r="26" spans="1:24" ht="18.75" customHeight="1">
      <c r="A26" s="225"/>
      <c r="B26" s="216">
        <v>1.1000000000000001</v>
      </c>
      <c r="C26" s="114" t="s">
        <v>109</v>
      </c>
      <c r="D26" s="116" t="s">
        <v>110</v>
      </c>
      <c r="E26" s="118" t="s">
        <v>94</v>
      </c>
      <c r="F26" s="229">
        <v>1</v>
      </c>
      <c r="G26" s="127">
        <v>20</v>
      </c>
      <c r="H26" s="127">
        <v>18</v>
      </c>
      <c r="I26" s="127">
        <v>16</v>
      </c>
      <c r="J26" s="127">
        <v>14</v>
      </c>
      <c r="K26" s="127">
        <v>12</v>
      </c>
      <c r="L26" s="165">
        <v>18.75</v>
      </c>
      <c r="M26" s="128">
        <f t="shared" si="7"/>
        <v>1.625</v>
      </c>
      <c r="N26" s="128">
        <f t="shared" si="6"/>
        <v>1.6250000000000001E-2</v>
      </c>
      <c r="O26" s="130"/>
      <c r="P26" s="130"/>
      <c r="Q26" s="130"/>
      <c r="R26" s="130"/>
      <c r="S26" s="130"/>
      <c r="T26" s="130"/>
      <c r="U26" s="130"/>
      <c r="V26" s="130"/>
      <c r="W26" s="130"/>
      <c r="X26" s="130"/>
    </row>
    <row r="27" spans="1:24" ht="18.75" customHeight="1">
      <c r="A27" s="225"/>
      <c r="B27" s="216">
        <v>1.1100000000000001</v>
      </c>
      <c r="C27" s="134" t="s">
        <v>111</v>
      </c>
      <c r="D27" s="221" t="s">
        <v>112</v>
      </c>
      <c r="E27" s="118" t="s">
        <v>94</v>
      </c>
      <c r="F27" s="122">
        <v>0.5</v>
      </c>
      <c r="G27" s="157">
        <v>30</v>
      </c>
      <c r="H27" s="127">
        <v>40</v>
      </c>
      <c r="I27" s="127">
        <v>50</v>
      </c>
      <c r="J27" s="127">
        <v>60</v>
      </c>
      <c r="K27" s="127">
        <v>70</v>
      </c>
      <c r="L27" s="182">
        <v>26.67</v>
      </c>
      <c r="M27" s="128">
        <f t="shared" ref="M27:M30" si="8">(((IF(L27&lt;G27,G27,IF(L27&gt;K27,K27,L27)))-(IF(L27&lt;G27,G27,IF(AND(L27&gt;=G27,L27&lt;H27),G27,IF(AND(L27&gt;=H27,L27&lt;I27),H27,IF(AND(L27&gt;=I27,L27&lt;J27),I27,IF(AND(L27&gt;=J27,L27&lt;K27),J27,IF(L27&gt;=K27,K27,"0"))))))))/(K27-J27))+IF(L27&lt;G27,"1",IF(AND(L27&gt;=G27,L27&lt;H27),"1",IF(AND(L27&gt;=H27,L27&lt;I27),"2",IF(AND(L27&gt;=I27,L27&lt;J27),"3",IF(AND(L27&gt;=J27,L27&lt;K27),"4",IF(L27&gt;=K27,"5","0"))))))</f>
        <v>1</v>
      </c>
      <c r="N27" s="128">
        <f t="shared" si="6"/>
        <v>5.0000000000000001E-3</v>
      </c>
      <c r="O27" s="130"/>
      <c r="P27" s="130"/>
      <c r="Q27" s="130"/>
      <c r="R27" s="130"/>
      <c r="S27" s="130"/>
      <c r="T27" s="130"/>
      <c r="U27" s="130"/>
      <c r="V27" s="130"/>
      <c r="W27" s="130"/>
      <c r="X27" s="130"/>
    </row>
    <row r="28" spans="1:24" ht="18.75" customHeight="1">
      <c r="A28" s="112" t="s">
        <v>113</v>
      </c>
      <c r="B28" s="216">
        <v>1.1200000000000001</v>
      </c>
      <c r="C28" s="114" t="s">
        <v>114</v>
      </c>
      <c r="D28" s="118">
        <v>0.47</v>
      </c>
      <c r="E28" s="118" t="s">
        <v>94</v>
      </c>
      <c r="F28" s="122">
        <v>1</v>
      </c>
      <c r="G28" s="127">
        <v>43</v>
      </c>
      <c r="H28" s="127">
        <v>45</v>
      </c>
      <c r="I28" s="127">
        <v>47</v>
      </c>
      <c r="J28" s="127">
        <v>49</v>
      </c>
      <c r="K28" s="127">
        <v>51</v>
      </c>
      <c r="L28" s="165">
        <v>50.61</v>
      </c>
      <c r="M28" s="128">
        <f t="shared" si="8"/>
        <v>4.8049999999999997</v>
      </c>
      <c r="N28" s="128">
        <f t="shared" si="6"/>
        <v>4.8049999999999995E-2</v>
      </c>
      <c r="O28" s="130"/>
      <c r="P28" s="130"/>
      <c r="Q28" s="130"/>
      <c r="R28" s="130"/>
      <c r="S28" s="130"/>
      <c r="T28" s="130"/>
      <c r="U28" s="130"/>
      <c r="V28" s="130"/>
      <c r="W28" s="130"/>
      <c r="X28" s="130"/>
    </row>
    <row r="29" spans="1:24" ht="18.75" customHeight="1">
      <c r="A29" s="225" t="s">
        <v>39</v>
      </c>
      <c r="B29" s="216">
        <v>1.1299999999999999</v>
      </c>
      <c r="C29" s="236" t="s">
        <v>115</v>
      </c>
      <c r="D29" s="116">
        <v>0.6</v>
      </c>
      <c r="E29" s="239" t="s">
        <v>116</v>
      </c>
      <c r="F29" s="199">
        <v>2.5</v>
      </c>
      <c r="G29" s="240">
        <v>30</v>
      </c>
      <c r="H29" s="240">
        <v>40</v>
      </c>
      <c r="I29" s="240">
        <v>50</v>
      </c>
      <c r="J29" s="240">
        <v>60</v>
      </c>
      <c r="K29" s="240">
        <v>70</v>
      </c>
      <c r="L29" s="215"/>
      <c r="M29" s="128">
        <f t="shared" si="8"/>
        <v>1</v>
      </c>
      <c r="N29" s="128">
        <f t="shared" si="6"/>
        <v>2.5000000000000001E-2</v>
      </c>
      <c r="O29" s="130"/>
      <c r="P29" s="130"/>
      <c r="Q29" s="130"/>
      <c r="R29" s="130"/>
      <c r="S29" s="130"/>
      <c r="T29" s="130"/>
      <c r="U29" s="130"/>
      <c r="V29" s="130"/>
      <c r="W29" s="130"/>
      <c r="X29" s="130"/>
    </row>
    <row r="30" spans="1:24" ht="18.75" customHeight="1">
      <c r="A30" s="225" t="s">
        <v>113</v>
      </c>
      <c r="B30" s="216">
        <v>1.1399999999999999</v>
      </c>
      <c r="C30" s="242" t="s">
        <v>117</v>
      </c>
      <c r="D30" s="243"/>
      <c r="E30" s="118" t="s">
        <v>94</v>
      </c>
      <c r="F30" s="246">
        <v>1</v>
      </c>
      <c r="G30" s="248">
        <v>30</v>
      </c>
      <c r="H30" s="248">
        <v>40</v>
      </c>
      <c r="I30" s="248">
        <v>50</v>
      </c>
      <c r="J30" s="248">
        <v>60</v>
      </c>
      <c r="K30" s="248">
        <v>70</v>
      </c>
      <c r="L30" s="223">
        <v>96.14</v>
      </c>
      <c r="M30" s="128">
        <f t="shared" si="8"/>
        <v>5</v>
      </c>
      <c r="N30" s="128">
        <f t="shared" si="6"/>
        <v>0.05</v>
      </c>
      <c r="O30" s="130"/>
      <c r="P30" s="130"/>
      <c r="Q30" s="130"/>
      <c r="R30" s="130"/>
      <c r="S30" s="130"/>
      <c r="T30" s="130"/>
      <c r="U30" s="130"/>
      <c r="V30" s="130"/>
      <c r="W30" s="130"/>
      <c r="X30" s="130"/>
    </row>
    <row r="31" spans="1:24" ht="18.75" customHeight="1">
      <c r="A31" s="225" t="s">
        <v>113</v>
      </c>
      <c r="B31" s="249">
        <v>1.1499999999999999</v>
      </c>
      <c r="C31" s="250" t="s">
        <v>118</v>
      </c>
      <c r="D31" s="116" t="s">
        <v>53</v>
      </c>
      <c r="E31" s="118" t="s">
        <v>119</v>
      </c>
      <c r="F31" s="251">
        <v>0</v>
      </c>
      <c r="G31" s="253" t="s">
        <v>121</v>
      </c>
      <c r="H31" s="180" t="s">
        <v>122</v>
      </c>
      <c r="I31" s="180" t="s">
        <v>123</v>
      </c>
      <c r="J31" s="180" t="s">
        <v>124</v>
      </c>
      <c r="K31" s="180" t="s">
        <v>125</v>
      </c>
      <c r="L31" s="165"/>
      <c r="M31" s="215"/>
      <c r="N31" s="128">
        <f t="shared" si="6"/>
        <v>0</v>
      </c>
      <c r="O31" s="130"/>
      <c r="P31" s="130"/>
      <c r="Q31" s="130"/>
      <c r="R31" s="130"/>
      <c r="S31" s="130"/>
      <c r="T31" s="130"/>
      <c r="U31" s="130"/>
      <c r="V31" s="130"/>
      <c r="W31" s="130"/>
      <c r="X31" s="130"/>
    </row>
    <row r="32" spans="1:24" ht="18.75" customHeight="1">
      <c r="A32" s="225"/>
      <c r="B32" s="216">
        <v>1.1599999999999999</v>
      </c>
      <c r="C32" s="134" t="s">
        <v>126</v>
      </c>
      <c r="D32" s="116" t="s">
        <v>127</v>
      </c>
      <c r="E32" s="118" t="s">
        <v>119</v>
      </c>
      <c r="F32" s="254">
        <v>1</v>
      </c>
      <c r="G32" s="255" t="s">
        <v>128</v>
      </c>
      <c r="H32" s="127" t="s">
        <v>129</v>
      </c>
      <c r="I32" s="127" t="s">
        <v>123</v>
      </c>
      <c r="J32" s="127" t="s">
        <v>124</v>
      </c>
      <c r="K32" s="127" t="s">
        <v>130</v>
      </c>
      <c r="L32" s="165"/>
      <c r="M32" s="215"/>
      <c r="N32" s="128">
        <f t="shared" si="6"/>
        <v>0</v>
      </c>
      <c r="O32" s="130"/>
      <c r="P32" s="130"/>
      <c r="Q32" s="130"/>
      <c r="R32" s="130"/>
      <c r="S32" s="130"/>
      <c r="T32" s="130"/>
      <c r="U32" s="130"/>
      <c r="V32" s="130"/>
      <c r="W32" s="130"/>
      <c r="X32" s="130"/>
    </row>
    <row r="33" spans="1:24" ht="18.75" customHeight="1">
      <c r="A33" s="225"/>
      <c r="B33" s="216">
        <v>1.17</v>
      </c>
      <c r="C33" s="114" t="s">
        <v>131</v>
      </c>
      <c r="D33" s="116" t="s">
        <v>132</v>
      </c>
      <c r="E33" s="118" t="s">
        <v>133</v>
      </c>
      <c r="F33" s="254">
        <v>0</v>
      </c>
      <c r="G33" s="256" t="s">
        <v>134</v>
      </c>
      <c r="H33" s="257"/>
      <c r="I33" s="257"/>
      <c r="J33" s="257"/>
      <c r="K33" s="256" t="s">
        <v>135</v>
      </c>
      <c r="L33" s="165"/>
      <c r="M33" s="215"/>
      <c r="N33" s="128">
        <f t="shared" si="6"/>
        <v>0</v>
      </c>
      <c r="O33" s="130"/>
      <c r="P33" s="130"/>
      <c r="Q33" s="130"/>
      <c r="R33" s="130"/>
      <c r="S33" s="130"/>
      <c r="T33" s="130"/>
      <c r="U33" s="130"/>
      <c r="V33" s="130"/>
      <c r="W33" s="130"/>
      <c r="X33" s="130"/>
    </row>
    <row r="34" spans="1:24" ht="18.75" customHeight="1">
      <c r="A34" s="112"/>
      <c r="B34" s="216">
        <v>1.18</v>
      </c>
      <c r="C34" s="250" t="s">
        <v>136</v>
      </c>
      <c r="D34" s="258" t="s">
        <v>127</v>
      </c>
      <c r="E34" s="118" t="s">
        <v>116</v>
      </c>
      <c r="F34" s="254">
        <v>1</v>
      </c>
      <c r="G34" s="253" t="s">
        <v>121</v>
      </c>
      <c r="H34" s="180" t="s">
        <v>122</v>
      </c>
      <c r="I34" s="180" t="s">
        <v>123</v>
      </c>
      <c r="J34" s="180" t="s">
        <v>124</v>
      </c>
      <c r="K34" s="180" t="s">
        <v>125</v>
      </c>
      <c r="L34" s="165">
        <v>3</v>
      </c>
      <c r="M34" s="215">
        <v>3</v>
      </c>
      <c r="N34" s="128">
        <f t="shared" si="6"/>
        <v>0.03</v>
      </c>
      <c r="O34" s="130"/>
      <c r="P34" s="130"/>
      <c r="Q34" s="130"/>
      <c r="R34" s="130"/>
      <c r="S34" s="130"/>
      <c r="T34" s="130"/>
      <c r="U34" s="130"/>
      <c r="V34" s="130"/>
      <c r="W34" s="130"/>
      <c r="X34" s="130"/>
    </row>
    <row r="35" spans="1:24" ht="18.75" customHeight="1">
      <c r="A35" s="225" t="s">
        <v>39</v>
      </c>
      <c r="B35" s="259">
        <v>1.19</v>
      </c>
      <c r="C35" s="260" t="s">
        <v>137</v>
      </c>
      <c r="D35" s="261">
        <v>0.54</v>
      </c>
      <c r="E35" s="262" t="s">
        <v>94</v>
      </c>
      <c r="F35" s="264">
        <v>2.5</v>
      </c>
      <c r="G35" s="127">
        <v>52</v>
      </c>
      <c r="H35" s="127">
        <v>53</v>
      </c>
      <c r="I35" s="127">
        <v>54</v>
      </c>
      <c r="J35" s="265">
        <v>55</v>
      </c>
      <c r="K35" s="127">
        <v>56</v>
      </c>
      <c r="L35" s="215">
        <v>78.7</v>
      </c>
      <c r="M35" s="128">
        <f>(((IF(L35&lt;G35,G35,IF(L35&gt;K35,K35,L35)))-(IF(L35&lt;G35,G35,IF(AND(L35&gt;=G35,L35&lt;H35),G35,IF(AND(L35&gt;=H35,L35&lt;I35),H35,IF(AND(L35&gt;=I35,L35&lt;J35),I35,IF(AND(L35&gt;=J35,L35&lt;K35),J35,IF(L35&gt;=K35,K35,"0"))))))))/(K35-J35))+IF(L35&lt;G35,"1",IF(AND(L35&gt;=G35,L35&lt;H35),"1",IF(AND(L35&gt;=H35,L35&lt;I35),"2",IF(AND(L35&gt;=I35,L35&lt;J35),"3",IF(AND(L35&gt;=J35,L35&lt;K35),"4",IF(L35&gt;=K35,"5","0"))))))</f>
        <v>5</v>
      </c>
      <c r="N35" s="128">
        <f t="shared" si="6"/>
        <v>0.125</v>
      </c>
    </row>
    <row r="36" spans="1:24" ht="18.75" customHeight="1">
      <c r="A36" s="225" t="s">
        <v>138</v>
      </c>
      <c r="B36" s="259">
        <v>1.2</v>
      </c>
      <c r="C36" s="267" t="s">
        <v>139</v>
      </c>
      <c r="D36" s="268" t="s">
        <v>130</v>
      </c>
      <c r="E36" s="272" t="s">
        <v>116</v>
      </c>
      <c r="F36" s="271">
        <v>3</v>
      </c>
      <c r="G36" s="255" t="s">
        <v>128</v>
      </c>
      <c r="H36" s="127" t="s">
        <v>129</v>
      </c>
      <c r="I36" s="180" t="s">
        <v>123</v>
      </c>
      <c r="J36" s="180" t="s">
        <v>124</v>
      </c>
      <c r="K36" s="127" t="s">
        <v>130</v>
      </c>
      <c r="L36" s="215">
        <v>2.5</v>
      </c>
      <c r="M36" s="215">
        <v>2.5</v>
      </c>
      <c r="N36" s="128">
        <f t="shared" si="6"/>
        <v>7.4999999999999997E-2</v>
      </c>
    </row>
    <row r="37" spans="1:24" ht="18.75" customHeight="1">
      <c r="A37" s="225" t="s">
        <v>113</v>
      </c>
      <c r="B37" s="259">
        <v>1.21</v>
      </c>
      <c r="C37" s="134" t="s">
        <v>142</v>
      </c>
      <c r="D37" s="273">
        <v>0.87</v>
      </c>
      <c r="E37" s="274" t="s">
        <v>143</v>
      </c>
      <c r="F37" s="275">
        <v>1</v>
      </c>
      <c r="G37" s="276">
        <v>79</v>
      </c>
      <c r="H37" s="276">
        <v>81</v>
      </c>
      <c r="I37" s="276">
        <v>83</v>
      </c>
      <c r="J37" s="276">
        <v>85</v>
      </c>
      <c r="K37" s="276">
        <v>87</v>
      </c>
      <c r="L37" s="215">
        <v>75.83</v>
      </c>
      <c r="M37" s="128">
        <f>(((IF(L37&lt;G37,G37,IF(L37&gt;K37,K37,L37)))-(IF(L37&lt;G37,G37,IF(AND(L37&gt;=G37,L37&lt;H37),G37,IF(AND(L37&gt;=H37,L37&lt;I37),H37,IF(AND(L37&gt;=I37,L37&lt;J37),I37,IF(AND(L37&gt;=J37,L37&lt;K37),J37,IF(L37&gt;=K37,K37,"0"))))))))/(K37-J37))+IF(L37&lt;G37,"1",IF(AND(L37&gt;=G37,L37&lt;H37),"1",IF(AND(L37&gt;=H37,L37&lt;I37),"2",IF(AND(L37&gt;=I37,L37&lt;J37),"3",IF(AND(L37&gt;=J37,L37&lt;K37),"4",IF(L37&gt;=K37,"5","0"))))))</f>
        <v>1</v>
      </c>
      <c r="N37" s="128">
        <f t="shared" si="6"/>
        <v>0.01</v>
      </c>
    </row>
    <row r="38" spans="1:24" ht="18.75" customHeight="1">
      <c r="A38" s="112" t="s">
        <v>39</v>
      </c>
      <c r="B38" s="259">
        <v>1.22</v>
      </c>
      <c r="C38" s="260" t="s">
        <v>144</v>
      </c>
      <c r="D38" s="268" t="s">
        <v>245</v>
      </c>
      <c r="E38" s="262" t="s">
        <v>94</v>
      </c>
      <c r="F38" s="275">
        <v>2.5</v>
      </c>
      <c r="G38" s="127">
        <v>4</v>
      </c>
      <c r="H38" s="127">
        <v>3.6</v>
      </c>
      <c r="I38" s="127">
        <v>3.2</v>
      </c>
      <c r="J38" s="127">
        <v>2.8</v>
      </c>
      <c r="K38" s="127">
        <v>2.4</v>
      </c>
      <c r="L38" s="215">
        <v>0</v>
      </c>
      <c r="M38" s="128">
        <f t="shared" ref="M38:M40" si="9">(((IF(L38&gt;G38,G38,IF(L38&lt;K38,K38,L38)))-(IF(L38&lt;G38,G38,IF(AND(L38&gt;=G38,L38&lt;H38),G38,IF(AND(L38&gt;=H38,L38&lt;I38),H38,IF(AND(L38&gt;=I38,L38&lt;J38),I38,IF(AND(L38&gt;=J38,L38&lt;K38),J38,IF(L38&gt;=K38,K38,"0"))))))))/(K38-J38))+IF(L38&lt;G38,"1",IF(AND(L38&gt;=G38,L38&lt;H38),"1",IF(AND(L38&gt;=H38,L38&lt;I38),"2",IF(AND(L38&gt;=I38,L38&lt;J38),"3",IF(AND(L38&gt;=J38,L38&lt;K38),"4",IF(L38&gt;=K38,"5","0"))))))</f>
        <v>5.0000000000000009</v>
      </c>
      <c r="N38" s="128">
        <f t="shared" si="6"/>
        <v>0.12500000000000003</v>
      </c>
    </row>
    <row r="39" spans="1:24" ht="18.75" customHeight="1">
      <c r="A39" s="112" t="s">
        <v>39</v>
      </c>
      <c r="B39" s="259">
        <v>1.23</v>
      </c>
      <c r="C39" s="278" t="s">
        <v>146</v>
      </c>
      <c r="D39" s="268" t="s">
        <v>246</v>
      </c>
      <c r="E39" s="262" t="s">
        <v>94</v>
      </c>
      <c r="F39" s="275">
        <v>2.5</v>
      </c>
      <c r="G39" s="180">
        <v>22</v>
      </c>
      <c r="H39" s="180">
        <v>21.75</v>
      </c>
      <c r="I39" s="180">
        <v>21.5</v>
      </c>
      <c r="J39" s="180">
        <v>21.25</v>
      </c>
      <c r="K39" s="180">
        <v>21</v>
      </c>
      <c r="L39" s="215">
        <v>0</v>
      </c>
      <c r="M39" s="128">
        <f t="shared" si="9"/>
        <v>5</v>
      </c>
      <c r="N39" s="128">
        <f t="shared" si="6"/>
        <v>0.125</v>
      </c>
    </row>
    <row r="40" spans="1:24" ht="18.75" customHeight="1">
      <c r="A40" s="534" t="s">
        <v>39</v>
      </c>
      <c r="B40" s="279">
        <v>1.24</v>
      </c>
      <c r="C40" s="280" t="s">
        <v>148</v>
      </c>
      <c r="D40" s="281" t="s">
        <v>149</v>
      </c>
      <c r="E40" s="262" t="s">
        <v>94</v>
      </c>
      <c r="F40" s="282">
        <v>1.3</v>
      </c>
      <c r="G40" s="127">
        <v>2.4</v>
      </c>
      <c r="H40" s="127">
        <v>2.2000000000000002</v>
      </c>
      <c r="I40" s="127">
        <v>2</v>
      </c>
      <c r="J40" s="127">
        <v>1.8</v>
      </c>
      <c r="K40" s="127">
        <v>1.6</v>
      </c>
      <c r="L40" s="182">
        <v>1.67</v>
      </c>
      <c r="M40" s="128">
        <f t="shared" si="9"/>
        <v>4.6500000000000004</v>
      </c>
      <c r="N40" s="128">
        <f t="shared" si="6"/>
        <v>6.0450000000000011E-2</v>
      </c>
    </row>
    <row r="41" spans="1:24" ht="18.75" customHeight="1">
      <c r="A41" s="535"/>
      <c r="B41" s="259"/>
      <c r="C41" s="285" t="s">
        <v>151</v>
      </c>
      <c r="D41" s="281">
        <v>0.1</v>
      </c>
      <c r="E41" s="286" t="s">
        <v>94</v>
      </c>
      <c r="F41" s="288">
        <v>1.2</v>
      </c>
      <c r="G41" s="289">
        <v>6</v>
      </c>
      <c r="H41" s="289">
        <v>8</v>
      </c>
      <c r="I41" s="289">
        <v>10</v>
      </c>
      <c r="J41" s="289">
        <v>12</v>
      </c>
      <c r="K41" s="289">
        <v>14</v>
      </c>
      <c r="L41" s="284">
        <v>8.57</v>
      </c>
      <c r="M41" s="128">
        <f>(((IF(L41&lt;G41,G41,IF(L41&gt;K41,K41,L41)))-(IF(L41&lt;G41,G41,IF(AND(L41&gt;=G41,L41&lt;H41),G41,IF(AND(L41&gt;=H41,L41&lt;I41),H41,IF(AND(L41&gt;=I41,L41&lt;J41),I41,IF(AND(L41&gt;=J41,L41&lt;K41),J41,IF(L41&gt;=K41,K41,"0"))))))))/(K41-J41))+IF(L41&lt;G41,"1",IF(AND(L41&gt;=G41,L41&lt;H41),"1",IF(AND(L41&gt;=H41,L41&lt;I41),"2",IF(AND(L41&gt;=I41,L41&lt;J41),"3",IF(AND(L41&gt;=J41,L41&lt;K41),"4",IF(L41&gt;=K41,"5","0"))))))</f>
        <v>2.2850000000000001</v>
      </c>
      <c r="N41" s="128">
        <f t="shared" si="6"/>
        <v>2.742E-2</v>
      </c>
    </row>
    <row r="42" spans="1:24" ht="18.75" customHeight="1">
      <c r="A42" s="112" t="s">
        <v>113</v>
      </c>
      <c r="B42" s="259">
        <v>1.25</v>
      </c>
      <c r="C42" s="290" t="s">
        <v>153</v>
      </c>
      <c r="D42" s="291"/>
      <c r="E42" s="292"/>
      <c r="F42" s="294"/>
      <c r="G42" s="189"/>
      <c r="H42" s="295"/>
      <c r="I42" s="295"/>
      <c r="J42" s="295"/>
      <c r="K42" s="295"/>
      <c r="L42" s="194"/>
      <c r="M42" s="194"/>
      <c r="N42" s="196"/>
    </row>
    <row r="43" spans="1:24" ht="18.75" customHeight="1">
      <c r="A43" s="112"/>
      <c r="B43" s="259"/>
      <c r="C43" s="134" t="s">
        <v>154</v>
      </c>
      <c r="D43" s="41" t="s">
        <v>130</v>
      </c>
      <c r="E43" s="296" t="s">
        <v>116</v>
      </c>
      <c r="F43" s="297">
        <v>0.5</v>
      </c>
      <c r="G43" s="240" t="s">
        <v>121</v>
      </c>
      <c r="H43" s="299" t="s">
        <v>122</v>
      </c>
      <c r="I43" s="299" t="s">
        <v>123</v>
      </c>
      <c r="J43" s="299" t="s">
        <v>124</v>
      </c>
      <c r="K43" s="299" t="s">
        <v>125</v>
      </c>
      <c r="L43" s="39">
        <v>3</v>
      </c>
      <c r="M43" s="39">
        <v>3</v>
      </c>
      <c r="N43" s="128">
        <f t="shared" ref="N43:N45" si="10">SUM(M43*F43)/100</f>
        <v>1.4999999999999999E-2</v>
      </c>
    </row>
    <row r="44" spans="1:24" ht="18.75" customHeight="1">
      <c r="A44" s="112"/>
      <c r="B44" s="259"/>
      <c r="C44" s="114" t="s">
        <v>155</v>
      </c>
      <c r="D44" s="300" t="s">
        <v>130</v>
      </c>
      <c r="E44" s="301" t="s">
        <v>116</v>
      </c>
      <c r="F44" s="297">
        <v>0.5</v>
      </c>
      <c r="G44" s="302" t="s">
        <v>121</v>
      </c>
      <c r="H44" s="303" t="s">
        <v>122</v>
      </c>
      <c r="I44" s="303" t="s">
        <v>123</v>
      </c>
      <c r="J44" s="303" t="s">
        <v>124</v>
      </c>
      <c r="K44" s="303" t="s">
        <v>125</v>
      </c>
      <c r="L44" s="215"/>
      <c r="M44" s="215">
        <v>0</v>
      </c>
      <c r="N44" s="128">
        <f t="shared" si="10"/>
        <v>0</v>
      </c>
    </row>
    <row r="45" spans="1:24" ht="18.75" customHeight="1">
      <c r="A45" s="112"/>
      <c r="B45" s="259"/>
      <c r="C45" s="134" t="s">
        <v>156</v>
      </c>
      <c r="D45" s="304" t="s">
        <v>130</v>
      </c>
      <c r="E45" s="305" t="s">
        <v>116</v>
      </c>
      <c r="F45" s="307">
        <v>0.5</v>
      </c>
      <c r="G45" s="248" t="s">
        <v>121</v>
      </c>
      <c r="H45" s="308" t="s">
        <v>122</v>
      </c>
      <c r="I45" s="308" t="s">
        <v>123</v>
      </c>
      <c r="J45" s="308" t="s">
        <v>124</v>
      </c>
      <c r="K45" s="308" t="s">
        <v>125</v>
      </c>
      <c r="L45" s="284"/>
      <c r="M45" s="284">
        <v>0</v>
      </c>
      <c r="N45" s="128">
        <f t="shared" si="10"/>
        <v>0</v>
      </c>
    </row>
    <row r="46" spans="1:24" ht="18.75" customHeight="1">
      <c r="A46" s="112" t="s">
        <v>113</v>
      </c>
      <c r="B46" s="259">
        <v>1.26</v>
      </c>
      <c r="C46" s="290" t="s">
        <v>157</v>
      </c>
      <c r="D46" s="309"/>
      <c r="E46" s="292"/>
      <c r="F46" s="294"/>
      <c r="G46" s="189"/>
      <c r="H46" s="295"/>
      <c r="I46" s="295"/>
      <c r="J46" s="295"/>
      <c r="K46" s="295"/>
      <c r="L46" s="194"/>
      <c r="M46" s="194"/>
      <c r="N46" s="196"/>
    </row>
    <row r="47" spans="1:24" ht="18.75" customHeight="1">
      <c r="A47" s="225"/>
      <c r="B47" s="259"/>
      <c r="C47" s="114" t="s">
        <v>158</v>
      </c>
      <c r="D47" s="41" t="s">
        <v>130</v>
      </c>
      <c r="E47" s="296" t="s">
        <v>116</v>
      </c>
      <c r="F47" s="254">
        <v>0.5</v>
      </c>
      <c r="G47" s="240" t="s">
        <v>121</v>
      </c>
      <c r="H47" s="299" t="s">
        <v>122</v>
      </c>
      <c r="I47" s="299" t="s">
        <v>123</v>
      </c>
      <c r="J47" s="299" t="s">
        <v>124</v>
      </c>
      <c r="K47" s="299" t="s">
        <v>125</v>
      </c>
      <c r="L47" s="39">
        <v>4</v>
      </c>
      <c r="M47" s="39">
        <v>4</v>
      </c>
      <c r="N47" s="128">
        <f t="shared" ref="N47:N53" si="11">SUM(M47*F47)/100</f>
        <v>0.02</v>
      </c>
    </row>
    <row r="48" spans="1:24" ht="18.75" customHeight="1">
      <c r="A48" s="225"/>
      <c r="B48" s="259"/>
      <c r="C48" s="114" t="s">
        <v>159</v>
      </c>
      <c r="D48" s="155" t="s">
        <v>130</v>
      </c>
      <c r="E48" s="301" t="s">
        <v>116</v>
      </c>
      <c r="F48" s="254">
        <v>0.5</v>
      </c>
      <c r="G48" s="302" t="s">
        <v>121</v>
      </c>
      <c r="H48" s="303" t="s">
        <v>122</v>
      </c>
      <c r="I48" s="303" t="s">
        <v>123</v>
      </c>
      <c r="J48" s="303" t="s">
        <v>124</v>
      </c>
      <c r="K48" s="303" t="s">
        <v>125</v>
      </c>
      <c r="L48" s="223"/>
      <c r="M48" s="223">
        <v>0</v>
      </c>
      <c r="N48" s="128">
        <f t="shared" si="11"/>
        <v>0</v>
      </c>
    </row>
    <row r="49" spans="1:14" ht="18.75" customHeight="1">
      <c r="A49" s="225"/>
      <c r="B49" s="312"/>
      <c r="C49" s="313" t="s">
        <v>160</v>
      </c>
      <c r="D49" s="300" t="s">
        <v>130</v>
      </c>
      <c r="E49" s="301" t="s">
        <v>116</v>
      </c>
      <c r="F49" s="254">
        <v>0.5</v>
      </c>
      <c r="G49" s="302" t="s">
        <v>121</v>
      </c>
      <c r="H49" s="303" t="s">
        <v>122</v>
      </c>
      <c r="I49" s="303" t="s">
        <v>123</v>
      </c>
      <c r="J49" s="303" t="s">
        <v>124</v>
      </c>
      <c r="K49" s="303" t="s">
        <v>125</v>
      </c>
      <c r="L49" s="215"/>
      <c r="M49" s="215">
        <v>0</v>
      </c>
      <c r="N49" s="128">
        <f t="shared" si="11"/>
        <v>0</v>
      </c>
    </row>
    <row r="50" spans="1:14" ht="18.75" customHeight="1">
      <c r="A50" s="225"/>
      <c r="B50" s="259"/>
      <c r="C50" s="114" t="s">
        <v>161</v>
      </c>
      <c r="D50" s="300">
        <v>1</v>
      </c>
      <c r="E50" s="301" t="s">
        <v>116</v>
      </c>
      <c r="F50" s="254">
        <v>0.5</v>
      </c>
      <c r="G50" s="302">
        <v>80</v>
      </c>
      <c r="H50" s="315">
        <v>85</v>
      </c>
      <c r="I50" s="315">
        <v>90</v>
      </c>
      <c r="J50" s="315">
        <v>95</v>
      </c>
      <c r="K50" s="315">
        <v>100</v>
      </c>
      <c r="L50" s="215">
        <v>0</v>
      </c>
      <c r="M50" s="128">
        <f>(((IF(L50&lt;G50,G50,IF(L50&gt;K50,K50,L50)))-(IF(L50&lt;G50,G50,IF(AND(L50&gt;=G50,L50&lt;H50),G50,IF(AND(L50&gt;=H50,L50&lt;I50),H50,IF(AND(L50&gt;=I50,L50&lt;J50),I50,IF(AND(L50&gt;=J50,L50&lt;K50),J50,IF(L50&gt;=K50,K50,"0"))))))))/(K50-J50))+IF(L50&lt;G50,"1",IF(AND(L50&gt;=G50,L50&lt;H50),"1",IF(AND(L50&gt;=H50,L50&lt;I50),"2",IF(AND(L50&gt;=I50,L50&lt;J50),"3",IF(AND(L50&gt;=J50,L50&lt;K50),"4",IF(L50&gt;=K50,"5","0"))))))</f>
        <v>1</v>
      </c>
      <c r="N50" s="128">
        <f t="shared" si="11"/>
        <v>5.0000000000000001E-3</v>
      </c>
    </row>
    <row r="51" spans="1:14" ht="18.75" customHeight="1">
      <c r="A51" s="112"/>
      <c r="B51" s="259"/>
      <c r="C51" s="134" t="s">
        <v>162</v>
      </c>
      <c r="D51" s="300">
        <v>1</v>
      </c>
      <c r="E51" s="301" t="s">
        <v>116</v>
      </c>
      <c r="F51" s="254">
        <v>0.5</v>
      </c>
      <c r="G51" s="302" t="s">
        <v>121</v>
      </c>
      <c r="H51" s="303" t="s">
        <v>122</v>
      </c>
      <c r="I51" s="303" t="s">
        <v>123</v>
      </c>
      <c r="J51" s="303" t="s">
        <v>124</v>
      </c>
      <c r="K51" s="303" t="s">
        <v>125</v>
      </c>
      <c r="L51" s="317"/>
      <c r="M51" s="318">
        <v>0</v>
      </c>
      <c r="N51" s="128">
        <f t="shared" si="11"/>
        <v>0</v>
      </c>
    </row>
    <row r="52" spans="1:14" ht="18.75" customHeight="1">
      <c r="A52" s="112" t="s">
        <v>113</v>
      </c>
      <c r="B52" s="259">
        <v>1.27</v>
      </c>
      <c r="C52" s="114" t="s">
        <v>163</v>
      </c>
      <c r="D52" s="300">
        <v>0.8</v>
      </c>
      <c r="E52" s="301" t="s">
        <v>116</v>
      </c>
      <c r="F52" s="254">
        <v>1</v>
      </c>
      <c r="G52" s="302">
        <v>40</v>
      </c>
      <c r="H52" s="315">
        <v>50</v>
      </c>
      <c r="I52" s="315">
        <v>60</v>
      </c>
      <c r="J52" s="315">
        <v>70</v>
      </c>
      <c r="K52" s="315">
        <v>80</v>
      </c>
      <c r="L52" s="317"/>
      <c r="M52" s="128">
        <f t="shared" ref="M52:M53" si="12">(((IF(L52&lt;G52,G52,IF(L52&gt;K52,K52,L52)))-(IF(L52&lt;G52,G52,IF(AND(L52&gt;=G52,L52&lt;H52),G52,IF(AND(L52&gt;=H52,L52&lt;I52),H52,IF(AND(L52&gt;=I52,L52&lt;J52),I52,IF(AND(L52&gt;=J52,L52&lt;K52),J52,IF(L52&gt;=K52,K52,"0"))))))))/(K52-J52))+IF(L52&lt;G52,"1",IF(AND(L52&gt;=G52,L52&lt;H52),"1",IF(AND(L52&gt;=H52,L52&lt;I52),"2",IF(AND(L52&gt;=I52,L52&lt;J52),"3",IF(AND(L52&gt;=J52,L52&lt;K52),"4",IF(L52&gt;=K52,"5","0"))))))</f>
        <v>1</v>
      </c>
      <c r="N52" s="128">
        <f t="shared" si="11"/>
        <v>0.01</v>
      </c>
    </row>
    <row r="53" spans="1:14" ht="18.75" customHeight="1">
      <c r="A53" s="320"/>
      <c r="B53" s="279">
        <v>1.28</v>
      </c>
      <c r="C53" s="250" t="s">
        <v>164</v>
      </c>
      <c r="D53" s="304">
        <v>0.8</v>
      </c>
      <c r="E53" s="305" t="s">
        <v>116</v>
      </c>
      <c r="F53" s="322">
        <v>0.5</v>
      </c>
      <c r="G53" s="323">
        <v>70</v>
      </c>
      <c r="H53" s="323">
        <v>75</v>
      </c>
      <c r="I53" s="323">
        <v>80</v>
      </c>
      <c r="J53" s="323">
        <v>85</v>
      </c>
      <c r="K53" s="323">
        <v>90</v>
      </c>
      <c r="L53" s="324"/>
      <c r="M53" s="128">
        <f t="shared" si="12"/>
        <v>1</v>
      </c>
      <c r="N53" s="128">
        <f t="shared" si="11"/>
        <v>5.0000000000000001E-3</v>
      </c>
    </row>
    <row r="54" spans="1:14" ht="18.75" customHeight="1">
      <c r="A54" s="320"/>
      <c r="B54" s="326">
        <v>1.29</v>
      </c>
      <c r="C54" s="327" t="s">
        <v>165</v>
      </c>
      <c r="D54" s="291"/>
      <c r="E54" s="292"/>
      <c r="F54" s="189"/>
      <c r="G54" s="189"/>
      <c r="H54" s="295"/>
      <c r="I54" s="189"/>
      <c r="J54" s="189"/>
      <c r="K54" s="295"/>
      <c r="L54" s="194"/>
      <c r="M54" s="194"/>
      <c r="N54" s="196"/>
    </row>
    <row r="55" spans="1:14" ht="18.75" customHeight="1">
      <c r="A55" s="153"/>
      <c r="B55" s="328"/>
      <c r="C55" s="250" t="s">
        <v>166</v>
      </c>
      <c r="D55" s="329">
        <v>0.6</v>
      </c>
      <c r="E55" s="296" t="s">
        <v>116</v>
      </c>
      <c r="F55" s="297">
        <v>0.5</v>
      </c>
      <c r="G55" s="171">
        <v>40</v>
      </c>
      <c r="H55" s="171">
        <v>45</v>
      </c>
      <c r="I55" s="171">
        <v>50</v>
      </c>
      <c r="J55" s="171">
        <v>55</v>
      </c>
      <c r="K55" s="171">
        <v>60</v>
      </c>
      <c r="L55" s="39"/>
      <c r="M55" s="128">
        <f t="shared" ref="M55:M57" si="13">(((IF(L55&lt;G55,G55,IF(L55&gt;K55,K55,L55)))-(IF(L55&lt;G55,G55,IF(AND(L55&gt;=G55,L55&lt;H55),G55,IF(AND(L55&gt;=H55,L55&lt;I55),H55,IF(AND(L55&gt;=I55,L55&lt;J55),I55,IF(AND(L55&gt;=J55,L55&lt;K55),J55,IF(L55&gt;=K55,K55,"0"))))))))/(K55-J55))+IF(L55&lt;G55,"1",IF(AND(L55&gt;=G55,L55&lt;H55),"1",IF(AND(L55&gt;=H55,L55&lt;I55),"2",IF(AND(L55&gt;=I55,L55&lt;J55),"3",IF(AND(L55&gt;=J55,L55&lt;K55),"4",IF(L55&gt;=K55,"5","0"))))))</f>
        <v>1</v>
      </c>
      <c r="N55" s="128">
        <f t="shared" ref="N55:N60" si="14">SUM(M55*F55)/100</f>
        <v>5.0000000000000001E-3</v>
      </c>
    </row>
    <row r="56" spans="1:14" ht="18.75" customHeight="1">
      <c r="A56" s="153"/>
      <c r="B56" s="331"/>
      <c r="C56" s="250" t="s">
        <v>167</v>
      </c>
      <c r="D56" s="300">
        <v>0.5</v>
      </c>
      <c r="E56" s="301" t="s">
        <v>116</v>
      </c>
      <c r="F56" s="254">
        <v>0.5</v>
      </c>
      <c r="G56" s="127">
        <v>30</v>
      </c>
      <c r="H56" s="127">
        <v>35</v>
      </c>
      <c r="I56" s="127">
        <v>40</v>
      </c>
      <c r="J56" s="127">
        <v>45</v>
      </c>
      <c r="K56" s="127">
        <v>50</v>
      </c>
      <c r="L56" s="215"/>
      <c r="M56" s="128">
        <f t="shared" si="13"/>
        <v>1</v>
      </c>
      <c r="N56" s="128">
        <f t="shared" si="14"/>
        <v>5.0000000000000001E-3</v>
      </c>
    </row>
    <row r="57" spans="1:14" ht="18.75" customHeight="1">
      <c r="A57" s="112"/>
      <c r="B57" s="312"/>
      <c r="C57" s="250" t="s">
        <v>168</v>
      </c>
      <c r="D57" s="300">
        <v>0.4</v>
      </c>
      <c r="E57" s="301" t="s">
        <v>116</v>
      </c>
      <c r="F57" s="254">
        <v>0.5</v>
      </c>
      <c r="G57" s="127">
        <v>20</v>
      </c>
      <c r="H57" s="127">
        <v>25</v>
      </c>
      <c r="I57" s="127">
        <v>30</v>
      </c>
      <c r="J57" s="127">
        <v>35</v>
      </c>
      <c r="K57" s="127">
        <v>40</v>
      </c>
      <c r="L57" s="215"/>
      <c r="M57" s="128">
        <f t="shared" si="13"/>
        <v>1</v>
      </c>
      <c r="N57" s="128">
        <f t="shared" si="14"/>
        <v>5.0000000000000001E-3</v>
      </c>
    </row>
    <row r="58" spans="1:14" ht="18.75" customHeight="1">
      <c r="A58" s="225" t="s">
        <v>169</v>
      </c>
      <c r="B58" s="259">
        <v>1.3</v>
      </c>
      <c r="C58" s="332" t="s">
        <v>170</v>
      </c>
      <c r="D58" s="333"/>
      <c r="E58" s="333" t="s">
        <v>116</v>
      </c>
      <c r="F58" s="335">
        <v>0</v>
      </c>
      <c r="G58" s="302" t="s">
        <v>121</v>
      </c>
      <c r="H58" s="303" t="s">
        <v>122</v>
      </c>
      <c r="I58" s="303" t="s">
        <v>123</v>
      </c>
      <c r="J58" s="303" t="s">
        <v>124</v>
      </c>
      <c r="K58" s="303" t="s">
        <v>125</v>
      </c>
      <c r="L58" s="165">
        <v>2</v>
      </c>
      <c r="M58" s="215">
        <v>2</v>
      </c>
      <c r="N58" s="128">
        <f t="shared" si="14"/>
        <v>0</v>
      </c>
    </row>
    <row r="59" spans="1:14" ht="18.75" customHeight="1">
      <c r="A59" s="112"/>
      <c r="B59" s="216">
        <v>1.31</v>
      </c>
      <c r="C59" s="337" t="s">
        <v>171</v>
      </c>
      <c r="D59" s="338"/>
      <c r="E59" s="339"/>
      <c r="F59" s="335">
        <v>1.3</v>
      </c>
      <c r="G59" s="171">
        <v>2</v>
      </c>
      <c r="H59" s="171">
        <v>4</v>
      </c>
      <c r="I59" s="171">
        <v>6</v>
      </c>
      <c r="J59" s="171">
        <v>8</v>
      </c>
      <c r="K59" s="171">
        <v>10</v>
      </c>
      <c r="L59" s="165"/>
      <c r="M59" s="128">
        <v>5</v>
      </c>
      <c r="N59" s="128">
        <f t="shared" si="14"/>
        <v>6.5000000000000002E-2</v>
      </c>
    </row>
    <row r="60" spans="1:14" ht="18.75" customHeight="1">
      <c r="A60" s="225"/>
      <c r="B60" s="279">
        <v>1.32</v>
      </c>
      <c r="C60" s="342" t="s">
        <v>172</v>
      </c>
      <c r="D60" s="344"/>
      <c r="E60" s="345"/>
      <c r="F60" s="271">
        <v>1.2</v>
      </c>
      <c r="G60" s="346">
        <v>1</v>
      </c>
      <c r="H60" s="346">
        <v>2</v>
      </c>
      <c r="I60" s="346">
        <v>3</v>
      </c>
      <c r="J60" s="346">
        <v>4</v>
      </c>
      <c r="K60" s="346">
        <v>5</v>
      </c>
      <c r="L60" s="182"/>
      <c r="M60" s="324">
        <v>5</v>
      </c>
      <c r="N60" s="324">
        <f t="shared" si="14"/>
        <v>0.06</v>
      </c>
    </row>
    <row r="61" spans="1:14" ht="18.75" customHeight="1">
      <c r="A61" s="225"/>
      <c r="B61" s="348"/>
      <c r="C61" s="350" t="s">
        <v>173</v>
      </c>
      <c r="D61" s="351"/>
      <c r="E61" s="351"/>
      <c r="F61" s="354">
        <v>30</v>
      </c>
      <c r="G61" s="355"/>
      <c r="H61" s="355"/>
      <c r="I61" s="355"/>
      <c r="J61" s="355"/>
      <c r="K61" s="355"/>
      <c r="L61" s="355"/>
      <c r="M61" s="355"/>
      <c r="N61" s="355"/>
    </row>
    <row r="62" spans="1:14" ht="18.75" customHeight="1">
      <c r="A62" s="225"/>
      <c r="B62" s="357"/>
      <c r="C62" s="156" t="s">
        <v>174</v>
      </c>
      <c r="D62" s="359"/>
      <c r="E62" s="361"/>
      <c r="F62" s="275"/>
      <c r="G62" s="154"/>
      <c r="H62" s="154"/>
      <c r="I62" s="154"/>
      <c r="J62" s="154"/>
      <c r="K62" s="154"/>
      <c r="L62" s="154"/>
      <c r="M62" s="154"/>
      <c r="N62" s="154"/>
    </row>
    <row r="63" spans="1:14" ht="18.75" customHeight="1">
      <c r="A63" s="225" t="s">
        <v>169</v>
      </c>
      <c r="B63" s="363">
        <v>2.1</v>
      </c>
      <c r="C63" s="365" t="s">
        <v>175</v>
      </c>
      <c r="D63" s="367" t="s">
        <v>53</v>
      </c>
      <c r="E63" s="369" t="s">
        <v>116</v>
      </c>
      <c r="F63" s="282">
        <v>3</v>
      </c>
      <c r="G63" s="289" t="s">
        <v>121</v>
      </c>
      <c r="H63" s="289" t="s">
        <v>122</v>
      </c>
      <c r="I63" s="289" t="s">
        <v>123</v>
      </c>
      <c r="J63" s="289" t="s">
        <v>124</v>
      </c>
      <c r="K63" s="289" t="s">
        <v>125</v>
      </c>
      <c r="L63" s="371">
        <v>2</v>
      </c>
      <c r="M63" s="371">
        <v>2</v>
      </c>
      <c r="N63" s="172">
        <f>SUM(M63*F63)/100</f>
        <v>0.06</v>
      </c>
    </row>
    <row r="64" spans="1:14" ht="18.75" customHeight="1">
      <c r="A64" s="225" t="s">
        <v>169</v>
      </c>
      <c r="B64" s="358">
        <v>2.2000000000000002</v>
      </c>
      <c r="C64" s="341" t="s">
        <v>176</v>
      </c>
      <c r="D64" s="364"/>
      <c r="E64" s="366"/>
      <c r="F64" s="368"/>
      <c r="G64" s="194"/>
      <c r="H64" s="194"/>
      <c r="I64" s="194"/>
      <c r="J64" s="194"/>
      <c r="K64" s="194"/>
      <c r="L64" s="194"/>
      <c r="M64" s="194"/>
      <c r="N64" s="196"/>
    </row>
    <row r="65" spans="1:14" ht="18.75" customHeight="1">
      <c r="A65" s="225"/>
      <c r="B65" s="259"/>
      <c r="C65" s="360" t="s">
        <v>177</v>
      </c>
      <c r="D65" s="370" t="s">
        <v>178</v>
      </c>
      <c r="E65" s="372" t="s">
        <v>94</v>
      </c>
      <c r="F65" s="374">
        <v>1.5</v>
      </c>
      <c r="G65" s="171">
        <v>20</v>
      </c>
      <c r="H65" s="171">
        <v>25</v>
      </c>
      <c r="I65" s="171">
        <v>30</v>
      </c>
      <c r="J65" s="171">
        <v>35</v>
      </c>
      <c r="K65" s="171">
        <v>40</v>
      </c>
      <c r="L65" s="39">
        <v>17.38</v>
      </c>
      <c r="M65" s="128">
        <f t="shared" ref="M65:M66" si="15">(((IF(L65&lt;G65,G65,IF(L65&gt;K65,K65,L65)))-(IF(L65&lt;G65,G65,IF(AND(L65&gt;=G65,L65&lt;H65),G65,IF(AND(L65&gt;=H65,L65&lt;I65),H65,IF(AND(L65&gt;=I65,L65&lt;J65),I65,IF(AND(L65&gt;=J65,L65&lt;K65),J65,IF(L65&gt;=K65,K65,"0"))))))))/(K65-J65))+IF(L65&lt;G65,"1",IF(AND(L65&gt;=G65,L65&lt;H65),"1",IF(AND(L65&gt;=H65,L65&lt;I65),"2",IF(AND(L65&gt;=I65,L65&lt;J65),"3",IF(AND(L65&gt;=J65,L65&lt;K65),"4",IF(L65&gt;=K65,"5","0"))))))</f>
        <v>1</v>
      </c>
      <c r="N65" s="128">
        <f t="shared" ref="N65:N81" si="16">SUM(M65*F65)/100</f>
        <v>1.4999999999999999E-2</v>
      </c>
    </row>
    <row r="66" spans="1:14" ht="18.75" customHeight="1">
      <c r="A66" s="112"/>
      <c r="B66" s="259"/>
      <c r="C66" s="360" t="s">
        <v>179</v>
      </c>
      <c r="D66" s="268" t="s">
        <v>180</v>
      </c>
      <c r="E66" s="274" t="s">
        <v>94</v>
      </c>
      <c r="F66" s="335">
        <v>1.5</v>
      </c>
      <c r="G66" s="127">
        <v>25</v>
      </c>
      <c r="H66" s="127">
        <v>30</v>
      </c>
      <c r="I66" s="127">
        <v>35</v>
      </c>
      <c r="J66" s="127">
        <v>40</v>
      </c>
      <c r="K66" s="276">
        <v>45</v>
      </c>
      <c r="L66" s="215">
        <v>29.86</v>
      </c>
      <c r="M66" s="128">
        <f t="shared" si="15"/>
        <v>1.972</v>
      </c>
      <c r="N66" s="128">
        <f t="shared" si="16"/>
        <v>2.9580000000000002E-2</v>
      </c>
    </row>
    <row r="67" spans="1:14" ht="18.75" customHeight="1">
      <c r="A67" s="225" t="s">
        <v>39</v>
      </c>
      <c r="B67" s="358">
        <v>2.2999999999999998</v>
      </c>
      <c r="C67" s="260" t="s">
        <v>181</v>
      </c>
      <c r="D67" s="268" t="s">
        <v>97</v>
      </c>
      <c r="E67" s="274" t="s">
        <v>94</v>
      </c>
      <c r="F67" s="377">
        <v>2</v>
      </c>
      <c r="G67" s="276">
        <v>8</v>
      </c>
      <c r="H67" s="276">
        <v>7.75</v>
      </c>
      <c r="I67" s="379">
        <v>7.5</v>
      </c>
      <c r="J67" s="276">
        <v>7.25</v>
      </c>
      <c r="K67" s="276">
        <v>7</v>
      </c>
      <c r="L67" s="318">
        <v>3.47</v>
      </c>
      <c r="M67" s="128">
        <f>(((IF(L67&gt;G67,G67,IF(L67&lt;K67,K67,L67)))-(IF(L67&lt;G67,G67,IF(AND(L67&gt;=G67,L67&lt;H67),G67,IF(AND(L67&gt;=H67,L67&lt;I67),H67,IF(AND(L67&gt;=I67,L67&lt;J67),I67,IF(AND(L67&gt;=J67,L67&lt;K67),J67,IF(L67&gt;=K67,K67,"0"))))))))/(K67-J67))+IF(L67&lt;G67,"1",IF(AND(L67&gt;=G67,L67&lt;H67),"1",IF(AND(L67&gt;=H67,L67&lt;I67),"2",IF(AND(L67&gt;=I67,L67&lt;J67),"3",IF(AND(L67&gt;=J67,L67&lt;K67),"4",IF(L67&gt;=K67,"5","0"))))))</f>
        <v>5</v>
      </c>
      <c r="N67" s="128">
        <f t="shared" si="16"/>
        <v>0.1</v>
      </c>
    </row>
    <row r="68" spans="1:14" ht="18.75" customHeight="1">
      <c r="A68" s="225" t="s">
        <v>169</v>
      </c>
      <c r="B68" s="358">
        <v>2.4</v>
      </c>
      <c r="C68" s="360" t="s">
        <v>182</v>
      </c>
      <c r="D68" s="268"/>
      <c r="E68" s="388"/>
      <c r="F68" s="282">
        <v>3</v>
      </c>
      <c r="G68" s="382"/>
      <c r="H68" s="382"/>
      <c r="I68" s="382"/>
      <c r="J68" s="382"/>
      <c r="K68" s="382"/>
      <c r="L68" s="284">
        <v>2</v>
      </c>
      <c r="M68" s="284">
        <v>2</v>
      </c>
      <c r="N68" s="128">
        <f t="shared" si="16"/>
        <v>0.06</v>
      </c>
    </row>
    <row r="69" spans="1:14" ht="18.75" customHeight="1">
      <c r="A69" s="112" t="s">
        <v>39</v>
      </c>
      <c r="B69" s="358">
        <v>2.5</v>
      </c>
      <c r="C69" s="384" t="s">
        <v>183</v>
      </c>
      <c r="D69" s="268">
        <v>0.2</v>
      </c>
      <c r="E69" s="274" t="s">
        <v>94</v>
      </c>
      <c r="F69" s="368"/>
      <c r="G69" s="276">
        <v>16</v>
      </c>
      <c r="H69" s="276">
        <v>18</v>
      </c>
      <c r="I69" s="276">
        <v>20</v>
      </c>
      <c r="J69" s="276">
        <v>22</v>
      </c>
      <c r="K69" s="276">
        <v>24</v>
      </c>
      <c r="L69" s="318">
        <v>29.33</v>
      </c>
      <c r="M69" s="128">
        <f t="shared" ref="M69:M72" si="17">(((IF(L69&lt;G69,G69,IF(L69&gt;K69,K69,L69)))-(IF(L69&lt;G69,G69,IF(AND(L69&gt;=G69,L69&lt;H69),G69,IF(AND(L69&gt;=H69,L69&lt;I69),H69,IF(AND(L69&gt;=I69,L69&lt;J69),I69,IF(AND(L69&gt;=J69,L69&lt;K69),J69,IF(L69&gt;=K69,K69,"0"))))))))/(K69-J69))+IF(L69&lt;G69,"1",IF(AND(L69&gt;=G69,L69&lt;H69),"1",IF(AND(L69&gt;=H69,L69&lt;I69),"2",IF(AND(L69&gt;=I69,L69&lt;J69),"3",IF(AND(L69&gt;=J69,L69&lt;K69),"4",IF(L69&gt;=K69,"5","0"))))))</f>
        <v>5</v>
      </c>
      <c r="N69" s="128">
        <f t="shared" si="16"/>
        <v>0</v>
      </c>
    </row>
    <row r="70" spans="1:14" ht="18.75" customHeight="1">
      <c r="A70" s="112"/>
      <c r="B70" s="358"/>
      <c r="C70" s="285" t="s">
        <v>184</v>
      </c>
      <c r="D70" s="268">
        <v>0.1</v>
      </c>
      <c r="E70" s="274"/>
      <c r="F70" s="392"/>
      <c r="G70" s="87">
        <v>6</v>
      </c>
      <c r="H70" s="87">
        <v>8</v>
      </c>
      <c r="I70" s="87">
        <v>10</v>
      </c>
      <c r="J70" s="87">
        <v>12</v>
      </c>
      <c r="K70" s="87">
        <v>14</v>
      </c>
      <c r="L70" s="390"/>
      <c r="M70" s="128">
        <f t="shared" si="17"/>
        <v>1</v>
      </c>
      <c r="N70" s="128">
        <f t="shared" si="16"/>
        <v>0</v>
      </c>
    </row>
    <row r="71" spans="1:14" ht="18.75" customHeight="1">
      <c r="A71" s="112"/>
      <c r="B71" s="358"/>
      <c r="C71" s="280" t="s">
        <v>185</v>
      </c>
      <c r="D71" s="268">
        <v>0.2</v>
      </c>
      <c r="E71" s="274"/>
      <c r="F71" s="275">
        <v>0</v>
      </c>
      <c r="G71" s="276">
        <v>16</v>
      </c>
      <c r="H71" s="276">
        <v>18</v>
      </c>
      <c r="I71" s="276">
        <v>20</v>
      </c>
      <c r="J71" s="276">
        <v>22</v>
      </c>
      <c r="K71" s="276">
        <v>24</v>
      </c>
      <c r="L71" s="318"/>
      <c r="M71" s="128">
        <f t="shared" si="17"/>
        <v>1</v>
      </c>
      <c r="N71" s="128">
        <f t="shared" si="16"/>
        <v>0</v>
      </c>
    </row>
    <row r="72" spans="1:14" ht="18.75" customHeight="1">
      <c r="A72" s="112"/>
      <c r="B72" s="358"/>
      <c r="C72" s="360" t="s">
        <v>186</v>
      </c>
      <c r="D72" s="268">
        <v>0.3</v>
      </c>
      <c r="E72" s="274"/>
      <c r="F72" s="275">
        <v>2</v>
      </c>
      <c r="G72" s="276">
        <v>26</v>
      </c>
      <c r="H72" s="276">
        <v>28</v>
      </c>
      <c r="I72" s="276">
        <v>30</v>
      </c>
      <c r="J72" s="276">
        <v>32</v>
      </c>
      <c r="K72" s="276">
        <v>34</v>
      </c>
      <c r="L72" s="215">
        <v>42.32</v>
      </c>
      <c r="M72" s="128">
        <f t="shared" si="17"/>
        <v>5</v>
      </c>
      <c r="N72" s="128">
        <f t="shared" si="16"/>
        <v>0.1</v>
      </c>
    </row>
    <row r="73" spans="1:14" ht="18.75" customHeight="1">
      <c r="A73" s="225" t="s">
        <v>169</v>
      </c>
      <c r="B73" s="358">
        <v>2.6</v>
      </c>
      <c r="C73" s="360" t="s">
        <v>187</v>
      </c>
      <c r="D73" s="268" t="s">
        <v>188</v>
      </c>
      <c r="E73" s="274" t="s">
        <v>94</v>
      </c>
      <c r="F73" s="275">
        <v>0</v>
      </c>
      <c r="G73" s="276">
        <v>14</v>
      </c>
      <c r="H73" s="276">
        <v>13</v>
      </c>
      <c r="I73" s="276">
        <v>12</v>
      </c>
      <c r="J73" s="276">
        <v>11</v>
      </c>
      <c r="K73" s="276">
        <v>10</v>
      </c>
      <c r="L73" s="215">
        <v>0</v>
      </c>
      <c r="M73" s="128">
        <f>(((IF(L73&gt;G73,G73,IF(L73&lt;K73,K73,L73)))-(IF(L73&lt;G73,G73,IF(AND(L73&gt;=G73,L73&lt;H73),G73,IF(AND(L73&gt;=H73,L73&lt;I73),H73,IF(AND(L73&gt;=I73,L73&lt;J73),I73,IF(AND(L73&gt;=J73,L73&lt;K73),J73,IF(L73&gt;=K73,K73,"0"))))))))/(K73-J73))+IF(L73&lt;G73,"1",IF(AND(L73&gt;=G73,L73&lt;H73),"1",IF(AND(L73&gt;=H73,L73&lt;I73),"2",IF(AND(L73&gt;=I73,L73&lt;J73),"3",IF(AND(L73&gt;=J73,L73&lt;K73),"4",IF(L73&gt;=K73,"5","0"))))))</f>
        <v>5</v>
      </c>
      <c r="N73" s="128">
        <f t="shared" si="16"/>
        <v>0</v>
      </c>
    </row>
    <row r="74" spans="1:14" ht="18.75" customHeight="1">
      <c r="A74" s="225" t="s">
        <v>169</v>
      </c>
      <c r="B74" s="358">
        <v>2.7</v>
      </c>
      <c r="C74" s="384" t="s">
        <v>189</v>
      </c>
      <c r="D74" s="268">
        <v>0.85</v>
      </c>
      <c r="E74" s="274" t="s">
        <v>143</v>
      </c>
      <c r="F74" s="275">
        <v>3</v>
      </c>
      <c r="G74" s="276">
        <v>73</v>
      </c>
      <c r="H74" s="276">
        <v>76</v>
      </c>
      <c r="I74" s="276">
        <v>79</v>
      </c>
      <c r="J74" s="276">
        <v>82</v>
      </c>
      <c r="K74" s="276">
        <v>85</v>
      </c>
      <c r="L74" s="215">
        <v>90.91</v>
      </c>
      <c r="M74" s="128">
        <f t="shared" ref="M74:M78" si="18">(((IF(L74&lt;G74,G74,IF(L74&gt;K74,K74,L74)))-(IF(L74&lt;G74,G74,IF(AND(L74&gt;=G74,L74&lt;H74),G74,IF(AND(L74&gt;=H74,L74&lt;I74),H74,IF(AND(L74&gt;=I74,L74&lt;J74),I74,IF(AND(L74&gt;=J74,L74&lt;K74),J74,IF(L74&gt;=K74,K74,"0"))))))))/(K74-J74))+IF(L74&lt;G74,"1",IF(AND(L74&gt;=G74,L74&lt;H74),"1",IF(AND(L74&gt;=H74,L74&lt;I74),"2",IF(AND(L74&gt;=I74,L74&lt;J74),"3",IF(AND(L74&gt;=J74,L74&lt;K74),"4",IF(L74&gt;=K74,"5","0"))))))</f>
        <v>5</v>
      </c>
      <c r="N74" s="128">
        <f t="shared" si="16"/>
        <v>0.15</v>
      </c>
    </row>
    <row r="75" spans="1:14" ht="18.75" customHeight="1">
      <c r="A75" s="225" t="s">
        <v>39</v>
      </c>
      <c r="B75" s="358">
        <v>2.8</v>
      </c>
      <c r="C75" s="260" t="s">
        <v>249</v>
      </c>
      <c r="D75" s="268" t="s">
        <v>191</v>
      </c>
      <c r="E75" s="274" t="s">
        <v>94</v>
      </c>
      <c r="F75" s="275">
        <v>2</v>
      </c>
      <c r="G75" s="276">
        <v>58</v>
      </c>
      <c r="H75" s="276">
        <v>60</v>
      </c>
      <c r="I75" s="276">
        <v>62</v>
      </c>
      <c r="J75" s="276">
        <v>64</v>
      </c>
      <c r="K75" s="276">
        <v>66</v>
      </c>
      <c r="L75" s="215">
        <v>65.42</v>
      </c>
      <c r="M75" s="128">
        <f t="shared" si="18"/>
        <v>4.7100000000000009</v>
      </c>
      <c r="N75" s="128">
        <f t="shared" si="16"/>
        <v>9.420000000000002E-2</v>
      </c>
    </row>
    <row r="76" spans="1:14" ht="18.75" customHeight="1">
      <c r="A76" s="112" t="s">
        <v>39</v>
      </c>
      <c r="B76" s="358">
        <v>2.9</v>
      </c>
      <c r="C76" s="360" t="s">
        <v>192</v>
      </c>
      <c r="D76" s="268">
        <v>0.7</v>
      </c>
      <c r="E76" s="274"/>
      <c r="F76" s="275">
        <v>2</v>
      </c>
      <c r="G76" s="276">
        <v>60</v>
      </c>
      <c r="H76" s="276">
        <v>65</v>
      </c>
      <c r="I76" s="276">
        <v>70</v>
      </c>
      <c r="J76" s="276">
        <v>75</v>
      </c>
      <c r="K76" s="276">
        <v>80</v>
      </c>
      <c r="L76" s="215"/>
      <c r="M76" s="128">
        <f t="shared" si="18"/>
        <v>1</v>
      </c>
      <c r="N76" s="128">
        <f t="shared" si="16"/>
        <v>0.02</v>
      </c>
    </row>
    <row r="77" spans="1:14" ht="18.75" customHeight="1">
      <c r="A77" s="112" t="s">
        <v>193</v>
      </c>
      <c r="B77" s="259">
        <v>2.1</v>
      </c>
      <c r="C77" s="360" t="s">
        <v>194</v>
      </c>
      <c r="D77" s="268" t="s">
        <v>195</v>
      </c>
      <c r="E77" s="274" t="s">
        <v>94</v>
      </c>
      <c r="F77" s="395">
        <v>2</v>
      </c>
      <c r="G77" s="276">
        <v>51</v>
      </c>
      <c r="H77" s="276">
        <v>52</v>
      </c>
      <c r="I77" s="276">
        <v>53</v>
      </c>
      <c r="J77" s="276">
        <v>54</v>
      </c>
      <c r="K77" s="276">
        <v>55</v>
      </c>
      <c r="L77" s="215">
        <v>90.8</v>
      </c>
      <c r="M77" s="128">
        <f t="shared" si="18"/>
        <v>5</v>
      </c>
      <c r="N77" s="128">
        <f t="shared" si="16"/>
        <v>0.1</v>
      </c>
    </row>
    <row r="78" spans="1:14" ht="18.75" customHeight="1">
      <c r="A78" s="112"/>
      <c r="B78" s="259">
        <v>2.11</v>
      </c>
      <c r="C78" s="360" t="s">
        <v>196</v>
      </c>
      <c r="D78" s="399">
        <v>0.82499999999999996</v>
      </c>
      <c r="E78" s="274" t="s">
        <v>94</v>
      </c>
      <c r="F78" s="395">
        <v>2</v>
      </c>
      <c r="G78" s="276">
        <v>72.5</v>
      </c>
      <c r="H78" s="276">
        <v>75</v>
      </c>
      <c r="I78" s="276">
        <v>77.5</v>
      </c>
      <c r="J78" s="276">
        <v>80</v>
      </c>
      <c r="K78" s="276">
        <v>82.5</v>
      </c>
      <c r="L78" s="215">
        <v>94.69</v>
      </c>
      <c r="M78" s="128">
        <f t="shared" si="18"/>
        <v>5</v>
      </c>
      <c r="N78" s="128">
        <f t="shared" si="16"/>
        <v>0.1</v>
      </c>
    </row>
    <row r="79" spans="1:14" ht="18.75" customHeight="1">
      <c r="A79" s="400" t="s">
        <v>113</v>
      </c>
      <c r="B79" s="259">
        <v>2.12</v>
      </c>
      <c r="C79" s="341" t="s">
        <v>197</v>
      </c>
      <c r="D79" s="268"/>
      <c r="E79" s="274" t="s">
        <v>94</v>
      </c>
      <c r="F79" s="395">
        <v>2</v>
      </c>
      <c r="G79" s="276">
        <v>5.4</v>
      </c>
      <c r="H79" s="276">
        <v>4.4000000000000004</v>
      </c>
      <c r="I79" s="276">
        <v>3.4</v>
      </c>
      <c r="J79" s="276">
        <v>2.4</v>
      </c>
      <c r="K79" s="276">
        <v>1.4</v>
      </c>
      <c r="L79" s="215">
        <v>0</v>
      </c>
      <c r="M79" s="128">
        <f t="shared" ref="M79:M80" si="19">(((IF(L79&gt;G79,G79,IF(L79&lt;K79,K79,L79)))-(IF(L79&lt;G79,G79,IF(AND(L79&gt;=G79,L79&lt;H79),G79,IF(AND(L79&gt;=H79,L79&lt;I79),H79,IF(AND(L79&gt;=I79,L79&lt;J79),I79,IF(AND(L79&gt;=J79,L79&lt;K79),J79,IF(L79&gt;=K79,K79,"0"))))))))/(K79-J79))+IF(L79&lt;G79,"1",IF(AND(L79&gt;=G79,L79&lt;H79),"1",IF(AND(L79&gt;=H79,L79&lt;I79),"2",IF(AND(L79&gt;=I79,L79&lt;J79),"3",IF(AND(L79&gt;=J79,L79&lt;K79),"4",IF(L79&gt;=K79,"5","0"))))))</f>
        <v>5</v>
      </c>
      <c r="N79" s="128">
        <f t="shared" si="16"/>
        <v>0.1</v>
      </c>
    </row>
    <row r="80" spans="1:14" ht="18.75" customHeight="1">
      <c r="A80" s="112" t="s">
        <v>39</v>
      </c>
      <c r="B80" s="259">
        <v>2.13</v>
      </c>
      <c r="C80" s="360" t="s">
        <v>198</v>
      </c>
      <c r="D80" s="268"/>
      <c r="E80" s="274"/>
      <c r="F80" s="395">
        <v>2</v>
      </c>
      <c r="G80" s="276">
        <v>31</v>
      </c>
      <c r="H80" s="276">
        <v>30</v>
      </c>
      <c r="I80" s="276">
        <v>29</v>
      </c>
      <c r="J80" s="276">
        <v>28</v>
      </c>
      <c r="K80" s="276">
        <v>27</v>
      </c>
      <c r="L80" s="215"/>
      <c r="M80" s="128">
        <f t="shared" si="19"/>
        <v>5</v>
      </c>
      <c r="N80" s="128">
        <f t="shared" si="16"/>
        <v>0.1</v>
      </c>
    </row>
    <row r="81" spans="1:14" ht="18.75" customHeight="1">
      <c r="A81" s="112" t="s">
        <v>39</v>
      </c>
      <c r="B81" s="279">
        <v>2.14</v>
      </c>
      <c r="C81" s="423" t="s">
        <v>200</v>
      </c>
      <c r="D81" s="281"/>
      <c r="E81" s="424"/>
      <c r="F81" s="395">
        <v>2</v>
      </c>
      <c r="G81" s="362">
        <v>0</v>
      </c>
      <c r="H81" s="362"/>
      <c r="I81" s="362"/>
      <c r="J81" s="362"/>
      <c r="K81" s="362">
        <v>5</v>
      </c>
      <c r="L81" s="284"/>
      <c r="M81" s="284">
        <v>5</v>
      </c>
      <c r="N81" s="324">
        <f t="shared" si="16"/>
        <v>0.1</v>
      </c>
    </row>
    <row r="82" spans="1:14" ht="18.75" customHeight="1">
      <c r="A82" s="400"/>
      <c r="B82" s="355"/>
      <c r="C82" s="350" t="s">
        <v>201</v>
      </c>
      <c r="D82" s="426"/>
      <c r="E82" s="426"/>
      <c r="F82" s="407">
        <v>15</v>
      </c>
      <c r="G82" s="355"/>
      <c r="H82" s="355"/>
      <c r="I82" s="355"/>
      <c r="J82" s="355"/>
      <c r="K82" s="355"/>
      <c r="L82" s="355"/>
      <c r="M82" s="355"/>
      <c r="N82" s="355"/>
    </row>
    <row r="83" spans="1:14" ht="18.75" customHeight="1">
      <c r="A83" s="400"/>
      <c r="B83" s="154"/>
      <c r="C83" s="156" t="s">
        <v>203</v>
      </c>
      <c r="D83" s="428"/>
      <c r="E83" s="428"/>
      <c r="F83" s="419"/>
      <c r="G83" s="154"/>
      <c r="H83" s="154"/>
      <c r="I83" s="154"/>
      <c r="J83" s="154"/>
      <c r="K83" s="154"/>
      <c r="L83" s="154"/>
      <c r="M83" s="154"/>
      <c r="N83" s="154"/>
    </row>
    <row r="84" spans="1:14" ht="18.75" customHeight="1">
      <c r="A84" s="112" t="s">
        <v>39</v>
      </c>
      <c r="B84" s="403">
        <v>3.1</v>
      </c>
      <c r="C84" s="430" t="s">
        <v>204</v>
      </c>
      <c r="D84" s="365" t="s">
        <v>130</v>
      </c>
      <c r="E84" s="432"/>
      <c r="F84" s="335">
        <v>5</v>
      </c>
      <c r="G84" s="87" t="s">
        <v>121</v>
      </c>
      <c r="H84" s="87" t="s">
        <v>122</v>
      </c>
      <c r="I84" s="87" t="s">
        <v>123</v>
      </c>
      <c r="J84" s="87" t="s">
        <v>124</v>
      </c>
      <c r="K84" s="87" t="s">
        <v>125</v>
      </c>
      <c r="L84" s="39">
        <v>4</v>
      </c>
      <c r="M84" s="39">
        <v>4</v>
      </c>
      <c r="N84" s="172">
        <f t="shared" ref="N84:N88" si="20">SUM(M84*F84)/100</f>
        <v>0.2</v>
      </c>
    </row>
    <row r="85" spans="1:14" ht="18.75" customHeight="1">
      <c r="A85" s="112"/>
      <c r="B85" s="403">
        <v>3.2</v>
      </c>
      <c r="C85" s="422" t="s">
        <v>205</v>
      </c>
      <c r="D85" s="360"/>
      <c r="E85" s="341"/>
      <c r="F85" s="335">
        <v>5</v>
      </c>
      <c r="G85" s="276">
        <v>94</v>
      </c>
      <c r="H85" s="276">
        <v>95</v>
      </c>
      <c r="I85" s="276">
        <v>96</v>
      </c>
      <c r="J85" s="276">
        <v>97</v>
      </c>
      <c r="K85" s="276">
        <v>98</v>
      </c>
      <c r="L85" s="215"/>
      <c r="M85" s="128">
        <f t="shared" ref="M85:M87" si="21">(((IF(L85&lt;G85,G85,IF(L85&gt;K85,K85,L85)))-(IF(L85&lt;G85,G85,IF(AND(L85&gt;=G85,L85&lt;H85),G85,IF(AND(L85&gt;=H85,L85&lt;I85),H85,IF(AND(L85&gt;=I85,L85&lt;J85),I85,IF(AND(L85&gt;=J85,L85&lt;K85),J85,IF(L85&gt;=K85,K85,"0"))))))))/(K85-J85))+IF(L85&lt;G85,"1",IF(AND(L85&gt;=G85,L85&lt;H85),"1",IF(AND(L85&gt;=H85,L85&lt;I85),"2",IF(AND(L85&gt;=I85,L85&lt;J85),"3",IF(AND(L85&gt;=J85,L85&lt;K85),"4",IF(L85&gt;=K85,"5","0"))))))</f>
        <v>1</v>
      </c>
      <c r="N85" s="128">
        <f t="shared" si="20"/>
        <v>0.05</v>
      </c>
    </row>
    <row r="86" spans="1:14" ht="18.75" customHeight="1">
      <c r="A86" s="112"/>
      <c r="B86" s="403">
        <v>3.3</v>
      </c>
      <c r="C86" s="422" t="s">
        <v>206</v>
      </c>
      <c r="D86" s="268">
        <v>1</v>
      </c>
      <c r="E86" s="341"/>
      <c r="F86" s="335">
        <v>5</v>
      </c>
      <c r="G86" s="276">
        <v>80</v>
      </c>
      <c r="H86" s="276">
        <v>85</v>
      </c>
      <c r="I86" s="276">
        <v>90</v>
      </c>
      <c r="J86" s="276">
        <v>95</v>
      </c>
      <c r="K86" s="276">
        <v>100</v>
      </c>
      <c r="L86" s="215"/>
      <c r="M86" s="128">
        <f t="shared" si="21"/>
        <v>1</v>
      </c>
      <c r="N86" s="128">
        <f t="shared" si="20"/>
        <v>0.05</v>
      </c>
    </row>
    <row r="87" spans="1:14" ht="18.75" customHeight="1">
      <c r="A87" s="112" t="s">
        <v>39</v>
      </c>
      <c r="B87" s="425">
        <v>3.4</v>
      </c>
      <c r="C87" s="360" t="s">
        <v>207</v>
      </c>
      <c r="D87" s="268">
        <v>0.2</v>
      </c>
      <c r="E87" s="274" t="s">
        <v>143</v>
      </c>
      <c r="F87" s="335">
        <v>0</v>
      </c>
      <c r="G87" s="276">
        <v>16</v>
      </c>
      <c r="H87" s="276">
        <v>18</v>
      </c>
      <c r="I87" s="276">
        <v>20</v>
      </c>
      <c r="J87" s="276">
        <v>22</v>
      </c>
      <c r="K87" s="276">
        <v>24</v>
      </c>
      <c r="L87" s="215"/>
      <c r="M87" s="128">
        <f t="shared" si="21"/>
        <v>1</v>
      </c>
      <c r="N87" s="128">
        <f t="shared" si="20"/>
        <v>0</v>
      </c>
    </row>
    <row r="88" spans="1:14" ht="18.75" customHeight="1">
      <c r="A88" s="320" t="s">
        <v>138</v>
      </c>
      <c r="B88" s="445">
        <v>3.5</v>
      </c>
      <c r="C88" s="423" t="s">
        <v>209</v>
      </c>
      <c r="D88" s="433" t="s">
        <v>130</v>
      </c>
      <c r="E88" s="345" t="s">
        <v>116</v>
      </c>
      <c r="F88" s="436">
        <v>0</v>
      </c>
      <c r="G88" s="289" t="s">
        <v>121</v>
      </c>
      <c r="H88" s="289" t="s">
        <v>122</v>
      </c>
      <c r="I88" s="289" t="s">
        <v>123</v>
      </c>
      <c r="J88" s="289" t="s">
        <v>124</v>
      </c>
      <c r="K88" s="289" t="s">
        <v>125</v>
      </c>
      <c r="L88" s="371">
        <v>3</v>
      </c>
      <c r="M88" s="371">
        <v>3</v>
      </c>
      <c r="N88" s="324">
        <f t="shared" si="20"/>
        <v>0</v>
      </c>
    </row>
    <row r="89" spans="1:14" ht="18.75" customHeight="1">
      <c r="A89" s="225"/>
      <c r="B89" s="355"/>
      <c r="C89" s="350" t="s">
        <v>213</v>
      </c>
      <c r="D89" s="447"/>
      <c r="E89" s="447"/>
      <c r="F89" s="407">
        <v>10</v>
      </c>
      <c r="G89" s="355"/>
      <c r="H89" s="355"/>
      <c r="I89" s="355"/>
      <c r="J89" s="355"/>
      <c r="K89" s="355"/>
      <c r="L89" s="355"/>
      <c r="M89" s="355"/>
      <c r="N89" s="355"/>
    </row>
    <row r="90" spans="1:14" ht="18.75" customHeight="1">
      <c r="A90" s="225"/>
      <c r="B90" s="154"/>
      <c r="C90" s="156" t="s">
        <v>214</v>
      </c>
      <c r="D90" s="428"/>
      <c r="E90" s="428"/>
      <c r="F90" s="335"/>
      <c r="G90" s="154"/>
      <c r="H90" s="154"/>
      <c r="I90" s="154"/>
      <c r="J90" s="154"/>
      <c r="K90" s="154"/>
      <c r="L90" s="154"/>
      <c r="M90" s="154"/>
      <c r="N90" s="154"/>
    </row>
    <row r="91" spans="1:14" ht="18.75" customHeight="1">
      <c r="A91" s="112" t="s">
        <v>39</v>
      </c>
      <c r="B91" s="449">
        <v>4.0999999999999996</v>
      </c>
      <c r="C91" s="280" t="s">
        <v>215</v>
      </c>
      <c r="D91" s="370">
        <v>0.9</v>
      </c>
      <c r="E91" s="432"/>
      <c r="F91" s="335">
        <v>2</v>
      </c>
      <c r="G91" s="87">
        <v>70</v>
      </c>
      <c r="H91" s="87">
        <v>75</v>
      </c>
      <c r="I91" s="87">
        <v>80</v>
      </c>
      <c r="J91" s="87">
        <v>85</v>
      </c>
      <c r="K91" s="87">
        <v>90</v>
      </c>
      <c r="L91" s="39">
        <v>69.7</v>
      </c>
      <c r="M91" s="172">
        <f>(((IF(L91&lt;G91,G91,IF(L91&gt;K91,K91,L91)))-(IF(L91&lt;G91,G91,IF(AND(L91&gt;=G91,L91&lt;H91),G91,IF(AND(L91&gt;=H91,L91&lt;I91),H91,IF(AND(L91&gt;=I91,L91&lt;J91),I91,IF(AND(L91&gt;=J91,L91&lt;K91),J91,IF(L91&gt;=K91,K91,"0"))))))))/(K91-J91))+IF(L91&lt;G91,"1",IF(AND(L91&gt;=G91,L91&lt;H91),"1",IF(AND(L91&gt;=H91,L91&lt;I91),"2",IF(AND(L91&gt;=I91,L91&lt;J91),"3",IF(AND(L91&gt;=J91,L91&lt;K91),"4",IF(L91&gt;=K91,"5","0"))))))</f>
        <v>1</v>
      </c>
      <c r="N91" s="172">
        <f t="shared" ref="N91:N96" si="22">SUM(M91*F91)/100</f>
        <v>0.02</v>
      </c>
    </row>
    <row r="92" spans="1:14" ht="18.75" customHeight="1">
      <c r="A92" s="112" t="s">
        <v>39</v>
      </c>
      <c r="B92" s="425">
        <v>4.2</v>
      </c>
      <c r="C92" s="443" t="s">
        <v>216</v>
      </c>
      <c r="D92" s="268" t="s">
        <v>130</v>
      </c>
      <c r="E92" s="274"/>
      <c r="F92" s="335">
        <v>1.5</v>
      </c>
      <c r="G92" s="276" t="s">
        <v>121</v>
      </c>
      <c r="H92" s="276" t="s">
        <v>122</v>
      </c>
      <c r="I92" s="276" t="s">
        <v>123</v>
      </c>
      <c r="J92" s="276" t="s">
        <v>124</v>
      </c>
      <c r="K92" s="276" t="s">
        <v>125</v>
      </c>
      <c r="L92" s="215"/>
      <c r="M92" s="215"/>
      <c r="N92" s="128">
        <f t="shared" si="22"/>
        <v>0</v>
      </c>
    </row>
    <row r="93" spans="1:14" ht="18.75" customHeight="1">
      <c r="A93" s="112" t="s">
        <v>39</v>
      </c>
      <c r="B93" s="425">
        <v>4.3</v>
      </c>
      <c r="C93" s="446" t="s">
        <v>221</v>
      </c>
      <c r="D93" s="268" t="s">
        <v>130</v>
      </c>
      <c r="E93" s="274"/>
      <c r="F93" s="335">
        <v>2</v>
      </c>
      <c r="G93" s="276">
        <v>75</v>
      </c>
      <c r="H93" s="276">
        <v>80</v>
      </c>
      <c r="I93" s="276">
        <v>85</v>
      </c>
      <c r="J93" s="276">
        <v>90</v>
      </c>
      <c r="K93" s="276">
        <v>95</v>
      </c>
      <c r="L93" s="215">
        <v>100</v>
      </c>
      <c r="M93" s="128">
        <f>(((IF(L93&lt;G93,G93,IF(L93&gt;K93,K93,L93)))-(IF(L93&lt;G93,G93,IF(AND(L93&gt;=G93,L93&lt;H93),G93,IF(AND(L93&gt;=H93,L93&lt;I93),H93,IF(AND(L93&gt;=I93,L93&lt;J93),I93,IF(AND(L93&gt;=J93,L93&lt;K93),J93,IF(L93&gt;=K93,K93,"0"))))))))/(K93-J93))+IF(L93&lt;G93,"1",IF(AND(L93&gt;=G93,L93&lt;H93),"1",IF(AND(L93&gt;=H93,L93&lt;I93),"2",IF(AND(L93&gt;=I93,L93&lt;J93),"3",IF(AND(L93&gt;=J93,L93&lt;K93),"4",IF(L93&gt;=K93,"5","0"))))))</f>
        <v>5</v>
      </c>
      <c r="N93" s="128">
        <f t="shared" si="22"/>
        <v>0.1</v>
      </c>
    </row>
    <row r="94" spans="1:14" ht="18.75" customHeight="1">
      <c r="A94" s="112" t="s">
        <v>138</v>
      </c>
      <c r="B94" s="425">
        <v>4.4000000000000004</v>
      </c>
      <c r="C94" s="285" t="s">
        <v>218</v>
      </c>
      <c r="D94" s="268" t="s">
        <v>130</v>
      </c>
      <c r="E94" s="274"/>
      <c r="F94" s="335">
        <v>2</v>
      </c>
      <c r="G94" s="276" t="s">
        <v>121</v>
      </c>
      <c r="H94" s="276" t="s">
        <v>122</v>
      </c>
      <c r="I94" s="276" t="s">
        <v>123</v>
      </c>
      <c r="J94" s="276" t="s">
        <v>124</v>
      </c>
      <c r="K94" s="276" t="s">
        <v>125</v>
      </c>
      <c r="L94" s="215">
        <v>2</v>
      </c>
      <c r="M94" s="215">
        <v>2</v>
      </c>
      <c r="N94" s="128">
        <f t="shared" si="22"/>
        <v>0.04</v>
      </c>
    </row>
    <row r="95" spans="1:14" ht="18.75" customHeight="1">
      <c r="A95" s="112" t="s">
        <v>138</v>
      </c>
      <c r="B95" s="425">
        <v>4.5</v>
      </c>
      <c r="C95" s="134" t="s">
        <v>219</v>
      </c>
      <c r="D95" s="268" t="s">
        <v>130</v>
      </c>
      <c r="E95" s="274"/>
      <c r="F95" s="335">
        <v>0</v>
      </c>
      <c r="G95" s="276" t="s">
        <v>121</v>
      </c>
      <c r="H95" s="276" t="s">
        <v>122</v>
      </c>
      <c r="I95" s="276" t="s">
        <v>123</v>
      </c>
      <c r="J95" s="276" t="s">
        <v>124</v>
      </c>
      <c r="K95" s="276" t="s">
        <v>125</v>
      </c>
      <c r="L95" s="215"/>
      <c r="M95" s="215"/>
      <c r="N95" s="128">
        <f t="shared" si="22"/>
        <v>0</v>
      </c>
    </row>
    <row r="96" spans="1:14" ht="18.75" customHeight="1">
      <c r="A96" s="112" t="s">
        <v>138</v>
      </c>
      <c r="B96" s="425">
        <v>4.5999999999999996</v>
      </c>
      <c r="C96" s="450" t="s">
        <v>220</v>
      </c>
      <c r="D96" s="268">
        <v>0.25</v>
      </c>
      <c r="E96" s="274" t="s">
        <v>119</v>
      </c>
      <c r="F96" s="335">
        <v>2.5</v>
      </c>
      <c r="G96" s="276">
        <v>15</v>
      </c>
      <c r="H96" s="276">
        <v>20</v>
      </c>
      <c r="I96" s="276">
        <v>25</v>
      </c>
      <c r="J96" s="276">
        <v>30</v>
      </c>
      <c r="K96" s="276">
        <v>35</v>
      </c>
      <c r="L96" s="215"/>
      <c r="M96" s="128">
        <f>(((IF(L96&lt;G96,G96,IF(L96&gt;K96,K96,L96)))-(IF(L96&lt;G96,G96,IF(AND(L96&gt;=G96,L96&lt;H96),G96,IF(AND(L96&gt;=H96,L96&lt;I96),H96,IF(AND(L96&gt;=I96,L96&lt;J96),I96,IF(AND(L96&gt;=J96,L96&lt;K96),J96,IF(L96&gt;=K96,K96,"0"))))))))/(K96-J96))+IF(L96&lt;G96,"1",IF(AND(L96&gt;=G96,L96&lt;H96),"1",IF(AND(L96&gt;=H96,L96&lt;I96),"2",IF(AND(L96&gt;=I96,L96&lt;J96),"3",IF(AND(L96&gt;=J96,L96&lt;K96),"4",IF(L96&gt;=K96,"5","0"))))))</f>
        <v>1</v>
      </c>
      <c r="N96" s="128">
        <f t="shared" si="22"/>
        <v>2.5000000000000001E-2</v>
      </c>
    </row>
    <row r="97" spans="1:24" ht="18.75" customHeight="1">
      <c r="A97" s="452"/>
      <c r="B97" s="453"/>
      <c r="C97" s="454"/>
      <c r="D97" s="455"/>
      <c r="E97" s="457"/>
      <c r="F97" s="453"/>
      <c r="G97" s="474" t="s">
        <v>222</v>
      </c>
      <c r="H97" s="459"/>
      <c r="I97" s="459"/>
      <c r="J97" s="459"/>
      <c r="K97" s="459"/>
      <c r="L97" s="453"/>
      <c r="M97" s="453"/>
      <c r="N97" s="476">
        <f>SUM(N11:N96)</f>
        <v>3.0409700000000002</v>
      </c>
      <c r="O97" s="477"/>
      <c r="P97" s="477"/>
      <c r="Q97" s="477"/>
      <c r="R97" s="477"/>
      <c r="S97" s="477"/>
      <c r="T97" s="477"/>
      <c r="U97" s="477"/>
      <c r="V97" s="477"/>
      <c r="W97" s="477"/>
      <c r="X97" s="477"/>
    </row>
    <row r="98" spans="1:24" ht="18.75" customHeight="1">
      <c r="A98" s="1"/>
      <c r="B98" s="5"/>
      <c r="C98" s="465"/>
      <c r="D98" s="466"/>
      <c r="E98" s="466"/>
      <c r="F98" s="5"/>
      <c r="G98" s="479" t="s">
        <v>223</v>
      </c>
      <c r="H98" s="5"/>
      <c r="I98" s="403"/>
      <c r="J98" s="403"/>
      <c r="K98" s="403"/>
      <c r="L98" s="5"/>
      <c r="M98" s="5"/>
      <c r="N98" s="481">
        <f>SUM(N97*100)/5</f>
        <v>60.819400000000009</v>
      </c>
      <c r="O98" s="33"/>
      <c r="P98" s="33"/>
      <c r="Q98" s="33"/>
      <c r="R98" s="33"/>
      <c r="S98" s="33"/>
      <c r="T98" s="33"/>
      <c r="U98" s="33"/>
      <c r="V98" s="33"/>
      <c r="W98" s="33"/>
      <c r="X98" s="33"/>
    </row>
    <row r="99" spans="1:24" ht="18.75" customHeight="1">
      <c r="A99" s="1"/>
      <c r="B99" s="1"/>
      <c r="C99" s="260"/>
      <c r="D99" s="1"/>
      <c r="E99" s="1"/>
      <c r="F99" s="5"/>
      <c r="G99" s="5"/>
      <c r="H99" s="5"/>
      <c r="I99" s="5"/>
      <c r="J99" s="5">
        <v>5</v>
      </c>
      <c r="K99" s="5"/>
      <c r="L99" s="5"/>
      <c r="M99" s="5"/>
      <c r="N99" s="5"/>
      <c r="O99" s="33"/>
      <c r="P99" s="33"/>
      <c r="Q99" s="33"/>
      <c r="R99" s="33"/>
      <c r="S99" s="33"/>
      <c r="T99" s="33"/>
      <c r="U99" s="33"/>
      <c r="V99" s="33"/>
      <c r="W99" s="33"/>
      <c r="X99" s="33"/>
    </row>
    <row r="100" spans="1:24" ht="18.75" customHeight="1">
      <c r="A100" s="1"/>
      <c r="B100" s="1"/>
      <c r="C100" s="4"/>
      <c r="D100" s="4"/>
      <c r="E100" s="4"/>
      <c r="F100" s="5"/>
      <c r="G100" s="5"/>
      <c r="H100" s="5"/>
      <c r="I100" s="5"/>
      <c r="J100" s="5"/>
      <c r="K100" s="5"/>
      <c r="L100" s="5"/>
      <c r="M100" s="5"/>
      <c r="N100" s="5"/>
    </row>
    <row r="101" spans="1:24" ht="18.75" customHeight="1">
      <c r="A101" s="1"/>
      <c r="B101" s="1"/>
      <c r="C101" s="4"/>
      <c r="D101" s="4"/>
      <c r="E101" s="4"/>
      <c r="F101" s="5"/>
      <c r="G101" s="5"/>
      <c r="H101" s="5"/>
      <c r="I101" s="5"/>
      <c r="J101" s="5"/>
      <c r="K101" s="5"/>
      <c r="L101" s="5"/>
      <c r="M101" s="5"/>
      <c r="N101" s="5"/>
    </row>
    <row r="102" spans="1:24" ht="18.75" customHeight="1">
      <c r="A102" s="1"/>
      <c r="B102" s="1"/>
      <c r="C102" s="4"/>
      <c r="D102" s="4"/>
      <c r="E102" s="4"/>
      <c r="F102" s="5"/>
      <c r="G102" s="5"/>
      <c r="H102" s="5"/>
      <c r="I102" s="5"/>
      <c r="J102" s="5"/>
      <c r="K102" s="5"/>
      <c r="L102" s="5"/>
      <c r="M102" s="5"/>
      <c r="N102" s="5"/>
    </row>
    <row r="103" spans="1:24" ht="18.75" customHeight="1">
      <c r="A103" s="1"/>
      <c r="B103" s="1"/>
      <c r="C103" s="4"/>
      <c r="D103" s="4"/>
      <c r="E103" s="4"/>
      <c r="F103" s="5"/>
      <c r="G103" s="5"/>
      <c r="H103" s="5"/>
      <c r="I103" s="5"/>
      <c r="J103" s="5"/>
      <c r="K103" s="5"/>
      <c r="L103" s="5"/>
      <c r="M103" s="5"/>
      <c r="N103" s="5"/>
    </row>
    <row r="104" spans="1:24" ht="18.75" customHeight="1">
      <c r="A104" s="1"/>
      <c r="B104" s="1"/>
      <c r="C104" s="4"/>
      <c r="D104" s="4"/>
      <c r="E104" s="4"/>
      <c r="F104" s="5"/>
      <c r="G104" s="5"/>
      <c r="H104" s="5"/>
      <c r="I104" s="5"/>
      <c r="J104" s="5"/>
      <c r="K104" s="5"/>
      <c r="L104" s="5"/>
      <c r="M104" s="5"/>
      <c r="N104" s="5"/>
    </row>
    <row r="105" spans="1:24" ht="18.75" customHeight="1">
      <c r="A105" s="1"/>
      <c r="B105" s="1"/>
      <c r="C105" s="4"/>
      <c r="D105" s="4"/>
      <c r="E105" s="4"/>
      <c r="F105" s="5"/>
      <c r="G105" s="5"/>
      <c r="H105" s="5"/>
      <c r="I105" s="5"/>
      <c r="J105" s="5"/>
      <c r="K105" s="5"/>
      <c r="L105" s="5"/>
      <c r="M105" s="5"/>
      <c r="N105" s="5"/>
    </row>
    <row r="106" spans="1:24" ht="18.75" customHeight="1">
      <c r="A106" s="1"/>
      <c r="B106" s="1"/>
      <c r="C106" s="4"/>
      <c r="D106" s="4"/>
      <c r="E106" s="4"/>
      <c r="F106" s="5"/>
      <c r="G106" s="5"/>
      <c r="H106" s="5"/>
      <c r="I106" s="5"/>
      <c r="J106" s="5"/>
      <c r="K106" s="5"/>
      <c r="L106" s="5"/>
      <c r="M106" s="5"/>
      <c r="N106" s="5"/>
    </row>
    <row r="107" spans="1:24" ht="18.75" customHeight="1">
      <c r="A107" s="1"/>
      <c r="B107" s="1"/>
      <c r="C107" s="4"/>
      <c r="D107" s="4"/>
      <c r="E107" s="4"/>
      <c r="F107" s="5"/>
      <c r="G107" s="5"/>
      <c r="H107" s="5"/>
      <c r="I107" s="5"/>
      <c r="J107" s="5"/>
      <c r="K107" s="5"/>
      <c r="L107" s="5"/>
      <c r="M107" s="5"/>
      <c r="N107" s="5"/>
    </row>
    <row r="108" spans="1:24" ht="18.75" customHeight="1"/>
    <row r="109" spans="1:24" ht="18.75" customHeight="1">
      <c r="A109" s="1"/>
      <c r="B109" s="1"/>
      <c r="C109" s="4"/>
      <c r="D109" s="4"/>
      <c r="E109" s="4"/>
      <c r="F109" s="5"/>
      <c r="G109" s="5"/>
      <c r="H109" s="5"/>
      <c r="I109" s="5"/>
      <c r="J109" s="5"/>
      <c r="K109" s="5"/>
      <c r="L109" s="5"/>
      <c r="M109" s="5"/>
      <c r="N109" s="5"/>
    </row>
    <row r="110" spans="1:24" ht="15.75" customHeight="1"/>
    <row r="111" spans="1:24" ht="15.75" customHeight="1"/>
    <row r="112" spans="1:24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5:B7"/>
    <mergeCell ref="C5:C7"/>
    <mergeCell ref="G5:K5"/>
    <mergeCell ref="A40:A41"/>
  </mergeCells>
  <pageMargins left="0.7" right="0.7" top="0.75" bottom="0.75" header="0" footer="0"/>
  <pageSetup orientation="landscape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1000"/>
  <sheetViews>
    <sheetView workbookViewId="0"/>
  </sheetViews>
  <sheetFormatPr defaultColWidth="12.625" defaultRowHeight="15" customHeight="1"/>
  <cols>
    <col min="1" max="1" width="6" customWidth="1"/>
    <col min="2" max="2" width="3.75" customWidth="1"/>
    <col min="3" max="3" width="59.875" customWidth="1"/>
    <col min="4" max="4" width="7.25" customWidth="1"/>
    <col min="5" max="5" width="7.875" customWidth="1"/>
    <col min="6" max="6" width="4.875" customWidth="1"/>
    <col min="7" max="7" width="6.125" customWidth="1"/>
    <col min="8" max="8" width="5.75" customWidth="1"/>
    <col min="9" max="10" width="5.5" customWidth="1"/>
    <col min="11" max="11" width="5.75" customWidth="1"/>
    <col min="12" max="12" width="7.5" customWidth="1"/>
    <col min="13" max="13" width="7.125" customWidth="1"/>
    <col min="14" max="14" width="7.875" customWidth="1"/>
    <col min="15" max="24" width="8.625" customWidth="1"/>
  </cols>
  <sheetData>
    <row r="1" spans="1:24" ht="18.75" customHeight="1">
      <c r="A1" s="1"/>
      <c r="B1" s="1"/>
      <c r="C1" s="2" t="s">
        <v>1</v>
      </c>
      <c r="D1" s="4"/>
      <c r="E1" s="4"/>
      <c r="F1" s="5"/>
      <c r="G1" s="5"/>
      <c r="H1" s="5"/>
      <c r="I1" s="5"/>
      <c r="J1" s="5"/>
      <c r="K1" s="5"/>
      <c r="L1" s="5"/>
      <c r="M1" s="5"/>
      <c r="N1" s="5"/>
    </row>
    <row r="2" spans="1:24" ht="18.75" customHeight="1">
      <c r="A2" s="6"/>
      <c r="B2" s="6"/>
      <c r="C2" s="7" t="s">
        <v>3</v>
      </c>
      <c r="D2" s="7"/>
      <c r="E2" s="7"/>
      <c r="F2" s="7"/>
      <c r="G2" s="7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ht="18.75" customHeight="1">
      <c r="A3" s="6"/>
      <c r="B3" s="6"/>
      <c r="C3" s="9" t="s">
        <v>5</v>
      </c>
      <c r="D3" s="9" t="s">
        <v>7</v>
      </c>
      <c r="E3" s="9"/>
      <c r="F3" s="9"/>
      <c r="G3" s="9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ht="18.75" customHeight="1">
      <c r="A4" s="6"/>
      <c r="B4" s="9"/>
      <c r="C4" s="11" t="s">
        <v>8</v>
      </c>
      <c r="D4" s="11" t="s">
        <v>10</v>
      </c>
      <c r="E4" s="13"/>
      <c r="F4" s="15"/>
      <c r="G4" s="15"/>
      <c r="H4" s="6"/>
      <c r="I4" s="6"/>
      <c r="J4" s="6"/>
      <c r="K4" s="6"/>
      <c r="L4" s="6"/>
      <c r="M4" s="126" t="s">
        <v>62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ht="18.75" customHeight="1">
      <c r="A5" s="19" t="s">
        <v>15</v>
      </c>
      <c r="B5" s="531" t="s">
        <v>4</v>
      </c>
      <c r="C5" s="536" t="s">
        <v>18</v>
      </c>
      <c r="D5" s="24" t="s">
        <v>20</v>
      </c>
      <c r="E5" s="25" t="s">
        <v>28</v>
      </c>
      <c r="F5" s="43"/>
      <c r="G5" s="538" t="s">
        <v>33</v>
      </c>
      <c r="H5" s="539"/>
      <c r="I5" s="539"/>
      <c r="J5" s="539"/>
      <c r="K5" s="540"/>
      <c r="L5" s="31" t="s">
        <v>37</v>
      </c>
      <c r="M5" s="31" t="s">
        <v>16</v>
      </c>
      <c r="N5" s="31" t="s">
        <v>38</v>
      </c>
      <c r="O5" s="33"/>
      <c r="P5" s="33"/>
      <c r="Q5" s="33"/>
      <c r="R5" s="33"/>
      <c r="S5" s="33"/>
      <c r="T5" s="33"/>
      <c r="U5" s="33"/>
      <c r="V5" s="33"/>
      <c r="W5" s="33"/>
      <c r="X5" s="33"/>
    </row>
    <row r="6" spans="1:24" ht="18.75" customHeight="1">
      <c r="A6" s="35" t="s">
        <v>39</v>
      </c>
      <c r="B6" s="532"/>
      <c r="C6" s="537"/>
      <c r="D6" s="36" t="s">
        <v>43</v>
      </c>
      <c r="E6" s="37"/>
      <c r="F6" s="43"/>
      <c r="G6" s="38" t="s">
        <v>53</v>
      </c>
      <c r="H6" s="38" t="s">
        <v>53</v>
      </c>
      <c r="I6" s="38" t="s">
        <v>53</v>
      </c>
      <c r="J6" s="38" t="s">
        <v>53</v>
      </c>
      <c r="K6" s="38" t="s">
        <v>53</v>
      </c>
      <c r="L6" s="39" t="s">
        <v>55</v>
      </c>
      <c r="M6" s="39" t="s">
        <v>58</v>
      </c>
      <c r="N6" s="39" t="s">
        <v>59</v>
      </c>
      <c r="O6" s="33"/>
      <c r="P6" s="33"/>
      <c r="Q6" s="33"/>
      <c r="R6" s="33"/>
      <c r="S6" s="33"/>
      <c r="T6" s="33"/>
      <c r="U6" s="33"/>
      <c r="V6" s="33"/>
      <c r="W6" s="33"/>
      <c r="X6" s="33"/>
    </row>
    <row r="7" spans="1:24" ht="18.75" customHeight="1">
      <c r="A7" s="40"/>
      <c r="B7" s="533"/>
      <c r="C7" s="535"/>
      <c r="D7" s="41"/>
      <c r="E7" s="42"/>
      <c r="F7" s="43" t="s">
        <v>70</v>
      </c>
      <c r="G7" s="44">
        <v>1</v>
      </c>
      <c r="H7" s="45">
        <v>2</v>
      </c>
      <c r="I7" s="45">
        <v>3</v>
      </c>
      <c r="J7" s="45">
        <v>4</v>
      </c>
      <c r="K7" s="45">
        <v>5</v>
      </c>
      <c r="L7" s="49" t="s">
        <v>73</v>
      </c>
      <c r="M7" s="49" t="s">
        <v>75</v>
      </c>
      <c r="N7" s="49" t="s">
        <v>76</v>
      </c>
      <c r="O7" s="33"/>
      <c r="P7" s="33"/>
      <c r="Q7" s="33"/>
      <c r="R7" s="33"/>
      <c r="S7" s="33"/>
      <c r="T7" s="33"/>
      <c r="U7" s="33"/>
      <c r="V7" s="33"/>
      <c r="W7" s="33"/>
      <c r="X7" s="33"/>
    </row>
    <row r="8" spans="1:24" ht="18.75" customHeight="1">
      <c r="A8" s="51"/>
      <c r="B8" s="52"/>
      <c r="C8" s="138" t="s">
        <v>78</v>
      </c>
      <c r="D8" s="139"/>
      <c r="E8" s="139"/>
      <c r="F8" s="59">
        <v>100</v>
      </c>
      <c r="G8" s="141"/>
      <c r="H8" s="141"/>
      <c r="I8" s="141"/>
      <c r="J8" s="141"/>
      <c r="K8" s="141"/>
      <c r="L8" s="142"/>
      <c r="M8" s="142"/>
      <c r="N8" s="143"/>
      <c r="O8" s="33"/>
      <c r="P8" s="33"/>
      <c r="Q8" s="33"/>
      <c r="R8" s="33"/>
      <c r="S8" s="33"/>
      <c r="T8" s="33"/>
      <c r="U8" s="33"/>
      <c r="V8" s="33"/>
      <c r="W8" s="33"/>
      <c r="X8" s="33"/>
    </row>
    <row r="9" spans="1:24" ht="18.75" customHeight="1">
      <c r="A9" s="51"/>
      <c r="B9" s="145"/>
      <c r="C9" s="146" t="s">
        <v>84</v>
      </c>
      <c r="D9" s="148"/>
      <c r="E9" s="148"/>
      <c r="F9" s="59">
        <v>45</v>
      </c>
      <c r="G9" s="150"/>
      <c r="H9" s="150"/>
      <c r="I9" s="150"/>
      <c r="J9" s="150"/>
      <c r="K9" s="150"/>
      <c r="L9" s="152"/>
      <c r="M9" s="152"/>
      <c r="N9" s="152"/>
      <c r="O9" s="33"/>
      <c r="P9" s="33"/>
      <c r="Q9" s="33"/>
      <c r="R9" s="33"/>
      <c r="S9" s="33"/>
      <c r="T9" s="33"/>
      <c r="U9" s="33"/>
      <c r="V9" s="33"/>
      <c r="W9" s="33"/>
      <c r="X9" s="33"/>
    </row>
    <row r="10" spans="1:24" ht="18.75" customHeight="1">
      <c r="A10" s="84"/>
      <c r="B10" s="154"/>
      <c r="C10" s="156" t="s">
        <v>88</v>
      </c>
      <c r="D10" s="158"/>
      <c r="E10" s="158"/>
      <c r="F10" s="103"/>
      <c r="G10" s="160"/>
      <c r="H10" s="160"/>
      <c r="I10" s="160"/>
      <c r="J10" s="160"/>
      <c r="K10" s="160"/>
      <c r="L10" s="160"/>
      <c r="M10" s="160"/>
      <c r="N10" s="160"/>
    </row>
    <row r="11" spans="1:24" ht="18.75" customHeight="1">
      <c r="A11" s="112" t="s">
        <v>39</v>
      </c>
      <c r="B11" s="162">
        <v>1.1000000000000001</v>
      </c>
      <c r="C11" s="166" t="s">
        <v>90</v>
      </c>
      <c r="D11" s="168"/>
      <c r="E11" s="170" t="s">
        <v>91</v>
      </c>
      <c r="F11" s="122">
        <v>2.5</v>
      </c>
      <c r="G11" s="171">
        <v>30</v>
      </c>
      <c r="H11" s="171">
        <v>25</v>
      </c>
      <c r="I11" s="171">
        <v>20</v>
      </c>
      <c r="J11" s="171">
        <v>15</v>
      </c>
      <c r="K11" s="171">
        <v>10</v>
      </c>
      <c r="L11" s="172"/>
      <c r="M11" s="172">
        <f t="shared" ref="M11:M12" si="0">(((IF(L11&gt;G11,G11,IF(L11&lt;K11,K11,L11)))-(IF(L11&lt;G11,G11,IF(AND(L11&gt;=G11,L11&lt;H11),G11,IF(AND(L11&gt;=H11,L11&lt;I11),H11,IF(AND(L11&gt;=I11,L11&lt;J11),I11,IF(AND(L11&gt;=J11,L11&lt;K11),J11,IF(L11&gt;=K11,K11,"0"))))))))/(K11-J11))+IF(L11&lt;G11,"1",IF(AND(L11&gt;=G11,L11&lt;H11),"1",IF(AND(L11&gt;=H11,L11&lt;I11),"2",IF(AND(L11&gt;=I11,L11&lt;J11),"3",IF(AND(L11&gt;=J11,L11&lt;K11),"4",IF(L11&gt;=K11,"5","0"))))))</f>
        <v>5</v>
      </c>
      <c r="N11" s="172">
        <f t="shared" ref="N11:N16" si="1">SUM(M11*F11)/100</f>
        <v>0.125</v>
      </c>
      <c r="O11" s="130"/>
      <c r="P11" s="130"/>
      <c r="Q11" s="130"/>
      <c r="R11" s="130"/>
      <c r="S11" s="130"/>
      <c r="T11" s="130"/>
      <c r="U11" s="130"/>
      <c r="V11" s="130"/>
      <c r="W11" s="130"/>
      <c r="X11" s="130"/>
    </row>
    <row r="12" spans="1:24" ht="18.75" customHeight="1">
      <c r="A12" s="132"/>
      <c r="B12" s="56">
        <v>1.2</v>
      </c>
      <c r="C12" s="134" t="s">
        <v>92</v>
      </c>
      <c r="D12" s="116" t="s">
        <v>93</v>
      </c>
      <c r="E12" s="118" t="s">
        <v>94</v>
      </c>
      <c r="F12" s="122">
        <v>0.5</v>
      </c>
      <c r="G12" s="127">
        <v>18</v>
      </c>
      <c r="H12" s="127">
        <v>17.5</v>
      </c>
      <c r="I12" s="127">
        <v>17</v>
      </c>
      <c r="J12" s="127">
        <v>16.5</v>
      </c>
      <c r="K12" s="127">
        <v>16</v>
      </c>
      <c r="L12" s="128">
        <v>16.329999999999998</v>
      </c>
      <c r="M12" s="128">
        <f t="shared" si="0"/>
        <v>4.3400000000000034</v>
      </c>
      <c r="N12" s="128">
        <f t="shared" si="1"/>
        <v>2.1700000000000018E-2</v>
      </c>
      <c r="O12" s="130"/>
      <c r="P12" s="130"/>
      <c r="Q12" s="130"/>
      <c r="R12" s="130"/>
      <c r="S12" s="130"/>
      <c r="T12" s="130"/>
      <c r="U12" s="130"/>
      <c r="V12" s="130"/>
      <c r="W12" s="130"/>
      <c r="X12" s="130"/>
    </row>
    <row r="13" spans="1:24" ht="18.75" customHeight="1">
      <c r="A13" s="132"/>
      <c r="B13" s="24">
        <v>1.3</v>
      </c>
      <c r="C13" s="114" t="s">
        <v>95</v>
      </c>
      <c r="D13" s="116">
        <v>0.6</v>
      </c>
      <c r="E13" s="118" t="s">
        <v>94</v>
      </c>
      <c r="F13" s="122">
        <v>0.5</v>
      </c>
      <c r="G13" s="127">
        <v>50</v>
      </c>
      <c r="H13" s="127">
        <v>55</v>
      </c>
      <c r="I13" s="127">
        <v>60</v>
      </c>
      <c r="J13" s="127">
        <v>65</v>
      </c>
      <c r="K13" s="127">
        <v>70</v>
      </c>
      <c r="L13" s="128">
        <v>57.89</v>
      </c>
      <c r="M13" s="128">
        <f>(((IF(L13&lt;G13,G13,IF(L13&gt;K13,K13,L13)))-(IF(L13&lt;G13,G13,IF(AND(L13&gt;=G13,L13&lt;H13),G13,IF(AND(L13&gt;=H13,L13&lt;I13),H13,IF(AND(L13&gt;=I13,L13&lt;J13),I13,IF(AND(L13&gt;=J13,L13&lt;K13),J13,IF(L13&gt;=K13,K13,"0"))))))))/(K13-J13))+IF(L13&lt;G13,"1",IF(AND(L13&gt;=G13,L13&lt;H13),"1",IF(AND(L13&gt;=H13,L13&lt;I13),"2",IF(AND(L13&gt;=I13,L13&lt;J13),"3",IF(AND(L13&gt;=J13,L13&lt;K13),"4",IF(L13&gt;=K13,"5","0"))))))</f>
        <v>2.5780000000000003</v>
      </c>
      <c r="N13" s="128">
        <f t="shared" si="1"/>
        <v>1.2890000000000002E-2</v>
      </c>
      <c r="O13" s="130"/>
      <c r="P13" s="130"/>
      <c r="Q13" s="130"/>
      <c r="R13" s="130"/>
      <c r="S13" s="130"/>
      <c r="T13" s="130"/>
      <c r="U13" s="130"/>
      <c r="V13" s="130"/>
      <c r="W13" s="130"/>
      <c r="X13" s="130"/>
    </row>
    <row r="14" spans="1:24" ht="18.75" customHeight="1">
      <c r="A14" s="153"/>
      <c r="B14" s="155">
        <v>1.4</v>
      </c>
      <c r="C14" s="114" t="s">
        <v>96</v>
      </c>
      <c r="D14" s="116" t="s">
        <v>97</v>
      </c>
      <c r="E14" s="118" t="s">
        <v>94</v>
      </c>
      <c r="F14" s="122">
        <v>0.5</v>
      </c>
      <c r="G14" s="127">
        <v>7</v>
      </c>
      <c r="H14" s="127">
        <v>6</v>
      </c>
      <c r="I14" s="127">
        <v>5</v>
      </c>
      <c r="J14" s="127">
        <v>4</v>
      </c>
      <c r="K14" s="157">
        <v>3</v>
      </c>
      <c r="L14" s="128">
        <v>6.53</v>
      </c>
      <c r="M14" s="128">
        <f>(((IF(L14&gt;G14,G14,IF(L14&lt;K14,K14,L14)))-(IF(L14&lt;G14,G14,IF(AND(L14&gt;=G14,L14&lt;H14),G14,IF(AND(L14&gt;=H14,L14&lt;I14),H14,IF(AND(L14&gt;=I14,L14&lt;J14),I14,IF(AND(L14&gt;=J14,L14&lt;K14),J14,IF(L14&gt;=K14,K14,"0"))))))))/(K14-J14))+IF(L14&lt;G14,"1",IF(AND(L14&gt;=G14,L14&lt;H14),"1",IF(AND(L14&gt;=H14,L14&lt;I14),"2",IF(AND(L14&gt;=I14,L14&lt;J14),"3",IF(AND(L14&gt;=J14,L14&lt;K14),"4",IF(L14&gt;=K14,"5","0"))))))</f>
        <v>1.4699999999999998</v>
      </c>
      <c r="N14" s="128">
        <f t="shared" si="1"/>
        <v>7.3499999999999989E-3</v>
      </c>
      <c r="O14" s="130"/>
      <c r="P14" s="130"/>
      <c r="Q14" s="130"/>
      <c r="R14" s="130"/>
      <c r="S14" s="130"/>
      <c r="T14" s="130"/>
      <c r="U14" s="130"/>
      <c r="V14" s="130"/>
      <c r="W14" s="130"/>
      <c r="X14" s="130"/>
    </row>
    <row r="15" spans="1:24" ht="18.75" customHeight="1">
      <c r="A15" s="159"/>
      <c r="B15" s="155">
        <v>1.5</v>
      </c>
      <c r="C15" s="114" t="s">
        <v>98</v>
      </c>
      <c r="D15" s="116">
        <v>0.6</v>
      </c>
      <c r="E15" s="118" t="s">
        <v>94</v>
      </c>
      <c r="F15" s="122">
        <v>0.5</v>
      </c>
      <c r="G15" s="127">
        <v>56</v>
      </c>
      <c r="H15" s="127">
        <v>58</v>
      </c>
      <c r="I15" s="127">
        <v>60</v>
      </c>
      <c r="J15" s="127">
        <v>62</v>
      </c>
      <c r="K15" s="127">
        <v>64</v>
      </c>
      <c r="L15" s="165">
        <v>68.75</v>
      </c>
      <c r="M15" s="128">
        <f t="shared" ref="M15:M16" si="2">(((IF(L15&lt;G15,G15,IF(L15&gt;K15,K15,L15)))-(IF(L15&lt;G15,G15,IF(AND(L15&gt;=G15,L15&lt;H15),G15,IF(AND(L15&gt;=H15,L15&lt;I15),H15,IF(AND(L15&gt;=I15,L15&lt;J15),I15,IF(AND(L15&gt;=J15,L15&lt;K15),J15,IF(L15&gt;=K15,K15,"0"))))))))/(K15-J15))+IF(L15&lt;G15,"1",IF(AND(L15&gt;=G15,L15&lt;H15),"1",IF(AND(L15&gt;=H15,L15&lt;I15),"2",IF(AND(L15&gt;=I15,L15&lt;J15),"3",IF(AND(L15&gt;=J15,L15&lt;K15),"4",IF(L15&gt;=K15,"5","0"))))))</f>
        <v>5</v>
      </c>
      <c r="N15" s="128">
        <f t="shared" si="1"/>
        <v>2.5000000000000001E-2</v>
      </c>
      <c r="O15" s="130"/>
      <c r="P15" s="130"/>
      <c r="Q15" s="130"/>
      <c r="R15" s="130"/>
      <c r="S15" s="130"/>
      <c r="T15" s="130"/>
      <c r="U15" s="130"/>
      <c r="V15" s="130"/>
      <c r="W15" s="130"/>
      <c r="X15" s="130"/>
    </row>
    <row r="16" spans="1:24" ht="18.75" customHeight="1">
      <c r="A16" s="159"/>
      <c r="B16" s="155">
        <v>1.6</v>
      </c>
      <c r="C16" s="114" t="s">
        <v>99</v>
      </c>
      <c r="D16" s="167">
        <v>0.6</v>
      </c>
      <c r="E16" s="167" t="s">
        <v>94</v>
      </c>
      <c r="F16" s="174">
        <v>0.5</v>
      </c>
      <c r="G16" s="180">
        <v>50</v>
      </c>
      <c r="H16" s="180">
        <v>55</v>
      </c>
      <c r="I16" s="180">
        <v>60</v>
      </c>
      <c r="J16" s="180">
        <v>65</v>
      </c>
      <c r="K16" s="180">
        <v>70</v>
      </c>
      <c r="L16" s="182">
        <v>55.42</v>
      </c>
      <c r="M16" s="128">
        <f t="shared" si="2"/>
        <v>2.0840000000000005</v>
      </c>
      <c r="N16" s="128">
        <f t="shared" si="1"/>
        <v>1.0420000000000002E-2</v>
      </c>
      <c r="O16" s="130"/>
      <c r="P16" s="130"/>
      <c r="Q16" s="130"/>
      <c r="R16" s="130"/>
      <c r="S16" s="130"/>
      <c r="T16" s="130"/>
      <c r="U16" s="130"/>
      <c r="V16" s="130"/>
      <c r="W16" s="130"/>
      <c r="X16" s="130"/>
    </row>
    <row r="17" spans="1:24" ht="18.75" customHeight="1">
      <c r="A17" s="159" t="s">
        <v>39</v>
      </c>
      <c r="B17" s="155">
        <v>1.7</v>
      </c>
      <c r="C17" s="184" t="s">
        <v>100</v>
      </c>
      <c r="D17" s="187"/>
      <c r="E17" s="188"/>
      <c r="F17" s="192"/>
      <c r="G17" s="189"/>
      <c r="H17" s="189"/>
      <c r="I17" s="189"/>
      <c r="J17" s="189"/>
      <c r="K17" s="189"/>
      <c r="L17" s="194"/>
      <c r="M17" s="194"/>
      <c r="N17" s="196"/>
      <c r="O17" s="130"/>
      <c r="P17" s="130"/>
      <c r="Q17" s="130"/>
      <c r="R17" s="130"/>
      <c r="S17" s="130"/>
      <c r="T17" s="130"/>
      <c r="U17" s="130"/>
      <c r="V17" s="130"/>
      <c r="W17" s="130"/>
      <c r="X17" s="130"/>
    </row>
    <row r="18" spans="1:24" ht="18.75" customHeight="1">
      <c r="A18" s="159"/>
      <c r="B18" s="155"/>
      <c r="C18" s="114" t="s">
        <v>101</v>
      </c>
      <c r="D18" s="170">
        <v>0.7</v>
      </c>
      <c r="E18" s="170" t="s">
        <v>94</v>
      </c>
      <c r="F18" s="199">
        <v>1</v>
      </c>
      <c r="G18" s="171">
        <v>70</v>
      </c>
      <c r="H18" s="171">
        <v>75</v>
      </c>
      <c r="I18" s="171">
        <v>80</v>
      </c>
      <c r="J18" s="171">
        <v>85</v>
      </c>
      <c r="K18" s="171">
        <v>90</v>
      </c>
      <c r="L18" s="201">
        <v>44.88</v>
      </c>
      <c r="M18" s="128">
        <f t="shared" ref="M18:M21" si="3">(((IF(L18&lt;G18,G18,IF(L18&gt;K18,K18,L18)))-(IF(L18&lt;G18,G18,IF(AND(L18&gt;=G18,L18&lt;H18),G18,IF(AND(L18&gt;=H18,L18&lt;I18),H18,IF(AND(L18&gt;=I18,L18&lt;J18),I18,IF(AND(L18&gt;=J18,L18&lt;K18),J18,IF(L18&gt;=K18,K18,"0"))))))))/(K18-J18))+IF(L18&lt;G18,"1",IF(AND(L18&gt;=G18,L18&lt;H18),"1",IF(AND(L18&gt;=H18,L18&lt;I18),"2",IF(AND(L18&gt;=I18,L18&lt;J18),"3",IF(AND(L18&gt;=J18,L18&lt;K18),"4",IF(L18&gt;=K18,"5","0"))))))</f>
        <v>1</v>
      </c>
      <c r="N18" s="128">
        <f t="shared" ref="N18:N21" si="4">SUM(M18*F18)/100</f>
        <v>0.01</v>
      </c>
      <c r="O18" s="130"/>
      <c r="P18" s="130"/>
      <c r="Q18" s="130"/>
      <c r="R18" s="130"/>
      <c r="S18" s="130"/>
      <c r="T18" s="130"/>
      <c r="U18" s="130"/>
      <c r="V18" s="130"/>
      <c r="W18" s="130"/>
      <c r="X18" s="130"/>
    </row>
    <row r="19" spans="1:24" ht="18.75" customHeight="1">
      <c r="A19" s="159"/>
      <c r="B19" s="155"/>
      <c r="C19" s="114" t="s">
        <v>102</v>
      </c>
      <c r="D19" s="118">
        <v>0.2</v>
      </c>
      <c r="E19" s="118" t="s">
        <v>94</v>
      </c>
      <c r="F19" s="122">
        <v>0.7</v>
      </c>
      <c r="G19" s="127">
        <v>20</v>
      </c>
      <c r="H19" s="127">
        <v>21</v>
      </c>
      <c r="I19" s="127">
        <v>22</v>
      </c>
      <c r="J19" s="127">
        <v>23</v>
      </c>
      <c r="K19" s="127">
        <v>24</v>
      </c>
      <c r="L19" s="165">
        <v>9.9600000000000009</v>
      </c>
      <c r="M19" s="128">
        <f t="shared" si="3"/>
        <v>1</v>
      </c>
      <c r="N19" s="128">
        <f t="shared" si="4"/>
        <v>6.9999999999999993E-3</v>
      </c>
      <c r="O19" s="130"/>
      <c r="P19" s="130"/>
      <c r="Q19" s="130"/>
      <c r="R19" s="130"/>
      <c r="S19" s="130"/>
      <c r="T19" s="130"/>
      <c r="U19" s="130"/>
      <c r="V19" s="130"/>
      <c r="W19" s="130"/>
      <c r="X19" s="130"/>
    </row>
    <row r="20" spans="1:24" ht="18.75" customHeight="1">
      <c r="A20" s="159"/>
      <c r="B20" s="155"/>
      <c r="C20" s="114" t="s">
        <v>103</v>
      </c>
      <c r="D20" s="116">
        <v>0.7</v>
      </c>
      <c r="E20" s="118" t="s">
        <v>94</v>
      </c>
      <c r="F20" s="122">
        <v>0.8</v>
      </c>
      <c r="G20" s="127">
        <v>70</v>
      </c>
      <c r="H20" s="127">
        <v>75</v>
      </c>
      <c r="I20" s="127">
        <v>80</v>
      </c>
      <c r="J20" s="127">
        <v>85</v>
      </c>
      <c r="K20" s="127">
        <v>90</v>
      </c>
      <c r="L20" s="165">
        <v>89.97</v>
      </c>
      <c r="M20" s="128">
        <f t="shared" si="3"/>
        <v>4.9939999999999998</v>
      </c>
      <c r="N20" s="128">
        <f t="shared" si="4"/>
        <v>3.9952000000000001E-2</v>
      </c>
      <c r="O20" s="130"/>
      <c r="P20" s="130"/>
      <c r="Q20" s="130"/>
      <c r="R20" s="130"/>
      <c r="S20" s="130"/>
      <c r="T20" s="130"/>
      <c r="U20" s="130"/>
      <c r="V20" s="130"/>
      <c r="W20" s="130"/>
      <c r="X20" s="130"/>
    </row>
    <row r="21" spans="1:24" ht="18.75" customHeight="1">
      <c r="A21" s="159" t="s">
        <v>39</v>
      </c>
      <c r="B21" s="155"/>
      <c r="C21" s="114" t="s">
        <v>104</v>
      </c>
      <c r="D21" s="118">
        <v>0.5</v>
      </c>
      <c r="E21" s="118" t="s">
        <v>94</v>
      </c>
      <c r="F21" s="122">
        <v>2.5</v>
      </c>
      <c r="G21" s="127">
        <v>50</v>
      </c>
      <c r="H21" s="127">
        <v>51</v>
      </c>
      <c r="I21" s="127">
        <v>52</v>
      </c>
      <c r="J21" s="127">
        <v>53</v>
      </c>
      <c r="K21" s="127">
        <v>54</v>
      </c>
      <c r="L21" s="165">
        <v>45.49</v>
      </c>
      <c r="M21" s="128">
        <f t="shared" si="3"/>
        <v>1</v>
      </c>
      <c r="N21" s="128">
        <f t="shared" si="4"/>
        <v>2.5000000000000001E-2</v>
      </c>
      <c r="O21" s="130"/>
      <c r="P21" s="130"/>
      <c r="Q21" s="130"/>
      <c r="R21" s="130"/>
      <c r="S21" s="130"/>
      <c r="T21" s="130"/>
      <c r="U21" s="130"/>
      <c r="V21" s="130"/>
      <c r="W21" s="130"/>
      <c r="X21" s="130"/>
    </row>
    <row r="22" spans="1:24" ht="18.75" customHeight="1">
      <c r="A22" s="159"/>
      <c r="B22" s="155">
        <v>1.8</v>
      </c>
      <c r="C22" s="114" t="s">
        <v>105</v>
      </c>
      <c r="D22" s="187"/>
      <c r="E22" s="213"/>
      <c r="F22" s="207"/>
      <c r="G22" s="210"/>
      <c r="H22" s="211"/>
      <c r="I22" s="211"/>
      <c r="J22" s="211"/>
      <c r="K22" s="211"/>
      <c r="L22" s="196"/>
      <c r="M22" s="196"/>
      <c r="N22" s="196"/>
      <c r="O22" s="130"/>
      <c r="P22" s="130"/>
      <c r="Q22" s="130"/>
      <c r="R22" s="130"/>
      <c r="S22" s="130"/>
      <c r="T22" s="130"/>
      <c r="U22" s="130"/>
      <c r="V22" s="130"/>
      <c r="W22" s="130"/>
      <c r="X22" s="130"/>
    </row>
    <row r="23" spans="1:24" ht="18.75" customHeight="1">
      <c r="A23" s="112"/>
      <c r="B23" s="155"/>
      <c r="C23" s="114" t="s">
        <v>106</v>
      </c>
      <c r="D23" s="116">
        <v>0.7</v>
      </c>
      <c r="E23" s="118" t="s">
        <v>94</v>
      </c>
      <c r="F23" s="122">
        <v>0.5</v>
      </c>
      <c r="G23" s="127">
        <v>70</v>
      </c>
      <c r="H23" s="127">
        <v>75</v>
      </c>
      <c r="I23" s="127">
        <v>80</v>
      </c>
      <c r="J23" s="127">
        <v>85</v>
      </c>
      <c r="K23" s="127">
        <v>90</v>
      </c>
      <c r="L23" s="165"/>
      <c r="M23" s="128">
        <f t="shared" ref="M23:M24" si="5">(((IF(L23&lt;G23,G23,IF(L23&gt;K23,K23,L23)))-(IF(L23&lt;G23,G23,IF(AND(L23&gt;=G23,L23&lt;H23),G23,IF(AND(L23&gt;=H23,L23&lt;I23),H23,IF(AND(L23&gt;=I23,L23&lt;J23),I23,IF(AND(L23&gt;=J23,L23&lt;K23),J23,IF(L23&gt;=K23,K23,"0"))))))))/(K23-J23))+IF(L23&lt;G23,"1",IF(AND(L23&gt;=G23,L23&lt;H23),"1",IF(AND(L23&gt;=H23,L23&lt;I23),"2",IF(AND(L23&gt;=I23,L23&lt;J23),"3",IF(AND(L23&gt;=J23,L23&lt;K23),"4",IF(L23&gt;=K23,"5","0"))))))</f>
        <v>1</v>
      </c>
      <c r="N23" s="128">
        <f t="shared" ref="N23:N41" si="6">SUM(M23*F23)/100</f>
        <v>5.0000000000000001E-3</v>
      </c>
      <c r="O23" s="130"/>
      <c r="P23" s="130"/>
      <c r="Q23" s="130"/>
      <c r="R23" s="130"/>
      <c r="S23" s="130"/>
      <c r="T23" s="130"/>
      <c r="U23" s="130"/>
      <c r="V23" s="130"/>
      <c r="W23" s="130"/>
      <c r="X23" s="130"/>
    </row>
    <row r="24" spans="1:24" ht="18.75" customHeight="1">
      <c r="A24" s="112"/>
      <c r="B24" s="216"/>
      <c r="C24" s="114" t="s">
        <v>107</v>
      </c>
      <c r="D24" s="116">
        <v>0.56000000000000005</v>
      </c>
      <c r="E24" s="118" t="s">
        <v>94</v>
      </c>
      <c r="F24" s="122">
        <v>0.5</v>
      </c>
      <c r="G24" s="127">
        <v>40</v>
      </c>
      <c r="H24" s="127">
        <v>45</v>
      </c>
      <c r="I24" s="127">
        <v>50</v>
      </c>
      <c r="J24" s="127">
        <v>55</v>
      </c>
      <c r="K24" s="127">
        <v>60</v>
      </c>
      <c r="L24" s="165"/>
      <c r="M24" s="128">
        <f t="shared" si="5"/>
        <v>1</v>
      </c>
      <c r="N24" s="128">
        <f t="shared" si="6"/>
        <v>5.0000000000000001E-3</v>
      </c>
      <c r="O24" s="130"/>
      <c r="P24" s="130"/>
      <c r="Q24" s="130"/>
      <c r="R24" s="130"/>
      <c r="S24" s="130"/>
      <c r="T24" s="130"/>
      <c r="U24" s="130"/>
      <c r="V24" s="130"/>
      <c r="W24" s="130"/>
      <c r="X24" s="130"/>
    </row>
    <row r="25" spans="1:24" ht="18.75" customHeight="1">
      <c r="A25" s="112" t="s">
        <v>39</v>
      </c>
      <c r="B25" s="219">
        <v>1.9</v>
      </c>
      <c r="C25" s="114" t="s">
        <v>108</v>
      </c>
      <c r="D25" s="221"/>
      <c r="E25" s="118" t="s">
        <v>94</v>
      </c>
      <c r="F25" s="122">
        <v>2.5</v>
      </c>
      <c r="G25" s="127">
        <v>50</v>
      </c>
      <c r="H25" s="127">
        <v>45</v>
      </c>
      <c r="I25" s="127">
        <v>40</v>
      </c>
      <c r="J25" s="127">
        <v>35</v>
      </c>
      <c r="K25" s="127">
        <v>30</v>
      </c>
      <c r="L25" s="128">
        <v>7.88</v>
      </c>
      <c r="M25" s="128">
        <f t="shared" ref="M25:M26" si="7">(((IF(L25&gt;G25,G25,IF(L25&lt;K25,K25,L25)))-(IF(L25&lt;G25,G25,IF(AND(L25&gt;=G25,L25&lt;H25),G25,IF(AND(L25&gt;=H25,L25&lt;I25),H25,IF(AND(L25&gt;=I25,L25&lt;J25),I25,IF(AND(L25&gt;=J25,L25&lt;K25),J25,IF(L25&gt;=K25,K25,"0"))))))))/(K25-J25))+IF(L25&lt;G25,"1",IF(AND(L25&gt;=G25,L25&lt;H25),"1",IF(AND(L25&gt;=H25,L25&lt;I25),"2",IF(AND(L25&gt;=I25,L25&lt;J25),"3",IF(AND(L25&gt;=J25,L25&lt;K25),"4",IF(L25&gt;=K25,"5","0"))))))</f>
        <v>5</v>
      </c>
      <c r="N25" s="128">
        <f t="shared" si="6"/>
        <v>0.125</v>
      </c>
      <c r="O25" s="130"/>
      <c r="P25" s="130"/>
      <c r="Q25" s="130"/>
      <c r="R25" s="130"/>
      <c r="S25" s="130"/>
      <c r="T25" s="130"/>
      <c r="U25" s="130"/>
      <c r="V25" s="130"/>
      <c r="W25" s="130"/>
      <c r="X25" s="130"/>
    </row>
    <row r="26" spans="1:24" ht="18.75" customHeight="1">
      <c r="A26" s="225"/>
      <c r="B26" s="216">
        <v>1.1000000000000001</v>
      </c>
      <c r="C26" s="114" t="s">
        <v>109</v>
      </c>
      <c r="D26" s="116" t="s">
        <v>110</v>
      </c>
      <c r="E26" s="118" t="s">
        <v>94</v>
      </c>
      <c r="F26" s="229">
        <v>1</v>
      </c>
      <c r="G26" s="127">
        <v>20</v>
      </c>
      <c r="H26" s="127">
        <v>18</v>
      </c>
      <c r="I26" s="127">
        <v>16</v>
      </c>
      <c r="J26" s="127">
        <v>14</v>
      </c>
      <c r="K26" s="127">
        <v>12</v>
      </c>
      <c r="L26" s="165">
        <v>7.69</v>
      </c>
      <c r="M26" s="128">
        <f t="shared" si="7"/>
        <v>5</v>
      </c>
      <c r="N26" s="128">
        <f t="shared" si="6"/>
        <v>0.05</v>
      </c>
      <c r="O26" s="130"/>
      <c r="P26" s="130"/>
      <c r="Q26" s="130"/>
      <c r="R26" s="130"/>
      <c r="S26" s="130"/>
      <c r="T26" s="130"/>
      <c r="U26" s="130"/>
      <c r="V26" s="130"/>
      <c r="W26" s="130"/>
      <c r="X26" s="130"/>
    </row>
    <row r="27" spans="1:24" ht="18.75" customHeight="1">
      <c r="A27" s="225"/>
      <c r="B27" s="216">
        <v>1.1100000000000001</v>
      </c>
      <c r="C27" s="134" t="s">
        <v>111</v>
      </c>
      <c r="D27" s="221" t="s">
        <v>112</v>
      </c>
      <c r="E27" s="118" t="s">
        <v>94</v>
      </c>
      <c r="F27" s="122">
        <v>0.5</v>
      </c>
      <c r="G27" s="157">
        <v>30</v>
      </c>
      <c r="H27" s="127">
        <v>40</v>
      </c>
      <c r="I27" s="127">
        <v>50</v>
      </c>
      <c r="J27" s="127">
        <v>60</v>
      </c>
      <c r="K27" s="127">
        <v>70</v>
      </c>
      <c r="L27" s="182">
        <v>46.15</v>
      </c>
      <c r="M27" s="128">
        <f t="shared" ref="M27:M30" si="8">(((IF(L27&lt;G27,G27,IF(L27&gt;K27,K27,L27)))-(IF(L27&lt;G27,G27,IF(AND(L27&gt;=G27,L27&lt;H27),G27,IF(AND(L27&gt;=H27,L27&lt;I27),H27,IF(AND(L27&gt;=I27,L27&lt;J27),I27,IF(AND(L27&gt;=J27,L27&lt;K27),J27,IF(L27&gt;=K27,K27,"0"))))))))/(K27-J27))+IF(L27&lt;G27,"1",IF(AND(L27&gt;=G27,L27&lt;H27),"1",IF(AND(L27&gt;=H27,L27&lt;I27),"2",IF(AND(L27&gt;=I27,L27&lt;J27),"3",IF(AND(L27&gt;=J27,L27&lt;K27),"4",IF(L27&gt;=K27,"5","0"))))))</f>
        <v>2.6149999999999998</v>
      </c>
      <c r="N27" s="128">
        <f t="shared" si="6"/>
        <v>1.3074999999999998E-2</v>
      </c>
      <c r="O27" s="130"/>
      <c r="P27" s="130"/>
      <c r="Q27" s="130"/>
      <c r="R27" s="130"/>
      <c r="S27" s="130"/>
      <c r="T27" s="130"/>
      <c r="U27" s="130"/>
      <c r="V27" s="130"/>
      <c r="W27" s="130"/>
      <c r="X27" s="130"/>
    </row>
    <row r="28" spans="1:24" ht="18.75" customHeight="1">
      <c r="A28" s="112" t="s">
        <v>113</v>
      </c>
      <c r="B28" s="216">
        <v>1.1200000000000001</v>
      </c>
      <c r="C28" s="114" t="s">
        <v>114</v>
      </c>
      <c r="D28" s="118">
        <v>0.47</v>
      </c>
      <c r="E28" s="118" t="s">
        <v>94</v>
      </c>
      <c r="F28" s="122">
        <v>1</v>
      </c>
      <c r="G28" s="127">
        <v>43</v>
      </c>
      <c r="H28" s="127">
        <v>45</v>
      </c>
      <c r="I28" s="127">
        <v>47</v>
      </c>
      <c r="J28" s="127">
        <v>49</v>
      </c>
      <c r="K28" s="127">
        <v>51</v>
      </c>
      <c r="L28" s="165">
        <v>46.05</v>
      </c>
      <c r="M28" s="128">
        <f t="shared" si="8"/>
        <v>2.5249999999999986</v>
      </c>
      <c r="N28" s="128">
        <f t="shared" si="6"/>
        <v>2.5249999999999984E-2</v>
      </c>
      <c r="O28" s="130"/>
      <c r="P28" s="130"/>
      <c r="Q28" s="130"/>
      <c r="R28" s="130"/>
      <c r="S28" s="130"/>
      <c r="T28" s="130"/>
      <c r="U28" s="130"/>
      <c r="V28" s="130"/>
      <c r="W28" s="130"/>
      <c r="X28" s="130"/>
    </row>
    <row r="29" spans="1:24" ht="18.75" customHeight="1">
      <c r="A29" s="225" t="s">
        <v>39</v>
      </c>
      <c r="B29" s="216">
        <v>1.1299999999999999</v>
      </c>
      <c r="C29" s="236" t="s">
        <v>115</v>
      </c>
      <c r="D29" s="116">
        <v>0.6</v>
      </c>
      <c r="E29" s="239" t="s">
        <v>116</v>
      </c>
      <c r="F29" s="199">
        <v>2.5</v>
      </c>
      <c r="G29" s="240">
        <v>30</v>
      </c>
      <c r="H29" s="240">
        <v>40</v>
      </c>
      <c r="I29" s="240">
        <v>50</v>
      </c>
      <c r="J29" s="240">
        <v>60</v>
      </c>
      <c r="K29" s="240">
        <v>70</v>
      </c>
      <c r="L29" s="215"/>
      <c r="M29" s="128">
        <f t="shared" si="8"/>
        <v>1</v>
      </c>
      <c r="N29" s="128">
        <f t="shared" si="6"/>
        <v>2.5000000000000001E-2</v>
      </c>
      <c r="O29" s="130"/>
      <c r="P29" s="130"/>
      <c r="Q29" s="130"/>
      <c r="R29" s="130"/>
      <c r="S29" s="130"/>
      <c r="T29" s="130"/>
      <c r="U29" s="130"/>
      <c r="V29" s="130"/>
      <c r="W29" s="130"/>
      <c r="X29" s="130"/>
    </row>
    <row r="30" spans="1:24" ht="18.75" customHeight="1">
      <c r="A30" s="225" t="s">
        <v>113</v>
      </c>
      <c r="B30" s="216">
        <v>1.1399999999999999</v>
      </c>
      <c r="C30" s="242" t="s">
        <v>117</v>
      </c>
      <c r="D30" s="243"/>
      <c r="E30" s="118" t="s">
        <v>94</v>
      </c>
      <c r="F30" s="246">
        <v>1</v>
      </c>
      <c r="G30" s="248">
        <v>30</v>
      </c>
      <c r="H30" s="248">
        <v>40</v>
      </c>
      <c r="I30" s="248">
        <v>50</v>
      </c>
      <c r="J30" s="248">
        <v>60</v>
      </c>
      <c r="K30" s="248">
        <v>70</v>
      </c>
      <c r="L30" s="223">
        <v>97.28</v>
      </c>
      <c r="M30" s="128">
        <f t="shared" si="8"/>
        <v>5</v>
      </c>
      <c r="N30" s="128">
        <f t="shared" si="6"/>
        <v>0.05</v>
      </c>
      <c r="O30" s="130"/>
      <c r="P30" s="130"/>
      <c r="Q30" s="130"/>
      <c r="R30" s="130"/>
      <c r="S30" s="130"/>
      <c r="T30" s="130"/>
      <c r="U30" s="130"/>
      <c r="V30" s="130"/>
      <c r="W30" s="130"/>
      <c r="X30" s="130"/>
    </row>
    <row r="31" spans="1:24" ht="18.75" customHeight="1">
      <c r="A31" s="225" t="s">
        <v>113</v>
      </c>
      <c r="B31" s="249">
        <v>1.1499999999999999</v>
      </c>
      <c r="C31" s="250" t="s">
        <v>118</v>
      </c>
      <c r="D31" s="116" t="s">
        <v>53</v>
      </c>
      <c r="E31" s="118" t="s">
        <v>119</v>
      </c>
      <c r="F31" s="251">
        <v>0</v>
      </c>
      <c r="G31" s="253" t="s">
        <v>121</v>
      </c>
      <c r="H31" s="180" t="s">
        <v>122</v>
      </c>
      <c r="I31" s="180" t="s">
        <v>123</v>
      </c>
      <c r="J31" s="180" t="s">
        <v>124</v>
      </c>
      <c r="K31" s="180" t="s">
        <v>125</v>
      </c>
      <c r="L31" s="165"/>
      <c r="M31" s="215"/>
      <c r="N31" s="128">
        <f t="shared" si="6"/>
        <v>0</v>
      </c>
      <c r="O31" s="130"/>
      <c r="P31" s="130"/>
      <c r="Q31" s="130"/>
      <c r="R31" s="130"/>
      <c r="S31" s="130"/>
      <c r="T31" s="130"/>
      <c r="U31" s="130"/>
      <c r="V31" s="130"/>
      <c r="W31" s="130"/>
      <c r="X31" s="130"/>
    </row>
    <row r="32" spans="1:24" ht="18.75" customHeight="1">
      <c r="A32" s="225"/>
      <c r="B32" s="216">
        <v>1.1599999999999999</v>
      </c>
      <c r="C32" s="134" t="s">
        <v>126</v>
      </c>
      <c r="D32" s="116" t="s">
        <v>127</v>
      </c>
      <c r="E32" s="118" t="s">
        <v>119</v>
      </c>
      <c r="F32" s="254">
        <v>1</v>
      </c>
      <c r="G32" s="255" t="s">
        <v>128</v>
      </c>
      <c r="H32" s="127" t="s">
        <v>129</v>
      </c>
      <c r="I32" s="127" t="s">
        <v>123</v>
      </c>
      <c r="J32" s="127" t="s">
        <v>124</v>
      </c>
      <c r="K32" s="127" t="s">
        <v>130</v>
      </c>
      <c r="L32" s="165"/>
      <c r="M32" s="215"/>
      <c r="N32" s="128">
        <f t="shared" si="6"/>
        <v>0</v>
      </c>
      <c r="O32" s="130"/>
      <c r="P32" s="130"/>
      <c r="Q32" s="130"/>
      <c r="R32" s="130"/>
      <c r="S32" s="130"/>
      <c r="T32" s="130"/>
      <c r="U32" s="130"/>
      <c r="V32" s="130"/>
      <c r="W32" s="130"/>
      <c r="X32" s="130"/>
    </row>
    <row r="33" spans="1:24" ht="18.75" customHeight="1">
      <c r="A33" s="225"/>
      <c r="B33" s="216">
        <v>1.17</v>
      </c>
      <c r="C33" s="114" t="s">
        <v>131</v>
      </c>
      <c r="D33" s="116" t="s">
        <v>132</v>
      </c>
      <c r="E33" s="118" t="s">
        <v>133</v>
      </c>
      <c r="F33" s="254">
        <v>0</v>
      </c>
      <c r="G33" s="256" t="s">
        <v>134</v>
      </c>
      <c r="H33" s="257"/>
      <c r="I33" s="257"/>
      <c r="J33" s="257"/>
      <c r="K33" s="256" t="s">
        <v>135</v>
      </c>
      <c r="L33" s="165"/>
      <c r="M33" s="215"/>
      <c r="N33" s="128">
        <f t="shared" si="6"/>
        <v>0</v>
      </c>
      <c r="O33" s="130"/>
      <c r="P33" s="130"/>
      <c r="Q33" s="130"/>
      <c r="R33" s="130"/>
      <c r="S33" s="130"/>
      <c r="T33" s="130"/>
      <c r="U33" s="130"/>
      <c r="V33" s="130"/>
      <c r="W33" s="130"/>
      <c r="X33" s="130"/>
    </row>
    <row r="34" spans="1:24" ht="18.75" customHeight="1">
      <c r="A34" s="112"/>
      <c r="B34" s="216">
        <v>1.18</v>
      </c>
      <c r="C34" s="250" t="s">
        <v>136</v>
      </c>
      <c r="D34" s="258" t="s">
        <v>127</v>
      </c>
      <c r="E34" s="118" t="s">
        <v>116</v>
      </c>
      <c r="F34" s="254">
        <v>1</v>
      </c>
      <c r="G34" s="253" t="s">
        <v>121</v>
      </c>
      <c r="H34" s="180" t="s">
        <v>122</v>
      </c>
      <c r="I34" s="180" t="s">
        <v>123</v>
      </c>
      <c r="J34" s="180" t="s">
        <v>124</v>
      </c>
      <c r="K34" s="180" t="s">
        <v>125</v>
      </c>
      <c r="L34" s="165">
        <v>3</v>
      </c>
      <c r="M34" s="215">
        <v>3</v>
      </c>
      <c r="N34" s="128">
        <f t="shared" si="6"/>
        <v>0.03</v>
      </c>
      <c r="O34" s="130"/>
      <c r="P34" s="130"/>
      <c r="Q34" s="130"/>
      <c r="R34" s="130"/>
      <c r="S34" s="130"/>
      <c r="T34" s="130"/>
      <c r="U34" s="130"/>
      <c r="V34" s="130"/>
      <c r="W34" s="130"/>
      <c r="X34" s="130"/>
    </row>
    <row r="35" spans="1:24" ht="18.75" customHeight="1">
      <c r="A35" s="225" t="s">
        <v>39</v>
      </c>
      <c r="B35" s="259">
        <v>1.19</v>
      </c>
      <c r="C35" s="260" t="s">
        <v>137</v>
      </c>
      <c r="D35" s="261">
        <v>0.54</v>
      </c>
      <c r="E35" s="262" t="s">
        <v>94</v>
      </c>
      <c r="F35" s="264">
        <v>2.5</v>
      </c>
      <c r="G35" s="127">
        <v>52</v>
      </c>
      <c r="H35" s="127">
        <v>53</v>
      </c>
      <c r="I35" s="127">
        <v>54</v>
      </c>
      <c r="J35" s="265">
        <v>55</v>
      </c>
      <c r="K35" s="127">
        <v>56</v>
      </c>
      <c r="L35" s="215">
        <v>77.41</v>
      </c>
      <c r="M35" s="128">
        <f>(((IF(L35&lt;G35,G35,IF(L35&gt;K35,K35,L35)))-(IF(L35&lt;G35,G35,IF(AND(L35&gt;=G35,L35&lt;H35),G35,IF(AND(L35&gt;=H35,L35&lt;I35),H35,IF(AND(L35&gt;=I35,L35&lt;J35),I35,IF(AND(L35&gt;=J35,L35&lt;K35),J35,IF(L35&gt;=K35,K35,"0"))))))))/(K35-J35))+IF(L35&lt;G35,"1",IF(AND(L35&gt;=G35,L35&lt;H35),"1",IF(AND(L35&gt;=H35,L35&lt;I35),"2",IF(AND(L35&gt;=I35,L35&lt;J35),"3",IF(AND(L35&gt;=J35,L35&lt;K35),"4",IF(L35&gt;=K35,"5","0"))))))</f>
        <v>5</v>
      </c>
      <c r="N35" s="128">
        <f t="shared" si="6"/>
        <v>0.125</v>
      </c>
    </row>
    <row r="36" spans="1:24" ht="18.75" customHeight="1">
      <c r="A36" s="225" t="s">
        <v>138</v>
      </c>
      <c r="B36" s="259">
        <v>1.2</v>
      </c>
      <c r="C36" s="267" t="s">
        <v>139</v>
      </c>
      <c r="D36" s="268" t="s">
        <v>130</v>
      </c>
      <c r="E36" s="272" t="s">
        <v>116</v>
      </c>
      <c r="F36" s="271">
        <v>3</v>
      </c>
      <c r="G36" s="255" t="s">
        <v>128</v>
      </c>
      <c r="H36" s="127" t="s">
        <v>129</v>
      </c>
      <c r="I36" s="180" t="s">
        <v>123</v>
      </c>
      <c r="J36" s="180" t="s">
        <v>124</v>
      </c>
      <c r="K36" s="127" t="s">
        <v>130</v>
      </c>
      <c r="L36" s="215">
        <v>2</v>
      </c>
      <c r="M36" s="215">
        <v>5</v>
      </c>
      <c r="N36" s="128">
        <f t="shared" si="6"/>
        <v>0.15</v>
      </c>
    </row>
    <row r="37" spans="1:24" ht="18.75" customHeight="1">
      <c r="A37" s="225" t="s">
        <v>113</v>
      </c>
      <c r="B37" s="259">
        <v>1.21</v>
      </c>
      <c r="C37" s="134" t="s">
        <v>142</v>
      </c>
      <c r="D37" s="273">
        <v>0.87</v>
      </c>
      <c r="E37" s="274" t="s">
        <v>143</v>
      </c>
      <c r="F37" s="275">
        <v>1</v>
      </c>
      <c r="G37" s="276">
        <v>79</v>
      </c>
      <c r="H37" s="276">
        <v>81</v>
      </c>
      <c r="I37" s="276">
        <v>83</v>
      </c>
      <c r="J37" s="276">
        <v>85</v>
      </c>
      <c r="K37" s="276">
        <v>87</v>
      </c>
      <c r="L37" s="215">
        <v>40</v>
      </c>
      <c r="M37" s="128">
        <f>(((IF(L37&lt;G37,G37,IF(L37&gt;K37,K37,L37)))-(IF(L37&lt;G37,G37,IF(AND(L37&gt;=G37,L37&lt;H37),G37,IF(AND(L37&gt;=H37,L37&lt;I37),H37,IF(AND(L37&gt;=I37,L37&lt;J37),I37,IF(AND(L37&gt;=J37,L37&lt;K37),J37,IF(L37&gt;=K37,K37,"0"))))))))/(K37-J37))+IF(L37&lt;G37,"1",IF(AND(L37&gt;=G37,L37&lt;H37),"1",IF(AND(L37&gt;=H37,L37&lt;I37),"2",IF(AND(L37&gt;=I37,L37&lt;J37),"3",IF(AND(L37&gt;=J37,L37&lt;K37),"4",IF(L37&gt;=K37,"5","0"))))))</f>
        <v>1</v>
      </c>
      <c r="N37" s="128">
        <f t="shared" si="6"/>
        <v>0.01</v>
      </c>
    </row>
    <row r="38" spans="1:24" ht="18.75" customHeight="1">
      <c r="A38" s="112" t="s">
        <v>39</v>
      </c>
      <c r="B38" s="259">
        <v>1.22</v>
      </c>
      <c r="C38" s="260" t="s">
        <v>144</v>
      </c>
      <c r="D38" s="268" t="s">
        <v>247</v>
      </c>
      <c r="E38" s="262" t="s">
        <v>94</v>
      </c>
      <c r="F38" s="275">
        <v>2.5</v>
      </c>
      <c r="G38" s="127">
        <v>4</v>
      </c>
      <c r="H38" s="127">
        <v>3.6</v>
      </c>
      <c r="I38" s="127">
        <v>3.2</v>
      </c>
      <c r="J38" s="127">
        <v>2.8</v>
      </c>
      <c r="K38" s="127">
        <v>2.4</v>
      </c>
      <c r="L38" s="215">
        <v>0</v>
      </c>
      <c r="M38" s="128">
        <f t="shared" ref="M38:M40" si="9">(((IF(L38&gt;G38,G38,IF(L38&lt;K38,K38,L38)))-(IF(L38&lt;G38,G38,IF(AND(L38&gt;=G38,L38&lt;H38),G38,IF(AND(L38&gt;=H38,L38&lt;I38),H38,IF(AND(L38&gt;=I38,L38&lt;J38),I38,IF(AND(L38&gt;=J38,L38&lt;K38),J38,IF(L38&gt;=K38,K38,"0"))))))))/(K38-J38))+IF(L38&lt;G38,"1",IF(AND(L38&gt;=G38,L38&lt;H38),"1",IF(AND(L38&gt;=H38,L38&lt;I38),"2",IF(AND(L38&gt;=I38,L38&lt;J38),"3",IF(AND(L38&gt;=J38,L38&lt;K38),"4",IF(L38&gt;=K38,"5","0"))))))</f>
        <v>5.0000000000000009</v>
      </c>
      <c r="N38" s="128">
        <f t="shared" si="6"/>
        <v>0.12500000000000003</v>
      </c>
    </row>
    <row r="39" spans="1:24" ht="18.75" customHeight="1">
      <c r="A39" s="112" t="s">
        <v>39</v>
      </c>
      <c r="B39" s="259">
        <v>1.23</v>
      </c>
      <c r="C39" s="278" t="s">
        <v>146</v>
      </c>
      <c r="D39" s="268" t="s">
        <v>248</v>
      </c>
      <c r="E39" s="262" t="s">
        <v>94</v>
      </c>
      <c r="F39" s="275">
        <v>2.5</v>
      </c>
      <c r="G39" s="180">
        <v>22</v>
      </c>
      <c r="H39" s="180">
        <v>21.75</v>
      </c>
      <c r="I39" s="180">
        <v>21.5</v>
      </c>
      <c r="J39" s="180">
        <v>21.25</v>
      </c>
      <c r="K39" s="180">
        <v>21</v>
      </c>
      <c r="L39" s="215">
        <v>0</v>
      </c>
      <c r="M39" s="128">
        <f t="shared" si="9"/>
        <v>5</v>
      </c>
      <c r="N39" s="128">
        <f t="shared" si="6"/>
        <v>0.125</v>
      </c>
    </row>
    <row r="40" spans="1:24" ht="18.75" customHeight="1">
      <c r="A40" s="534" t="s">
        <v>39</v>
      </c>
      <c r="B40" s="279">
        <v>1.24</v>
      </c>
      <c r="C40" s="280" t="s">
        <v>148</v>
      </c>
      <c r="D40" s="281" t="s">
        <v>149</v>
      </c>
      <c r="E40" s="262" t="s">
        <v>94</v>
      </c>
      <c r="F40" s="282">
        <v>1.3</v>
      </c>
      <c r="G40" s="127">
        <v>2.4</v>
      </c>
      <c r="H40" s="127">
        <v>2.2000000000000002</v>
      </c>
      <c r="I40" s="127">
        <v>2</v>
      </c>
      <c r="J40" s="127">
        <v>1.8</v>
      </c>
      <c r="K40" s="127">
        <v>1.6</v>
      </c>
      <c r="L40" s="182">
        <v>0.49</v>
      </c>
      <c r="M40" s="128">
        <f t="shared" si="9"/>
        <v>5</v>
      </c>
      <c r="N40" s="128">
        <f t="shared" si="6"/>
        <v>6.5000000000000002E-2</v>
      </c>
    </row>
    <row r="41" spans="1:24" ht="18.75" customHeight="1">
      <c r="A41" s="535"/>
      <c r="B41" s="259"/>
      <c r="C41" s="285" t="s">
        <v>151</v>
      </c>
      <c r="D41" s="281">
        <v>0.1</v>
      </c>
      <c r="E41" s="286" t="s">
        <v>94</v>
      </c>
      <c r="F41" s="288">
        <v>1.2</v>
      </c>
      <c r="G41" s="289">
        <v>6</v>
      </c>
      <c r="H41" s="289">
        <v>8</v>
      </c>
      <c r="I41" s="289">
        <v>10</v>
      </c>
      <c r="J41" s="289">
        <v>12</v>
      </c>
      <c r="K41" s="289">
        <v>14</v>
      </c>
      <c r="L41" s="284">
        <v>0.82</v>
      </c>
      <c r="M41" s="128">
        <f>(((IF(L41&lt;G41,G41,IF(L41&gt;K41,K41,L41)))-(IF(L41&lt;G41,G41,IF(AND(L41&gt;=G41,L41&lt;H41),G41,IF(AND(L41&gt;=H41,L41&lt;I41),H41,IF(AND(L41&gt;=I41,L41&lt;J41),I41,IF(AND(L41&gt;=J41,L41&lt;K41),J41,IF(L41&gt;=K41,K41,"0"))))))))/(K41-J41))+IF(L41&lt;G41,"1",IF(AND(L41&gt;=G41,L41&lt;H41),"1",IF(AND(L41&gt;=H41,L41&lt;I41),"2",IF(AND(L41&gt;=I41,L41&lt;J41),"3",IF(AND(L41&gt;=J41,L41&lt;K41),"4",IF(L41&gt;=K41,"5","0"))))))</f>
        <v>1</v>
      </c>
      <c r="N41" s="128">
        <f t="shared" si="6"/>
        <v>1.2E-2</v>
      </c>
    </row>
    <row r="42" spans="1:24" ht="18.75" customHeight="1">
      <c r="A42" s="112" t="s">
        <v>113</v>
      </c>
      <c r="B42" s="259">
        <v>1.25</v>
      </c>
      <c r="C42" s="290" t="s">
        <v>153</v>
      </c>
      <c r="D42" s="291"/>
      <c r="E42" s="292"/>
      <c r="F42" s="294"/>
      <c r="G42" s="189"/>
      <c r="H42" s="295"/>
      <c r="I42" s="295"/>
      <c r="J42" s="295"/>
      <c r="K42" s="295"/>
      <c r="L42" s="194"/>
      <c r="M42" s="194"/>
      <c r="N42" s="196"/>
    </row>
    <row r="43" spans="1:24" ht="18.75" customHeight="1">
      <c r="A43" s="112"/>
      <c r="B43" s="259"/>
      <c r="C43" s="134" t="s">
        <v>154</v>
      </c>
      <c r="D43" s="41" t="s">
        <v>130</v>
      </c>
      <c r="E43" s="296" t="s">
        <v>116</v>
      </c>
      <c r="F43" s="297">
        <v>0.5</v>
      </c>
      <c r="G43" s="240" t="s">
        <v>121</v>
      </c>
      <c r="H43" s="299" t="s">
        <v>122</v>
      </c>
      <c r="I43" s="299" t="s">
        <v>123</v>
      </c>
      <c r="J43" s="299" t="s">
        <v>124</v>
      </c>
      <c r="K43" s="299" t="s">
        <v>125</v>
      </c>
      <c r="L43" s="39"/>
      <c r="M43" s="39">
        <v>0</v>
      </c>
      <c r="N43" s="128">
        <f t="shared" ref="N43:N45" si="10">SUM(M43*F43)/100</f>
        <v>0</v>
      </c>
    </row>
    <row r="44" spans="1:24" ht="18.75" customHeight="1">
      <c r="A44" s="112"/>
      <c r="B44" s="259"/>
      <c r="C44" s="114" t="s">
        <v>155</v>
      </c>
      <c r="D44" s="300" t="s">
        <v>130</v>
      </c>
      <c r="E44" s="301" t="s">
        <v>116</v>
      </c>
      <c r="F44" s="297">
        <v>0.5</v>
      </c>
      <c r="G44" s="302" t="s">
        <v>121</v>
      </c>
      <c r="H44" s="303" t="s">
        <v>122</v>
      </c>
      <c r="I44" s="303" t="s">
        <v>123</v>
      </c>
      <c r="J44" s="303" t="s">
        <v>124</v>
      </c>
      <c r="K44" s="303" t="s">
        <v>125</v>
      </c>
      <c r="L44" s="215"/>
      <c r="M44" s="215">
        <v>0</v>
      </c>
      <c r="N44" s="128">
        <f t="shared" si="10"/>
        <v>0</v>
      </c>
    </row>
    <row r="45" spans="1:24" ht="18.75" customHeight="1">
      <c r="A45" s="112"/>
      <c r="B45" s="259"/>
      <c r="C45" s="134" t="s">
        <v>156</v>
      </c>
      <c r="D45" s="304" t="s">
        <v>130</v>
      </c>
      <c r="E45" s="305" t="s">
        <v>116</v>
      </c>
      <c r="F45" s="307">
        <v>0.5</v>
      </c>
      <c r="G45" s="248" t="s">
        <v>121</v>
      </c>
      <c r="H45" s="308" t="s">
        <v>122</v>
      </c>
      <c r="I45" s="308" t="s">
        <v>123</v>
      </c>
      <c r="J45" s="308" t="s">
        <v>124</v>
      </c>
      <c r="K45" s="308" t="s">
        <v>125</v>
      </c>
      <c r="L45" s="284"/>
      <c r="M45" s="284">
        <v>0</v>
      </c>
      <c r="N45" s="128">
        <f t="shared" si="10"/>
        <v>0</v>
      </c>
    </row>
    <row r="46" spans="1:24" ht="18.75" customHeight="1">
      <c r="A46" s="112" t="s">
        <v>113</v>
      </c>
      <c r="B46" s="259">
        <v>1.26</v>
      </c>
      <c r="C46" s="290" t="s">
        <v>157</v>
      </c>
      <c r="D46" s="309"/>
      <c r="E46" s="292"/>
      <c r="F46" s="294"/>
      <c r="G46" s="189"/>
      <c r="H46" s="295"/>
      <c r="I46" s="295"/>
      <c r="J46" s="295"/>
      <c r="K46" s="295"/>
      <c r="L46" s="194"/>
      <c r="M46" s="194"/>
      <c r="N46" s="196"/>
    </row>
    <row r="47" spans="1:24" ht="18.75" customHeight="1">
      <c r="A47" s="225"/>
      <c r="B47" s="259"/>
      <c r="C47" s="114" t="s">
        <v>158</v>
      </c>
      <c r="D47" s="41" t="s">
        <v>130</v>
      </c>
      <c r="E47" s="296" t="s">
        <v>116</v>
      </c>
      <c r="F47" s="254">
        <v>0.5</v>
      </c>
      <c r="G47" s="240" t="s">
        <v>121</v>
      </c>
      <c r="H47" s="299" t="s">
        <v>122</v>
      </c>
      <c r="I47" s="299" t="s">
        <v>123</v>
      </c>
      <c r="J47" s="299" t="s">
        <v>124</v>
      </c>
      <c r="K47" s="299" t="s">
        <v>125</v>
      </c>
      <c r="L47" s="39">
        <v>2</v>
      </c>
      <c r="M47" s="39">
        <v>2</v>
      </c>
      <c r="N47" s="128">
        <f t="shared" ref="N47:N53" si="11">SUM(M47*F47)/100</f>
        <v>0.01</v>
      </c>
    </row>
    <row r="48" spans="1:24" ht="18.75" customHeight="1">
      <c r="A48" s="225"/>
      <c r="B48" s="259"/>
      <c r="C48" s="114" t="s">
        <v>159</v>
      </c>
      <c r="D48" s="155" t="s">
        <v>130</v>
      </c>
      <c r="E48" s="301" t="s">
        <v>116</v>
      </c>
      <c r="F48" s="254">
        <v>0.5</v>
      </c>
      <c r="G48" s="302" t="s">
        <v>121</v>
      </c>
      <c r="H48" s="303" t="s">
        <v>122</v>
      </c>
      <c r="I48" s="303" t="s">
        <v>123</v>
      </c>
      <c r="J48" s="303" t="s">
        <v>124</v>
      </c>
      <c r="K48" s="303" t="s">
        <v>125</v>
      </c>
      <c r="L48" s="223"/>
      <c r="M48" s="223">
        <v>0</v>
      </c>
      <c r="N48" s="128">
        <f t="shared" si="11"/>
        <v>0</v>
      </c>
    </row>
    <row r="49" spans="1:14" ht="18.75" customHeight="1">
      <c r="A49" s="225"/>
      <c r="B49" s="312"/>
      <c r="C49" s="313" t="s">
        <v>160</v>
      </c>
      <c r="D49" s="300" t="s">
        <v>130</v>
      </c>
      <c r="E49" s="301" t="s">
        <v>116</v>
      </c>
      <c r="F49" s="254">
        <v>0.5</v>
      </c>
      <c r="G49" s="302" t="s">
        <v>121</v>
      </c>
      <c r="H49" s="303" t="s">
        <v>122</v>
      </c>
      <c r="I49" s="303" t="s">
        <v>123</v>
      </c>
      <c r="J49" s="303" t="s">
        <v>124</v>
      </c>
      <c r="K49" s="303" t="s">
        <v>125</v>
      </c>
      <c r="L49" s="215"/>
      <c r="M49" s="215">
        <v>0</v>
      </c>
      <c r="N49" s="128">
        <f t="shared" si="11"/>
        <v>0</v>
      </c>
    </row>
    <row r="50" spans="1:14" ht="18.75" customHeight="1">
      <c r="A50" s="225"/>
      <c r="B50" s="259"/>
      <c r="C50" s="114" t="s">
        <v>161</v>
      </c>
      <c r="D50" s="300">
        <v>1</v>
      </c>
      <c r="E50" s="301" t="s">
        <v>116</v>
      </c>
      <c r="F50" s="254">
        <v>0.5</v>
      </c>
      <c r="G50" s="302">
        <v>80</v>
      </c>
      <c r="H50" s="315">
        <v>85</v>
      </c>
      <c r="I50" s="315">
        <v>90</v>
      </c>
      <c r="J50" s="315">
        <v>95</v>
      </c>
      <c r="K50" s="315">
        <v>100</v>
      </c>
      <c r="L50" s="215">
        <v>100</v>
      </c>
      <c r="M50" s="128">
        <f>(((IF(L50&lt;G50,G50,IF(L50&gt;K50,K50,L50)))-(IF(L50&lt;G50,G50,IF(AND(L50&gt;=G50,L50&lt;H50),G50,IF(AND(L50&gt;=H50,L50&lt;I50),H50,IF(AND(L50&gt;=I50,L50&lt;J50),I50,IF(AND(L50&gt;=J50,L50&lt;K50),J50,IF(L50&gt;=K50,K50,"0"))))))))/(K50-J50))+IF(L50&lt;G50,"1",IF(AND(L50&gt;=G50,L50&lt;H50),"1",IF(AND(L50&gt;=H50,L50&lt;I50),"2",IF(AND(L50&gt;=I50,L50&lt;J50),"3",IF(AND(L50&gt;=J50,L50&lt;K50),"4",IF(L50&gt;=K50,"5","0"))))))</f>
        <v>5</v>
      </c>
      <c r="N50" s="128">
        <f t="shared" si="11"/>
        <v>2.5000000000000001E-2</v>
      </c>
    </row>
    <row r="51" spans="1:14" ht="18.75" customHeight="1">
      <c r="A51" s="112"/>
      <c r="B51" s="259"/>
      <c r="C51" s="134" t="s">
        <v>162</v>
      </c>
      <c r="D51" s="300">
        <v>1</v>
      </c>
      <c r="E51" s="301" t="s">
        <v>116</v>
      </c>
      <c r="F51" s="254">
        <v>0.5</v>
      </c>
      <c r="G51" s="302" t="s">
        <v>121</v>
      </c>
      <c r="H51" s="303" t="s">
        <v>122</v>
      </c>
      <c r="I51" s="303" t="s">
        <v>123</v>
      </c>
      <c r="J51" s="303" t="s">
        <v>124</v>
      </c>
      <c r="K51" s="303" t="s">
        <v>125</v>
      </c>
      <c r="L51" s="317"/>
      <c r="M51" s="318">
        <v>0</v>
      </c>
      <c r="N51" s="128">
        <f t="shared" si="11"/>
        <v>0</v>
      </c>
    </row>
    <row r="52" spans="1:14" ht="18.75" customHeight="1">
      <c r="A52" s="112" t="s">
        <v>113</v>
      </c>
      <c r="B52" s="259">
        <v>1.27</v>
      </c>
      <c r="C52" s="114" t="s">
        <v>163</v>
      </c>
      <c r="D52" s="300">
        <v>0.8</v>
      </c>
      <c r="E52" s="301" t="s">
        <v>116</v>
      </c>
      <c r="F52" s="254">
        <v>1</v>
      </c>
      <c r="G52" s="302">
        <v>40</v>
      </c>
      <c r="H52" s="315">
        <v>50</v>
      </c>
      <c r="I52" s="315">
        <v>60</v>
      </c>
      <c r="J52" s="315">
        <v>70</v>
      </c>
      <c r="K52" s="315">
        <v>80</v>
      </c>
      <c r="L52" s="317"/>
      <c r="M52" s="128">
        <f t="shared" ref="M52:M53" si="12">(((IF(L52&lt;G52,G52,IF(L52&gt;K52,K52,L52)))-(IF(L52&lt;G52,G52,IF(AND(L52&gt;=G52,L52&lt;H52),G52,IF(AND(L52&gt;=H52,L52&lt;I52),H52,IF(AND(L52&gt;=I52,L52&lt;J52),I52,IF(AND(L52&gt;=J52,L52&lt;K52),J52,IF(L52&gt;=K52,K52,"0"))))))))/(K52-J52))+IF(L52&lt;G52,"1",IF(AND(L52&gt;=G52,L52&lt;H52),"1",IF(AND(L52&gt;=H52,L52&lt;I52),"2",IF(AND(L52&gt;=I52,L52&lt;J52),"3",IF(AND(L52&gt;=J52,L52&lt;K52),"4",IF(L52&gt;=K52,"5","0"))))))</f>
        <v>1</v>
      </c>
      <c r="N52" s="128">
        <f t="shared" si="11"/>
        <v>0.01</v>
      </c>
    </row>
    <row r="53" spans="1:14" ht="18.75" customHeight="1">
      <c r="A53" s="320"/>
      <c r="B53" s="279">
        <v>1.28</v>
      </c>
      <c r="C53" s="250" t="s">
        <v>164</v>
      </c>
      <c r="D53" s="304">
        <v>0.8</v>
      </c>
      <c r="E53" s="305" t="s">
        <v>116</v>
      </c>
      <c r="F53" s="322">
        <v>0.5</v>
      </c>
      <c r="G53" s="323">
        <v>70</v>
      </c>
      <c r="H53" s="323">
        <v>75</v>
      </c>
      <c r="I53" s="323">
        <v>80</v>
      </c>
      <c r="J53" s="323">
        <v>85</v>
      </c>
      <c r="K53" s="323">
        <v>90</v>
      </c>
      <c r="L53" s="324"/>
      <c r="M53" s="128">
        <f t="shared" si="12"/>
        <v>1</v>
      </c>
      <c r="N53" s="128">
        <f t="shared" si="11"/>
        <v>5.0000000000000001E-3</v>
      </c>
    </row>
    <row r="54" spans="1:14" ht="18.75" customHeight="1">
      <c r="A54" s="320"/>
      <c r="B54" s="326">
        <v>1.29</v>
      </c>
      <c r="C54" s="327" t="s">
        <v>165</v>
      </c>
      <c r="D54" s="291"/>
      <c r="E54" s="292"/>
      <c r="F54" s="189"/>
      <c r="G54" s="189"/>
      <c r="H54" s="295"/>
      <c r="I54" s="189"/>
      <c r="J54" s="189"/>
      <c r="K54" s="295"/>
      <c r="L54" s="194"/>
      <c r="M54" s="194"/>
      <c r="N54" s="196"/>
    </row>
    <row r="55" spans="1:14" ht="18.75" customHeight="1">
      <c r="A55" s="153"/>
      <c r="B55" s="328"/>
      <c r="C55" s="250" t="s">
        <v>166</v>
      </c>
      <c r="D55" s="329">
        <v>0.6</v>
      </c>
      <c r="E55" s="296" t="s">
        <v>116</v>
      </c>
      <c r="F55" s="297">
        <v>0.5</v>
      </c>
      <c r="G55" s="171">
        <v>40</v>
      </c>
      <c r="H55" s="171">
        <v>45</v>
      </c>
      <c r="I55" s="171">
        <v>50</v>
      </c>
      <c r="J55" s="171">
        <v>55</v>
      </c>
      <c r="K55" s="171">
        <v>60</v>
      </c>
      <c r="L55" s="39"/>
      <c r="M55" s="128">
        <f t="shared" ref="M55:M57" si="13">(((IF(L55&lt;G55,G55,IF(L55&gt;K55,K55,L55)))-(IF(L55&lt;G55,G55,IF(AND(L55&gt;=G55,L55&lt;H55),G55,IF(AND(L55&gt;=H55,L55&lt;I55),H55,IF(AND(L55&gt;=I55,L55&lt;J55),I55,IF(AND(L55&gt;=J55,L55&lt;K55),J55,IF(L55&gt;=K55,K55,"0"))))))))/(K55-J55))+IF(L55&lt;G55,"1",IF(AND(L55&gt;=G55,L55&lt;H55),"1",IF(AND(L55&gt;=H55,L55&lt;I55),"2",IF(AND(L55&gt;=I55,L55&lt;J55),"3",IF(AND(L55&gt;=J55,L55&lt;K55),"4",IF(L55&gt;=K55,"5","0"))))))</f>
        <v>1</v>
      </c>
      <c r="N55" s="128">
        <f t="shared" ref="N55:N60" si="14">SUM(M55*F55)/100</f>
        <v>5.0000000000000001E-3</v>
      </c>
    </row>
    <row r="56" spans="1:14" ht="18.75" customHeight="1">
      <c r="A56" s="153"/>
      <c r="B56" s="331"/>
      <c r="C56" s="250" t="s">
        <v>167</v>
      </c>
      <c r="D56" s="300">
        <v>0.5</v>
      </c>
      <c r="E56" s="301" t="s">
        <v>116</v>
      </c>
      <c r="F56" s="254">
        <v>0.5</v>
      </c>
      <c r="G56" s="127">
        <v>30</v>
      </c>
      <c r="H56" s="127">
        <v>35</v>
      </c>
      <c r="I56" s="127">
        <v>40</v>
      </c>
      <c r="J56" s="127">
        <v>45</v>
      </c>
      <c r="K56" s="127">
        <v>50</v>
      </c>
      <c r="L56" s="215"/>
      <c r="M56" s="128">
        <f t="shared" si="13"/>
        <v>1</v>
      </c>
      <c r="N56" s="128">
        <f t="shared" si="14"/>
        <v>5.0000000000000001E-3</v>
      </c>
    </row>
    <row r="57" spans="1:14" ht="18.75" customHeight="1">
      <c r="A57" s="112"/>
      <c r="B57" s="312"/>
      <c r="C57" s="250" t="s">
        <v>168</v>
      </c>
      <c r="D57" s="300">
        <v>0.4</v>
      </c>
      <c r="E57" s="301" t="s">
        <v>116</v>
      </c>
      <c r="F57" s="254">
        <v>0.5</v>
      </c>
      <c r="G57" s="127">
        <v>20</v>
      </c>
      <c r="H57" s="127">
        <v>25</v>
      </c>
      <c r="I57" s="127">
        <v>30</v>
      </c>
      <c r="J57" s="127">
        <v>35</v>
      </c>
      <c r="K57" s="127">
        <v>40</v>
      </c>
      <c r="L57" s="215"/>
      <c r="M57" s="128">
        <f t="shared" si="13"/>
        <v>1</v>
      </c>
      <c r="N57" s="128">
        <f t="shared" si="14"/>
        <v>5.0000000000000001E-3</v>
      </c>
    </row>
    <row r="58" spans="1:14" ht="18.75" customHeight="1">
      <c r="A58" s="225" t="s">
        <v>169</v>
      </c>
      <c r="B58" s="259">
        <v>1.3</v>
      </c>
      <c r="C58" s="332" t="s">
        <v>170</v>
      </c>
      <c r="D58" s="333"/>
      <c r="E58" s="333" t="s">
        <v>116</v>
      </c>
      <c r="F58" s="335">
        <v>0</v>
      </c>
      <c r="G58" s="302" t="s">
        <v>121</v>
      </c>
      <c r="H58" s="303" t="s">
        <v>122</v>
      </c>
      <c r="I58" s="303" t="s">
        <v>123</v>
      </c>
      <c r="J58" s="303" t="s">
        <v>124</v>
      </c>
      <c r="K58" s="303" t="s">
        <v>125</v>
      </c>
      <c r="L58" s="165">
        <v>2</v>
      </c>
      <c r="M58" s="215">
        <v>2</v>
      </c>
      <c r="N58" s="128">
        <f t="shared" si="14"/>
        <v>0</v>
      </c>
    </row>
    <row r="59" spans="1:14" ht="18.75" customHeight="1">
      <c r="A59" s="112"/>
      <c r="B59" s="216">
        <v>1.31</v>
      </c>
      <c r="C59" s="337" t="s">
        <v>171</v>
      </c>
      <c r="D59" s="338"/>
      <c r="E59" s="339"/>
      <c r="F59" s="335">
        <v>1.3</v>
      </c>
      <c r="G59" s="171">
        <v>2</v>
      </c>
      <c r="H59" s="171">
        <v>4</v>
      </c>
      <c r="I59" s="171">
        <v>6</v>
      </c>
      <c r="J59" s="171">
        <v>8</v>
      </c>
      <c r="K59" s="171">
        <v>10</v>
      </c>
      <c r="L59" s="165"/>
      <c r="M59" s="128">
        <v>5</v>
      </c>
      <c r="N59" s="128">
        <f t="shared" si="14"/>
        <v>6.5000000000000002E-2</v>
      </c>
    </row>
    <row r="60" spans="1:14" ht="18.75" customHeight="1">
      <c r="A60" s="225"/>
      <c r="B60" s="279">
        <v>1.32</v>
      </c>
      <c r="C60" s="342" t="s">
        <v>172</v>
      </c>
      <c r="D60" s="344"/>
      <c r="E60" s="345"/>
      <c r="F60" s="271">
        <v>1.2</v>
      </c>
      <c r="G60" s="346">
        <v>1</v>
      </c>
      <c r="H60" s="346">
        <v>2</v>
      </c>
      <c r="I60" s="346">
        <v>3</v>
      </c>
      <c r="J60" s="346">
        <v>4</v>
      </c>
      <c r="K60" s="346">
        <v>5</v>
      </c>
      <c r="L60" s="182"/>
      <c r="M60" s="324">
        <v>5</v>
      </c>
      <c r="N60" s="324">
        <f t="shared" si="14"/>
        <v>0.06</v>
      </c>
    </row>
    <row r="61" spans="1:14" ht="18.75" customHeight="1">
      <c r="A61" s="225"/>
      <c r="B61" s="348"/>
      <c r="C61" s="350" t="s">
        <v>173</v>
      </c>
      <c r="D61" s="351"/>
      <c r="E61" s="351"/>
      <c r="F61" s="354">
        <v>30</v>
      </c>
      <c r="G61" s="355"/>
      <c r="H61" s="355"/>
      <c r="I61" s="355"/>
      <c r="J61" s="355"/>
      <c r="K61" s="355"/>
      <c r="L61" s="355"/>
      <c r="M61" s="355"/>
      <c r="N61" s="355"/>
    </row>
    <row r="62" spans="1:14" ht="18.75" customHeight="1">
      <c r="A62" s="225"/>
      <c r="B62" s="357"/>
      <c r="C62" s="156" t="s">
        <v>174</v>
      </c>
      <c r="D62" s="359"/>
      <c r="E62" s="361"/>
      <c r="F62" s="275"/>
      <c r="G62" s="154"/>
      <c r="H62" s="154"/>
      <c r="I62" s="154"/>
      <c r="J62" s="154"/>
      <c r="K62" s="154"/>
      <c r="L62" s="154"/>
      <c r="M62" s="154"/>
      <c r="N62" s="154"/>
    </row>
    <row r="63" spans="1:14" ht="18.75" customHeight="1">
      <c r="A63" s="225" t="s">
        <v>169</v>
      </c>
      <c r="B63" s="363">
        <v>2.1</v>
      </c>
      <c r="C63" s="365" t="s">
        <v>175</v>
      </c>
      <c r="D63" s="367" t="s">
        <v>53</v>
      </c>
      <c r="E63" s="369" t="s">
        <v>116</v>
      </c>
      <c r="F63" s="282">
        <v>3</v>
      </c>
      <c r="G63" s="289" t="s">
        <v>121</v>
      </c>
      <c r="H63" s="289" t="s">
        <v>122</v>
      </c>
      <c r="I63" s="289" t="s">
        <v>123</v>
      </c>
      <c r="J63" s="289" t="s">
        <v>124</v>
      </c>
      <c r="K63" s="289" t="s">
        <v>125</v>
      </c>
      <c r="L63" s="371">
        <v>2</v>
      </c>
      <c r="M63" s="371">
        <v>2</v>
      </c>
      <c r="N63" s="172">
        <f>SUM(M63*F63)/100</f>
        <v>0.06</v>
      </c>
    </row>
    <row r="64" spans="1:14" ht="18.75" customHeight="1">
      <c r="A64" s="225" t="s">
        <v>169</v>
      </c>
      <c r="B64" s="358">
        <v>2.2000000000000002</v>
      </c>
      <c r="C64" s="341" t="s">
        <v>176</v>
      </c>
      <c r="D64" s="364"/>
      <c r="E64" s="366"/>
      <c r="F64" s="368"/>
      <c r="G64" s="194"/>
      <c r="H64" s="194"/>
      <c r="I64" s="194"/>
      <c r="J64" s="194"/>
      <c r="K64" s="194"/>
      <c r="L64" s="194"/>
      <c r="M64" s="194"/>
      <c r="N64" s="196"/>
    </row>
    <row r="65" spans="1:14" ht="18.75" customHeight="1">
      <c r="A65" s="225"/>
      <c r="B65" s="259"/>
      <c r="C65" s="360" t="s">
        <v>177</v>
      </c>
      <c r="D65" s="370" t="s">
        <v>178</v>
      </c>
      <c r="E65" s="372" t="s">
        <v>94</v>
      </c>
      <c r="F65" s="374">
        <v>1.5</v>
      </c>
      <c r="G65" s="171">
        <v>20</v>
      </c>
      <c r="H65" s="171">
        <v>25</v>
      </c>
      <c r="I65" s="171">
        <v>30</v>
      </c>
      <c r="J65" s="171">
        <v>35</v>
      </c>
      <c r="K65" s="171">
        <v>40</v>
      </c>
      <c r="L65" s="39">
        <v>40.880000000000003</v>
      </c>
      <c r="M65" s="128">
        <f t="shared" ref="M65:M66" si="15">(((IF(L65&lt;G65,G65,IF(L65&gt;K65,K65,L65)))-(IF(L65&lt;G65,G65,IF(AND(L65&gt;=G65,L65&lt;H65),G65,IF(AND(L65&gt;=H65,L65&lt;I65),H65,IF(AND(L65&gt;=I65,L65&lt;J65),I65,IF(AND(L65&gt;=J65,L65&lt;K65),J65,IF(L65&gt;=K65,K65,"0"))))))))/(K65-J65))+IF(L65&lt;G65,"1",IF(AND(L65&gt;=G65,L65&lt;H65),"1",IF(AND(L65&gt;=H65,L65&lt;I65),"2",IF(AND(L65&gt;=I65,L65&lt;J65),"3",IF(AND(L65&gt;=J65,L65&lt;K65),"4",IF(L65&gt;=K65,"5","0"))))))</f>
        <v>5</v>
      </c>
      <c r="N65" s="128">
        <f t="shared" ref="N65:N81" si="16">SUM(M65*F65)/100</f>
        <v>7.4999999999999997E-2</v>
      </c>
    </row>
    <row r="66" spans="1:14" ht="18.75" customHeight="1">
      <c r="A66" s="112"/>
      <c r="B66" s="259"/>
      <c r="C66" s="360" t="s">
        <v>179</v>
      </c>
      <c r="D66" s="268" t="s">
        <v>180</v>
      </c>
      <c r="E66" s="274" t="s">
        <v>94</v>
      </c>
      <c r="F66" s="335">
        <v>1.5</v>
      </c>
      <c r="G66" s="127">
        <v>25</v>
      </c>
      <c r="H66" s="127">
        <v>30</v>
      </c>
      <c r="I66" s="127">
        <v>35</v>
      </c>
      <c r="J66" s="127">
        <v>40</v>
      </c>
      <c r="K66" s="276">
        <v>45</v>
      </c>
      <c r="L66" s="215">
        <v>41.15</v>
      </c>
      <c r="M66" s="128">
        <f t="shared" si="15"/>
        <v>4.2299999999999995</v>
      </c>
      <c r="N66" s="128">
        <f t="shared" si="16"/>
        <v>6.3449999999999993E-2</v>
      </c>
    </row>
    <row r="67" spans="1:14" ht="18.75" customHeight="1">
      <c r="A67" s="225" t="s">
        <v>39</v>
      </c>
      <c r="B67" s="358">
        <v>2.2999999999999998</v>
      </c>
      <c r="C67" s="260" t="s">
        <v>181</v>
      </c>
      <c r="D67" s="268" t="s">
        <v>97</v>
      </c>
      <c r="E67" s="274" t="s">
        <v>94</v>
      </c>
      <c r="F67" s="377">
        <v>2</v>
      </c>
      <c r="G67" s="276">
        <v>8</v>
      </c>
      <c r="H67" s="276">
        <v>7.75</v>
      </c>
      <c r="I67" s="379">
        <v>7.5</v>
      </c>
      <c r="J67" s="276">
        <v>7.25</v>
      </c>
      <c r="K67" s="276">
        <v>7</v>
      </c>
      <c r="L67" s="318">
        <v>2.93</v>
      </c>
      <c r="M67" s="128">
        <f>(((IF(L67&gt;G67,G67,IF(L67&lt;K67,K67,L67)))-(IF(L67&lt;G67,G67,IF(AND(L67&gt;=G67,L67&lt;H67),G67,IF(AND(L67&gt;=H67,L67&lt;I67),H67,IF(AND(L67&gt;=I67,L67&lt;J67),I67,IF(AND(L67&gt;=J67,L67&lt;K67),J67,IF(L67&gt;=K67,K67,"0"))))))))/(K67-J67))+IF(L67&lt;G67,"1",IF(AND(L67&gt;=G67,L67&lt;H67),"1",IF(AND(L67&gt;=H67,L67&lt;I67),"2",IF(AND(L67&gt;=I67,L67&lt;J67),"3",IF(AND(L67&gt;=J67,L67&lt;K67),"4",IF(L67&gt;=K67,"5","0"))))))</f>
        <v>5</v>
      </c>
      <c r="N67" s="128">
        <f t="shared" si="16"/>
        <v>0.1</v>
      </c>
    </row>
    <row r="68" spans="1:14" ht="18.75" customHeight="1">
      <c r="A68" s="225" t="s">
        <v>169</v>
      </c>
      <c r="B68" s="358">
        <v>2.4</v>
      </c>
      <c r="C68" s="360" t="s">
        <v>182</v>
      </c>
      <c r="D68" s="268"/>
      <c r="E68" s="388"/>
      <c r="F68" s="282">
        <v>3</v>
      </c>
      <c r="G68" s="382"/>
      <c r="H68" s="382"/>
      <c r="I68" s="382"/>
      <c r="J68" s="382"/>
      <c r="K68" s="382"/>
      <c r="L68" s="284"/>
      <c r="M68" s="284">
        <v>2</v>
      </c>
      <c r="N68" s="128">
        <f t="shared" si="16"/>
        <v>0.06</v>
      </c>
    </row>
    <row r="69" spans="1:14" ht="18.75" customHeight="1">
      <c r="A69" s="112" t="s">
        <v>39</v>
      </c>
      <c r="B69" s="358">
        <v>2.5</v>
      </c>
      <c r="C69" s="384" t="s">
        <v>183</v>
      </c>
      <c r="D69" s="268">
        <v>0.2</v>
      </c>
      <c r="E69" s="274" t="s">
        <v>94</v>
      </c>
      <c r="F69" s="368"/>
      <c r="G69" s="276">
        <v>16</v>
      </c>
      <c r="H69" s="276">
        <v>18</v>
      </c>
      <c r="I69" s="276">
        <v>20</v>
      </c>
      <c r="J69" s="276">
        <v>22</v>
      </c>
      <c r="K69" s="276">
        <v>24</v>
      </c>
      <c r="L69" s="318">
        <v>40.86</v>
      </c>
      <c r="M69" s="128">
        <f t="shared" ref="M69:M72" si="17">(((IF(L69&lt;G69,G69,IF(L69&gt;K69,K69,L69)))-(IF(L69&lt;G69,G69,IF(AND(L69&gt;=G69,L69&lt;H69),G69,IF(AND(L69&gt;=H69,L69&lt;I69),H69,IF(AND(L69&gt;=I69,L69&lt;J69),I69,IF(AND(L69&gt;=J69,L69&lt;K69),J69,IF(L69&gt;=K69,K69,"0"))))))))/(K69-J69))+IF(L69&lt;G69,"1",IF(AND(L69&gt;=G69,L69&lt;H69),"1",IF(AND(L69&gt;=H69,L69&lt;I69),"2",IF(AND(L69&gt;=I69,L69&lt;J69),"3",IF(AND(L69&gt;=J69,L69&lt;K69),"4",IF(L69&gt;=K69,"5","0"))))))</f>
        <v>5</v>
      </c>
      <c r="N69" s="128">
        <f t="shared" si="16"/>
        <v>0</v>
      </c>
    </row>
    <row r="70" spans="1:14" ht="18.75" customHeight="1">
      <c r="A70" s="112"/>
      <c r="B70" s="358"/>
      <c r="C70" s="285" t="s">
        <v>184</v>
      </c>
      <c r="D70" s="268">
        <v>0.1</v>
      </c>
      <c r="E70" s="274"/>
      <c r="F70" s="392"/>
      <c r="G70" s="87">
        <v>6</v>
      </c>
      <c r="H70" s="87">
        <v>8</v>
      </c>
      <c r="I70" s="87">
        <v>10</v>
      </c>
      <c r="J70" s="87">
        <v>12</v>
      </c>
      <c r="K70" s="87">
        <v>14</v>
      </c>
      <c r="L70" s="390"/>
      <c r="M70" s="128">
        <f t="shared" si="17"/>
        <v>1</v>
      </c>
      <c r="N70" s="128">
        <f t="shared" si="16"/>
        <v>0</v>
      </c>
    </row>
    <row r="71" spans="1:14" ht="18.75" customHeight="1">
      <c r="A71" s="112"/>
      <c r="B71" s="358"/>
      <c r="C71" s="280" t="s">
        <v>185</v>
      </c>
      <c r="D71" s="268">
        <v>0.2</v>
      </c>
      <c r="E71" s="274"/>
      <c r="F71" s="275">
        <v>0</v>
      </c>
      <c r="G71" s="276">
        <v>16</v>
      </c>
      <c r="H71" s="276">
        <v>18</v>
      </c>
      <c r="I71" s="276">
        <v>20</v>
      </c>
      <c r="J71" s="276">
        <v>22</v>
      </c>
      <c r="K71" s="276">
        <v>24</v>
      </c>
      <c r="L71" s="318"/>
      <c r="M71" s="128">
        <f t="shared" si="17"/>
        <v>1</v>
      </c>
      <c r="N71" s="128">
        <f t="shared" si="16"/>
        <v>0</v>
      </c>
    </row>
    <row r="72" spans="1:14" ht="18.75" customHeight="1">
      <c r="A72" s="112"/>
      <c r="B72" s="358"/>
      <c r="C72" s="360" t="s">
        <v>186</v>
      </c>
      <c r="D72" s="268">
        <v>0.3</v>
      </c>
      <c r="E72" s="274"/>
      <c r="F72" s="275">
        <v>2</v>
      </c>
      <c r="G72" s="276">
        <v>26</v>
      </c>
      <c r="H72" s="276">
        <v>28</v>
      </c>
      <c r="I72" s="276">
        <v>30</v>
      </c>
      <c r="J72" s="276">
        <v>32</v>
      </c>
      <c r="K72" s="276">
        <v>34</v>
      </c>
      <c r="L72" s="215">
        <v>58.06</v>
      </c>
      <c r="M72" s="128">
        <f t="shared" si="17"/>
        <v>5</v>
      </c>
      <c r="N72" s="128">
        <f t="shared" si="16"/>
        <v>0.1</v>
      </c>
    </row>
    <row r="73" spans="1:14" ht="18.75" customHeight="1">
      <c r="A73" s="225" t="s">
        <v>169</v>
      </c>
      <c r="B73" s="358">
        <v>2.6</v>
      </c>
      <c r="C73" s="360" t="s">
        <v>187</v>
      </c>
      <c r="D73" s="268" t="s">
        <v>188</v>
      </c>
      <c r="E73" s="274" t="s">
        <v>94</v>
      </c>
      <c r="F73" s="275">
        <v>0</v>
      </c>
      <c r="G73" s="276">
        <v>14</v>
      </c>
      <c r="H73" s="276">
        <v>13</v>
      </c>
      <c r="I73" s="276">
        <v>12</v>
      </c>
      <c r="J73" s="276">
        <v>11</v>
      </c>
      <c r="K73" s="276">
        <v>10</v>
      </c>
      <c r="L73" s="215">
        <v>1.92</v>
      </c>
      <c r="M73" s="128">
        <f>(((IF(L73&gt;G73,G73,IF(L73&lt;K73,K73,L73)))-(IF(L73&lt;G73,G73,IF(AND(L73&gt;=G73,L73&lt;H73),G73,IF(AND(L73&gt;=H73,L73&lt;I73),H73,IF(AND(L73&gt;=I73,L73&lt;J73),I73,IF(AND(L73&gt;=J73,L73&lt;K73),J73,IF(L73&gt;=K73,K73,"0"))))))))/(K73-J73))+IF(L73&lt;G73,"1",IF(AND(L73&gt;=G73,L73&lt;H73),"1",IF(AND(L73&gt;=H73,L73&lt;I73),"2",IF(AND(L73&gt;=I73,L73&lt;J73),"3",IF(AND(L73&gt;=J73,L73&lt;K73),"4",IF(L73&gt;=K73,"5","0"))))))</f>
        <v>5</v>
      </c>
      <c r="N73" s="128">
        <f t="shared" si="16"/>
        <v>0</v>
      </c>
    </row>
    <row r="74" spans="1:14" ht="18.75" customHeight="1">
      <c r="A74" s="225" t="s">
        <v>169</v>
      </c>
      <c r="B74" s="358">
        <v>2.7</v>
      </c>
      <c r="C74" s="384" t="s">
        <v>189</v>
      </c>
      <c r="D74" s="268">
        <v>0.85</v>
      </c>
      <c r="E74" s="274" t="s">
        <v>143</v>
      </c>
      <c r="F74" s="275">
        <v>3</v>
      </c>
      <c r="G74" s="276">
        <v>73</v>
      </c>
      <c r="H74" s="276">
        <v>76</v>
      </c>
      <c r="I74" s="276">
        <v>79</v>
      </c>
      <c r="J74" s="276">
        <v>82</v>
      </c>
      <c r="K74" s="276">
        <v>85</v>
      </c>
      <c r="L74" s="215">
        <v>92.86</v>
      </c>
      <c r="M74" s="128">
        <f t="shared" ref="M74:M78" si="18">(((IF(L74&lt;G74,G74,IF(L74&gt;K74,K74,L74)))-(IF(L74&lt;G74,G74,IF(AND(L74&gt;=G74,L74&lt;H74),G74,IF(AND(L74&gt;=H74,L74&lt;I74),H74,IF(AND(L74&gt;=I74,L74&lt;J74),I74,IF(AND(L74&gt;=J74,L74&lt;K74),J74,IF(L74&gt;=K74,K74,"0"))))))))/(K74-J74))+IF(L74&lt;G74,"1",IF(AND(L74&gt;=G74,L74&lt;H74),"1",IF(AND(L74&gt;=H74,L74&lt;I74),"2",IF(AND(L74&gt;=I74,L74&lt;J74),"3",IF(AND(L74&gt;=J74,L74&lt;K74),"4",IF(L74&gt;=K74,"5","0"))))))</f>
        <v>5</v>
      </c>
      <c r="N74" s="128">
        <f t="shared" si="16"/>
        <v>0.15</v>
      </c>
    </row>
    <row r="75" spans="1:14" ht="18.75" customHeight="1">
      <c r="A75" s="225" t="s">
        <v>39</v>
      </c>
      <c r="B75" s="358">
        <v>2.8</v>
      </c>
      <c r="C75" s="260" t="s">
        <v>250</v>
      </c>
      <c r="D75" s="268" t="s">
        <v>191</v>
      </c>
      <c r="E75" s="274" t="s">
        <v>94</v>
      </c>
      <c r="F75" s="275">
        <v>2</v>
      </c>
      <c r="G75" s="276">
        <v>58</v>
      </c>
      <c r="H75" s="276">
        <v>60</v>
      </c>
      <c r="I75" s="276">
        <v>62</v>
      </c>
      <c r="J75" s="276">
        <v>64</v>
      </c>
      <c r="K75" s="276">
        <v>66</v>
      </c>
      <c r="L75" s="215">
        <v>69.489999999999995</v>
      </c>
      <c r="M75" s="128">
        <f t="shared" si="18"/>
        <v>5</v>
      </c>
      <c r="N75" s="128">
        <f t="shared" si="16"/>
        <v>0.1</v>
      </c>
    </row>
    <row r="76" spans="1:14" ht="18.75" customHeight="1">
      <c r="A76" s="112" t="s">
        <v>39</v>
      </c>
      <c r="B76" s="358">
        <v>2.9</v>
      </c>
      <c r="C76" s="360" t="s">
        <v>192</v>
      </c>
      <c r="D76" s="268">
        <v>0.7</v>
      </c>
      <c r="E76" s="274"/>
      <c r="F76" s="275">
        <v>2</v>
      </c>
      <c r="G76" s="276">
        <v>60</v>
      </c>
      <c r="H76" s="276">
        <v>65</v>
      </c>
      <c r="I76" s="276">
        <v>70</v>
      </c>
      <c r="J76" s="276">
        <v>75</v>
      </c>
      <c r="K76" s="276">
        <v>80</v>
      </c>
      <c r="L76" s="215"/>
      <c r="M76" s="128">
        <f t="shared" si="18"/>
        <v>1</v>
      </c>
      <c r="N76" s="128">
        <f t="shared" si="16"/>
        <v>0.02</v>
      </c>
    </row>
    <row r="77" spans="1:14" ht="18.75" customHeight="1">
      <c r="A77" s="112" t="s">
        <v>193</v>
      </c>
      <c r="B77" s="259">
        <v>2.1</v>
      </c>
      <c r="C77" s="360" t="s">
        <v>194</v>
      </c>
      <c r="D77" s="268" t="s">
        <v>195</v>
      </c>
      <c r="E77" s="274" t="s">
        <v>94</v>
      </c>
      <c r="F77" s="395">
        <v>2</v>
      </c>
      <c r="G77" s="276">
        <v>51</v>
      </c>
      <c r="H77" s="276">
        <v>52</v>
      </c>
      <c r="I77" s="276">
        <v>53</v>
      </c>
      <c r="J77" s="276">
        <v>54</v>
      </c>
      <c r="K77" s="276">
        <v>55</v>
      </c>
      <c r="L77" s="215">
        <v>51.8</v>
      </c>
      <c r="M77" s="128">
        <f t="shared" si="18"/>
        <v>1.7999999999999972</v>
      </c>
      <c r="N77" s="128">
        <f t="shared" si="16"/>
        <v>3.5999999999999942E-2</v>
      </c>
    </row>
    <row r="78" spans="1:14" ht="18.75" customHeight="1">
      <c r="A78" s="112"/>
      <c r="B78" s="259">
        <v>2.11</v>
      </c>
      <c r="C78" s="360" t="s">
        <v>196</v>
      </c>
      <c r="D78" s="399">
        <v>0.82499999999999996</v>
      </c>
      <c r="E78" s="274" t="s">
        <v>94</v>
      </c>
      <c r="F78" s="395">
        <v>2</v>
      </c>
      <c r="G78" s="276">
        <v>72.5</v>
      </c>
      <c r="H78" s="276">
        <v>75</v>
      </c>
      <c r="I78" s="276">
        <v>77.5</v>
      </c>
      <c r="J78" s="276">
        <v>80</v>
      </c>
      <c r="K78" s="276">
        <v>82.5</v>
      </c>
      <c r="L78" s="215">
        <v>86.7</v>
      </c>
      <c r="M78" s="128">
        <f t="shared" si="18"/>
        <v>5</v>
      </c>
      <c r="N78" s="128">
        <f t="shared" si="16"/>
        <v>0.1</v>
      </c>
    </row>
    <row r="79" spans="1:14" ht="18.75" customHeight="1">
      <c r="A79" s="400" t="s">
        <v>113</v>
      </c>
      <c r="B79" s="259">
        <v>2.12</v>
      </c>
      <c r="C79" s="341" t="s">
        <v>197</v>
      </c>
      <c r="D79" s="268"/>
      <c r="E79" s="274" t="s">
        <v>94</v>
      </c>
      <c r="F79" s="395">
        <v>2</v>
      </c>
      <c r="G79" s="276">
        <v>5.4</v>
      </c>
      <c r="H79" s="276">
        <v>4.4000000000000004</v>
      </c>
      <c r="I79" s="276">
        <v>3.4</v>
      </c>
      <c r="J79" s="276">
        <v>2.4</v>
      </c>
      <c r="K79" s="276">
        <v>1.4</v>
      </c>
      <c r="L79" s="215">
        <v>13.51</v>
      </c>
      <c r="M79" s="128">
        <f t="shared" ref="M79:M80" si="19">(((IF(L79&gt;G79,G79,IF(L79&lt;K79,K79,L79)))-(IF(L79&lt;G79,G79,IF(AND(L79&gt;=G79,L79&lt;H79),G79,IF(AND(L79&gt;=H79,L79&lt;I79),H79,IF(AND(L79&gt;=I79,L79&lt;J79),I79,IF(AND(L79&gt;=J79,L79&lt;K79),J79,IF(L79&gt;=K79,K79,"0"))))))))/(K79-J79))+IF(L79&lt;G79,"1",IF(AND(L79&gt;=G79,L79&lt;H79),"1",IF(AND(L79&gt;=H79,L79&lt;I79),"2",IF(AND(L79&gt;=I79,L79&lt;J79),"3",IF(AND(L79&gt;=J79,L79&lt;K79),"4",IF(L79&gt;=K79,"5","0"))))))</f>
        <v>1</v>
      </c>
      <c r="N79" s="128">
        <f t="shared" si="16"/>
        <v>0.02</v>
      </c>
    </row>
    <row r="80" spans="1:14" ht="18.75" customHeight="1">
      <c r="A80" s="112" t="s">
        <v>39</v>
      </c>
      <c r="B80" s="259">
        <v>2.13</v>
      </c>
      <c r="C80" s="360" t="s">
        <v>198</v>
      </c>
      <c r="D80" s="268"/>
      <c r="E80" s="274"/>
      <c r="F80" s="395">
        <v>2</v>
      </c>
      <c r="G80" s="276">
        <v>31</v>
      </c>
      <c r="H80" s="276">
        <v>30</v>
      </c>
      <c r="I80" s="276">
        <v>29</v>
      </c>
      <c r="J80" s="276">
        <v>28</v>
      </c>
      <c r="K80" s="276">
        <v>27</v>
      </c>
      <c r="L80" s="215"/>
      <c r="M80" s="128">
        <f t="shared" si="19"/>
        <v>5</v>
      </c>
      <c r="N80" s="128">
        <f t="shared" si="16"/>
        <v>0.1</v>
      </c>
    </row>
    <row r="81" spans="1:14" ht="18.75" customHeight="1">
      <c r="A81" s="112" t="s">
        <v>39</v>
      </c>
      <c r="B81" s="279">
        <v>2.14</v>
      </c>
      <c r="C81" s="423" t="s">
        <v>200</v>
      </c>
      <c r="D81" s="281"/>
      <c r="E81" s="424"/>
      <c r="F81" s="395">
        <v>2</v>
      </c>
      <c r="G81" s="362">
        <v>0</v>
      </c>
      <c r="H81" s="362"/>
      <c r="I81" s="362"/>
      <c r="J81" s="362"/>
      <c r="K81" s="362">
        <v>5</v>
      </c>
      <c r="L81" s="284"/>
      <c r="M81" s="284">
        <v>5</v>
      </c>
      <c r="N81" s="324">
        <f t="shared" si="16"/>
        <v>0.1</v>
      </c>
    </row>
    <row r="82" spans="1:14" ht="18.75" customHeight="1">
      <c r="A82" s="400"/>
      <c r="B82" s="355"/>
      <c r="C82" s="350" t="s">
        <v>201</v>
      </c>
      <c r="D82" s="426"/>
      <c r="E82" s="426"/>
      <c r="F82" s="407">
        <v>15</v>
      </c>
      <c r="G82" s="355"/>
      <c r="H82" s="355"/>
      <c r="I82" s="355"/>
      <c r="J82" s="355"/>
      <c r="K82" s="355"/>
      <c r="L82" s="355"/>
      <c r="M82" s="355"/>
      <c r="N82" s="355"/>
    </row>
    <row r="83" spans="1:14" ht="18.75" customHeight="1">
      <c r="A83" s="400"/>
      <c r="B83" s="154"/>
      <c r="C83" s="156" t="s">
        <v>203</v>
      </c>
      <c r="D83" s="428"/>
      <c r="E83" s="428"/>
      <c r="F83" s="419"/>
      <c r="G83" s="154"/>
      <c r="H83" s="154"/>
      <c r="I83" s="154"/>
      <c r="J83" s="154"/>
      <c r="K83" s="154"/>
      <c r="L83" s="154"/>
      <c r="M83" s="154"/>
      <c r="N83" s="154"/>
    </row>
    <row r="84" spans="1:14" ht="18.75" customHeight="1">
      <c r="A84" s="112" t="s">
        <v>39</v>
      </c>
      <c r="B84" s="403">
        <v>3.1</v>
      </c>
      <c r="C84" s="430" t="s">
        <v>204</v>
      </c>
      <c r="D84" s="365" t="s">
        <v>130</v>
      </c>
      <c r="E84" s="432"/>
      <c r="F84" s="335">
        <v>5</v>
      </c>
      <c r="G84" s="87" t="s">
        <v>121</v>
      </c>
      <c r="H84" s="87" t="s">
        <v>122</v>
      </c>
      <c r="I84" s="87" t="s">
        <v>123</v>
      </c>
      <c r="J84" s="87" t="s">
        <v>124</v>
      </c>
      <c r="K84" s="87" t="s">
        <v>125</v>
      </c>
      <c r="L84" s="39">
        <v>4</v>
      </c>
      <c r="M84" s="39">
        <v>4</v>
      </c>
      <c r="N84" s="172">
        <f t="shared" ref="N84:N88" si="20">SUM(M84*F84)/100</f>
        <v>0.2</v>
      </c>
    </row>
    <row r="85" spans="1:14" ht="18.75" customHeight="1">
      <c r="A85" s="112"/>
      <c r="B85" s="403">
        <v>3.2</v>
      </c>
      <c r="C85" s="422" t="s">
        <v>205</v>
      </c>
      <c r="D85" s="360"/>
      <c r="E85" s="341"/>
      <c r="F85" s="335">
        <v>5</v>
      </c>
      <c r="G85" s="276">
        <v>94</v>
      </c>
      <c r="H85" s="276">
        <v>95</v>
      </c>
      <c r="I85" s="276">
        <v>96</v>
      </c>
      <c r="J85" s="276">
        <v>97</v>
      </c>
      <c r="K85" s="276">
        <v>98</v>
      </c>
      <c r="L85" s="215"/>
      <c r="M85" s="128">
        <f t="shared" ref="M85:M87" si="21">(((IF(L85&lt;G85,G85,IF(L85&gt;K85,K85,L85)))-(IF(L85&lt;G85,G85,IF(AND(L85&gt;=G85,L85&lt;H85),G85,IF(AND(L85&gt;=H85,L85&lt;I85),H85,IF(AND(L85&gt;=I85,L85&lt;J85),I85,IF(AND(L85&gt;=J85,L85&lt;K85),J85,IF(L85&gt;=K85,K85,"0"))))))))/(K85-J85))+IF(L85&lt;G85,"1",IF(AND(L85&gt;=G85,L85&lt;H85),"1",IF(AND(L85&gt;=H85,L85&lt;I85),"2",IF(AND(L85&gt;=I85,L85&lt;J85),"3",IF(AND(L85&gt;=J85,L85&lt;K85),"4",IF(L85&gt;=K85,"5","0"))))))</f>
        <v>1</v>
      </c>
      <c r="N85" s="128">
        <f t="shared" si="20"/>
        <v>0.05</v>
      </c>
    </row>
    <row r="86" spans="1:14" ht="18.75" customHeight="1">
      <c r="A86" s="112"/>
      <c r="B86" s="403">
        <v>3.3</v>
      </c>
      <c r="C86" s="422" t="s">
        <v>206</v>
      </c>
      <c r="D86" s="268">
        <v>1</v>
      </c>
      <c r="E86" s="341"/>
      <c r="F86" s="335">
        <v>5</v>
      </c>
      <c r="G86" s="276">
        <v>80</v>
      </c>
      <c r="H86" s="276">
        <v>85</v>
      </c>
      <c r="I86" s="276">
        <v>90</v>
      </c>
      <c r="J86" s="276">
        <v>95</v>
      </c>
      <c r="K86" s="276">
        <v>100</v>
      </c>
      <c r="L86" s="215"/>
      <c r="M86" s="128">
        <f t="shared" si="21"/>
        <v>1</v>
      </c>
      <c r="N86" s="128">
        <f t="shared" si="20"/>
        <v>0.05</v>
      </c>
    </row>
    <row r="87" spans="1:14" ht="18.75" customHeight="1">
      <c r="A87" s="112" t="s">
        <v>39</v>
      </c>
      <c r="B87" s="425">
        <v>3.4</v>
      </c>
      <c r="C87" s="360" t="s">
        <v>207</v>
      </c>
      <c r="D87" s="268">
        <v>0.2</v>
      </c>
      <c r="E87" s="274" t="s">
        <v>143</v>
      </c>
      <c r="F87" s="335">
        <v>0</v>
      </c>
      <c r="G87" s="276">
        <v>16</v>
      </c>
      <c r="H87" s="276">
        <v>18</v>
      </c>
      <c r="I87" s="276">
        <v>20</v>
      </c>
      <c r="J87" s="276">
        <v>22</v>
      </c>
      <c r="K87" s="276">
        <v>24</v>
      </c>
      <c r="L87" s="215"/>
      <c r="M87" s="128">
        <f t="shared" si="21"/>
        <v>1</v>
      </c>
      <c r="N87" s="128">
        <f t="shared" si="20"/>
        <v>0</v>
      </c>
    </row>
    <row r="88" spans="1:14" ht="18.75" customHeight="1">
      <c r="A88" s="320" t="s">
        <v>138</v>
      </c>
      <c r="B88" s="445">
        <v>3.5</v>
      </c>
      <c r="C88" s="423" t="s">
        <v>209</v>
      </c>
      <c r="D88" s="433" t="s">
        <v>130</v>
      </c>
      <c r="E88" s="345" t="s">
        <v>116</v>
      </c>
      <c r="F88" s="436">
        <v>0</v>
      </c>
      <c r="G88" s="289" t="s">
        <v>121</v>
      </c>
      <c r="H88" s="289" t="s">
        <v>122</v>
      </c>
      <c r="I88" s="289" t="s">
        <v>123</v>
      </c>
      <c r="J88" s="289" t="s">
        <v>124</v>
      </c>
      <c r="K88" s="289" t="s">
        <v>125</v>
      </c>
      <c r="L88" s="371">
        <v>4</v>
      </c>
      <c r="M88" s="371">
        <v>4</v>
      </c>
      <c r="N88" s="324">
        <f t="shared" si="20"/>
        <v>0</v>
      </c>
    </row>
    <row r="89" spans="1:14" ht="18.75" customHeight="1">
      <c r="A89" s="225"/>
      <c r="B89" s="355"/>
      <c r="C89" s="350" t="s">
        <v>213</v>
      </c>
      <c r="D89" s="447"/>
      <c r="E89" s="447"/>
      <c r="F89" s="407">
        <v>10</v>
      </c>
      <c r="G89" s="355"/>
      <c r="H89" s="355"/>
      <c r="I89" s="355"/>
      <c r="J89" s="355"/>
      <c r="K89" s="355"/>
      <c r="L89" s="355"/>
      <c r="M89" s="355"/>
      <c r="N89" s="355"/>
    </row>
    <row r="90" spans="1:14" ht="18.75" customHeight="1">
      <c r="A90" s="225"/>
      <c r="B90" s="154"/>
      <c r="C90" s="156" t="s">
        <v>214</v>
      </c>
      <c r="D90" s="428"/>
      <c r="E90" s="428"/>
      <c r="F90" s="335"/>
      <c r="G90" s="154"/>
      <c r="H90" s="154"/>
      <c r="I90" s="154"/>
      <c r="J90" s="154"/>
      <c r="K90" s="154"/>
      <c r="L90" s="154"/>
      <c r="M90" s="154"/>
      <c r="N90" s="154"/>
    </row>
    <row r="91" spans="1:14" ht="18.75" customHeight="1">
      <c r="A91" s="112" t="s">
        <v>39</v>
      </c>
      <c r="B91" s="449">
        <v>4.0999999999999996</v>
      </c>
      <c r="C91" s="280" t="s">
        <v>215</v>
      </c>
      <c r="D91" s="370">
        <v>0.9</v>
      </c>
      <c r="E91" s="432"/>
      <c r="F91" s="335">
        <v>2</v>
      </c>
      <c r="G91" s="87">
        <v>70</v>
      </c>
      <c r="H91" s="87">
        <v>75</v>
      </c>
      <c r="I91" s="87">
        <v>80</v>
      </c>
      <c r="J91" s="87">
        <v>85</v>
      </c>
      <c r="K91" s="87">
        <v>90</v>
      </c>
      <c r="L91" s="39">
        <v>45.45</v>
      </c>
      <c r="M91" s="172">
        <f>(((IF(L91&lt;G91,G91,IF(L91&gt;K91,K91,L91)))-(IF(L91&lt;G91,G91,IF(AND(L91&gt;=G91,L91&lt;H91),G91,IF(AND(L91&gt;=H91,L91&lt;I91),H91,IF(AND(L91&gt;=I91,L91&lt;J91),I91,IF(AND(L91&gt;=J91,L91&lt;K91),J91,IF(L91&gt;=K91,K91,"0"))))))))/(K91-J91))+IF(L91&lt;G91,"1",IF(AND(L91&gt;=G91,L91&lt;H91),"1",IF(AND(L91&gt;=H91,L91&lt;I91),"2",IF(AND(L91&gt;=I91,L91&lt;J91),"3",IF(AND(L91&gt;=J91,L91&lt;K91),"4",IF(L91&gt;=K91,"5","0"))))))</f>
        <v>1</v>
      </c>
      <c r="N91" s="172">
        <f t="shared" ref="N91:N96" si="22">SUM(M91*F91)/100</f>
        <v>0.02</v>
      </c>
    </row>
    <row r="92" spans="1:14" ht="18.75" customHeight="1">
      <c r="A92" s="112" t="s">
        <v>39</v>
      </c>
      <c r="B92" s="425">
        <v>4.2</v>
      </c>
      <c r="C92" s="443" t="s">
        <v>216</v>
      </c>
      <c r="D92" s="268" t="s">
        <v>130</v>
      </c>
      <c r="E92" s="274"/>
      <c r="F92" s="335">
        <v>1.5</v>
      </c>
      <c r="G92" s="276" t="s">
        <v>121</v>
      </c>
      <c r="H92" s="276" t="s">
        <v>122</v>
      </c>
      <c r="I92" s="276" t="s">
        <v>123</v>
      </c>
      <c r="J92" s="276" t="s">
        <v>124</v>
      </c>
      <c r="K92" s="276" t="s">
        <v>125</v>
      </c>
      <c r="L92" s="215"/>
      <c r="M92" s="215"/>
      <c r="N92" s="128">
        <f t="shared" si="22"/>
        <v>0</v>
      </c>
    </row>
    <row r="93" spans="1:14" ht="18.75" customHeight="1">
      <c r="A93" s="112" t="s">
        <v>39</v>
      </c>
      <c r="B93" s="425">
        <v>4.3</v>
      </c>
      <c r="C93" s="446" t="s">
        <v>221</v>
      </c>
      <c r="D93" s="268" t="s">
        <v>130</v>
      </c>
      <c r="E93" s="274"/>
      <c r="F93" s="335">
        <v>2</v>
      </c>
      <c r="G93" s="276">
        <v>75</v>
      </c>
      <c r="H93" s="276">
        <v>80</v>
      </c>
      <c r="I93" s="276">
        <v>85</v>
      </c>
      <c r="J93" s="276">
        <v>90</v>
      </c>
      <c r="K93" s="276">
        <v>95</v>
      </c>
      <c r="L93" s="215">
        <v>100</v>
      </c>
      <c r="M93" s="172">
        <f>(((IF(L93&lt;G93,G93,IF(L93&gt;K93,K93,L93)))-(IF(L93&lt;G93,G93,IF(AND(L93&gt;=G93,L93&lt;H93),G93,IF(AND(L93&gt;=H93,L93&lt;I93),H93,IF(AND(L93&gt;=I93,L93&lt;J93),I93,IF(AND(L93&gt;=J93,L93&lt;K93),J93,IF(L93&gt;=K93,K93,"0"))))))))/(K93-J93))+IF(L93&lt;G93,"1",IF(AND(L93&gt;=G93,L93&lt;H93),"1",IF(AND(L93&gt;=H93,L93&lt;I93),"2",IF(AND(L93&gt;=I93,L93&lt;J93),"3",IF(AND(L93&gt;=J93,L93&lt;K93),"4",IF(L93&gt;=K93,"5","0"))))))</f>
        <v>5</v>
      </c>
      <c r="N93" s="128">
        <f t="shared" si="22"/>
        <v>0.1</v>
      </c>
    </row>
    <row r="94" spans="1:14" ht="18.75" customHeight="1">
      <c r="A94" s="112" t="s">
        <v>138</v>
      </c>
      <c r="B94" s="425">
        <v>4.4000000000000004</v>
      </c>
      <c r="C94" s="285" t="s">
        <v>218</v>
      </c>
      <c r="D94" s="268" t="s">
        <v>130</v>
      </c>
      <c r="E94" s="274"/>
      <c r="F94" s="335">
        <v>2</v>
      </c>
      <c r="G94" s="276" t="s">
        <v>121</v>
      </c>
      <c r="H94" s="276" t="s">
        <v>122</v>
      </c>
      <c r="I94" s="276" t="s">
        <v>123</v>
      </c>
      <c r="J94" s="276" t="s">
        <v>124</v>
      </c>
      <c r="K94" s="276" t="s">
        <v>125</v>
      </c>
      <c r="L94" s="215">
        <v>4</v>
      </c>
      <c r="M94" s="215">
        <v>4</v>
      </c>
      <c r="N94" s="128">
        <f t="shared" si="22"/>
        <v>0.08</v>
      </c>
    </row>
    <row r="95" spans="1:14" ht="18.75" customHeight="1">
      <c r="A95" s="112" t="s">
        <v>138</v>
      </c>
      <c r="B95" s="425">
        <v>4.5</v>
      </c>
      <c r="C95" s="134" t="s">
        <v>219</v>
      </c>
      <c r="D95" s="268" t="s">
        <v>130</v>
      </c>
      <c r="E95" s="274"/>
      <c r="F95" s="335">
        <v>0</v>
      </c>
      <c r="G95" s="276" t="s">
        <v>121</v>
      </c>
      <c r="H95" s="276" t="s">
        <v>122</v>
      </c>
      <c r="I95" s="276" t="s">
        <v>123</v>
      </c>
      <c r="J95" s="276" t="s">
        <v>124</v>
      </c>
      <c r="K95" s="276" t="s">
        <v>125</v>
      </c>
      <c r="L95" s="215"/>
      <c r="M95" s="215"/>
      <c r="N95" s="128">
        <f t="shared" si="22"/>
        <v>0</v>
      </c>
    </row>
    <row r="96" spans="1:14" ht="18.75" customHeight="1">
      <c r="A96" s="112" t="s">
        <v>138</v>
      </c>
      <c r="B96" s="425">
        <v>4.5999999999999996</v>
      </c>
      <c r="C96" s="450" t="s">
        <v>220</v>
      </c>
      <c r="D96" s="268">
        <v>0.25</v>
      </c>
      <c r="E96" s="274" t="s">
        <v>119</v>
      </c>
      <c r="F96" s="335">
        <v>2.5</v>
      </c>
      <c r="G96" s="276">
        <v>15</v>
      </c>
      <c r="H96" s="276">
        <v>20</v>
      </c>
      <c r="I96" s="276">
        <v>25</v>
      </c>
      <c r="J96" s="276">
        <v>30</v>
      </c>
      <c r="K96" s="276">
        <v>35</v>
      </c>
      <c r="L96" s="215"/>
      <c r="M96" s="128">
        <f>(((IF(L96&lt;G96,G96,IF(L96&gt;K96,K96,L96)))-(IF(L96&lt;G96,G96,IF(AND(L96&gt;=G96,L96&lt;H96),G96,IF(AND(L96&gt;=H96,L96&lt;I96),H96,IF(AND(L96&gt;=I96,L96&lt;J96),I96,IF(AND(L96&gt;=J96,L96&lt;K96),J96,IF(L96&gt;=K96,K96,"0"))))))))/(K96-J96))+IF(L96&lt;G96,"1",IF(AND(L96&gt;=G96,L96&lt;H96),"1",IF(AND(L96&gt;=H96,L96&lt;I96),"2",IF(AND(L96&gt;=I96,L96&lt;J96),"3",IF(AND(L96&gt;=J96,L96&lt;K96),"4",IF(L96&gt;=K96,"5","0"))))))</f>
        <v>1</v>
      </c>
      <c r="N96" s="128">
        <f t="shared" si="22"/>
        <v>2.5000000000000001E-2</v>
      </c>
    </row>
    <row r="97" spans="1:24" ht="18.75" customHeight="1">
      <c r="A97" s="452"/>
      <c r="B97" s="453"/>
      <c r="C97" s="454"/>
      <c r="D97" s="455"/>
      <c r="E97" s="457"/>
      <c r="F97" s="453"/>
      <c r="G97" s="474" t="s">
        <v>222</v>
      </c>
      <c r="H97" s="459"/>
      <c r="I97" s="459"/>
      <c r="J97" s="459"/>
      <c r="K97" s="459"/>
      <c r="L97" s="453"/>
      <c r="M97" s="453"/>
      <c r="N97" s="476">
        <f>SUM(N11:N96)</f>
        <v>3.0240870000000002</v>
      </c>
      <c r="O97" s="477"/>
      <c r="P97" s="477"/>
      <c r="Q97" s="477"/>
      <c r="R97" s="477"/>
      <c r="S97" s="477"/>
      <c r="T97" s="477"/>
      <c r="U97" s="477"/>
      <c r="V97" s="477"/>
      <c r="W97" s="477"/>
      <c r="X97" s="477"/>
    </row>
    <row r="98" spans="1:24" ht="18.75" customHeight="1">
      <c r="A98" s="1"/>
      <c r="B98" s="5"/>
      <c r="C98" s="465"/>
      <c r="D98" s="466"/>
      <c r="E98" s="466"/>
      <c r="F98" s="5"/>
      <c r="G98" s="479" t="s">
        <v>223</v>
      </c>
      <c r="H98" s="5"/>
      <c r="I98" s="403"/>
      <c r="J98" s="403"/>
      <c r="K98" s="403"/>
      <c r="L98" s="5"/>
      <c r="M98" s="5"/>
      <c r="N98" s="481">
        <f>SUM(N97*100)/5</f>
        <v>60.481740000000002</v>
      </c>
      <c r="O98" s="33"/>
      <c r="P98" s="33"/>
      <c r="Q98" s="33"/>
      <c r="R98" s="33"/>
      <c r="S98" s="33"/>
      <c r="T98" s="33"/>
      <c r="U98" s="33"/>
      <c r="V98" s="33"/>
      <c r="W98" s="33"/>
      <c r="X98" s="33"/>
    </row>
    <row r="99" spans="1:24" ht="18.75" customHeight="1">
      <c r="A99" s="1"/>
      <c r="B99" s="1"/>
      <c r="C99" s="260"/>
      <c r="D99" s="1"/>
      <c r="E99" s="1"/>
      <c r="F99" s="5"/>
      <c r="G99" s="5"/>
      <c r="H99" s="5"/>
      <c r="I99" s="5"/>
      <c r="J99" s="5">
        <v>5</v>
      </c>
      <c r="K99" s="5"/>
      <c r="L99" s="5"/>
      <c r="M99" s="5"/>
      <c r="N99" s="5"/>
      <c r="O99" s="33"/>
      <c r="P99" s="33"/>
      <c r="Q99" s="33"/>
      <c r="R99" s="33"/>
      <c r="S99" s="33"/>
      <c r="T99" s="33"/>
      <c r="U99" s="33"/>
      <c r="V99" s="33"/>
      <c r="W99" s="33"/>
      <c r="X99" s="33"/>
    </row>
    <row r="100" spans="1:24" ht="18.75" customHeight="1">
      <c r="A100" s="1"/>
      <c r="B100" s="1"/>
      <c r="C100" s="4"/>
      <c r="D100" s="4"/>
      <c r="E100" s="4"/>
      <c r="F100" s="5"/>
      <c r="G100" s="5"/>
      <c r="H100" s="5"/>
      <c r="I100" s="5"/>
      <c r="J100" s="5"/>
      <c r="K100" s="5"/>
      <c r="L100" s="5"/>
      <c r="M100" s="5"/>
      <c r="N100" s="5"/>
    </row>
    <row r="101" spans="1:24" ht="18.75" customHeight="1">
      <c r="A101" s="1"/>
      <c r="B101" s="1"/>
      <c r="C101" s="4"/>
      <c r="D101" s="4"/>
      <c r="E101" s="4"/>
      <c r="F101" s="5"/>
      <c r="G101" s="5"/>
      <c r="H101" s="5"/>
      <c r="I101" s="5"/>
      <c r="J101" s="5"/>
      <c r="K101" s="5"/>
      <c r="L101" s="5"/>
      <c r="M101" s="5"/>
      <c r="N101" s="5"/>
    </row>
    <row r="102" spans="1:24" ht="18.75" customHeight="1">
      <c r="A102" s="1"/>
      <c r="B102" s="1"/>
      <c r="C102" s="4"/>
      <c r="D102" s="4"/>
      <c r="E102" s="4"/>
      <c r="F102" s="5"/>
      <c r="G102" s="5"/>
      <c r="H102" s="5"/>
      <c r="I102" s="5"/>
      <c r="J102" s="5"/>
      <c r="K102" s="5"/>
      <c r="L102" s="5"/>
      <c r="M102" s="5"/>
      <c r="N102" s="5"/>
    </row>
    <row r="103" spans="1:24" ht="18.75" customHeight="1">
      <c r="A103" s="1"/>
      <c r="B103" s="1"/>
      <c r="C103" s="4"/>
      <c r="D103" s="4"/>
      <c r="E103" s="4"/>
      <c r="F103" s="5"/>
      <c r="G103" s="5"/>
      <c r="H103" s="5"/>
      <c r="I103" s="5"/>
      <c r="J103" s="5"/>
      <c r="K103" s="5"/>
      <c r="L103" s="5"/>
      <c r="M103" s="5"/>
      <c r="N103" s="5"/>
    </row>
    <row r="104" spans="1:24" ht="18.75" customHeight="1">
      <c r="A104" s="1"/>
      <c r="B104" s="1"/>
      <c r="C104" s="4"/>
      <c r="D104" s="4"/>
      <c r="E104" s="4"/>
      <c r="F104" s="5"/>
      <c r="G104" s="5"/>
      <c r="H104" s="5"/>
      <c r="I104" s="5"/>
      <c r="J104" s="5"/>
      <c r="K104" s="5"/>
      <c r="L104" s="5"/>
      <c r="M104" s="5"/>
      <c r="N104" s="5"/>
    </row>
    <row r="105" spans="1:24" ht="18.75" customHeight="1">
      <c r="A105" s="1"/>
      <c r="B105" s="1"/>
      <c r="C105" s="4"/>
      <c r="D105" s="4"/>
      <c r="E105" s="4"/>
      <c r="F105" s="5"/>
      <c r="G105" s="5"/>
      <c r="H105" s="5"/>
      <c r="I105" s="5"/>
      <c r="J105" s="5"/>
      <c r="K105" s="5"/>
      <c r="L105" s="5"/>
      <c r="M105" s="5"/>
      <c r="N105" s="5"/>
    </row>
    <row r="106" spans="1:24" ht="18.75" customHeight="1">
      <c r="A106" s="1"/>
      <c r="B106" s="1"/>
      <c r="C106" s="4"/>
      <c r="D106" s="4"/>
      <c r="E106" s="4"/>
      <c r="F106" s="5"/>
      <c r="G106" s="5"/>
      <c r="H106" s="5"/>
      <c r="I106" s="5"/>
      <c r="J106" s="5"/>
      <c r="K106" s="5"/>
      <c r="L106" s="5"/>
      <c r="M106" s="5"/>
      <c r="N106" s="5"/>
    </row>
    <row r="107" spans="1:24" ht="18.75" customHeight="1">
      <c r="A107" s="1"/>
      <c r="B107" s="1"/>
      <c r="C107" s="4"/>
      <c r="D107" s="4"/>
      <c r="E107" s="4"/>
      <c r="F107" s="5"/>
      <c r="G107" s="5"/>
      <c r="H107" s="5"/>
      <c r="I107" s="5"/>
      <c r="J107" s="5"/>
      <c r="K107" s="5"/>
      <c r="L107" s="5"/>
      <c r="M107" s="5"/>
      <c r="N107" s="5"/>
    </row>
    <row r="108" spans="1:24" ht="18.75" customHeight="1"/>
    <row r="109" spans="1:24" ht="18.75" customHeight="1">
      <c r="A109" s="1"/>
      <c r="B109" s="1"/>
      <c r="C109" s="4"/>
      <c r="D109" s="4"/>
      <c r="E109" s="4"/>
      <c r="F109" s="5"/>
      <c r="G109" s="5"/>
      <c r="H109" s="5"/>
      <c r="I109" s="5"/>
      <c r="J109" s="5"/>
      <c r="K109" s="5"/>
      <c r="L109" s="5"/>
      <c r="M109" s="5"/>
      <c r="N109" s="5"/>
    </row>
    <row r="110" spans="1:24" ht="15.75" customHeight="1"/>
    <row r="111" spans="1:24" ht="15.75" customHeight="1"/>
    <row r="112" spans="1:24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5:B7"/>
    <mergeCell ref="C5:C7"/>
    <mergeCell ref="G5:K5"/>
    <mergeCell ref="A40:A41"/>
  </mergeCells>
  <pageMargins left="0.7" right="0.7" top="0.75" bottom="0.75" header="0" footer="0"/>
  <pageSetup orientation="landscape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X1000"/>
  <sheetViews>
    <sheetView workbookViewId="0"/>
  </sheetViews>
  <sheetFormatPr defaultColWidth="12.625" defaultRowHeight="15" customHeight="1"/>
  <cols>
    <col min="1" max="1" width="6" customWidth="1"/>
    <col min="2" max="2" width="3.75" customWidth="1"/>
    <col min="3" max="3" width="59.875" customWidth="1"/>
    <col min="4" max="4" width="7.25" customWidth="1"/>
    <col min="5" max="5" width="7.875" customWidth="1"/>
    <col min="6" max="6" width="4.875" customWidth="1"/>
    <col min="7" max="7" width="6.125" customWidth="1"/>
    <col min="8" max="8" width="5.75" customWidth="1"/>
    <col min="9" max="10" width="5.5" customWidth="1"/>
    <col min="11" max="11" width="5.75" customWidth="1"/>
    <col min="12" max="12" width="7.5" customWidth="1"/>
    <col min="13" max="13" width="7.125" customWidth="1"/>
    <col min="14" max="14" width="7.875" customWidth="1"/>
    <col min="15" max="24" width="8.625" customWidth="1"/>
  </cols>
  <sheetData>
    <row r="1" spans="1:24" ht="18.75" customHeight="1">
      <c r="A1" s="1"/>
      <c r="B1" s="1"/>
      <c r="C1" s="2" t="s">
        <v>1</v>
      </c>
      <c r="D1" s="4"/>
      <c r="E1" s="4"/>
      <c r="F1" s="5"/>
      <c r="G1" s="5"/>
      <c r="H1" s="5"/>
      <c r="I1" s="5"/>
      <c r="J1" s="5"/>
      <c r="K1" s="5"/>
      <c r="L1" s="5"/>
      <c r="M1" s="5"/>
      <c r="N1" s="5"/>
    </row>
    <row r="2" spans="1:24" ht="18.75" customHeight="1">
      <c r="A2" s="6"/>
      <c r="B2" s="6"/>
      <c r="C2" s="7" t="s">
        <v>3</v>
      </c>
      <c r="D2" s="7"/>
      <c r="E2" s="7"/>
      <c r="F2" s="7"/>
      <c r="G2" s="7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ht="18.75" customHeight="1">
      <c r="A3" s="6"/>
      <c r="B3" s="6"/>
      <c r="C3" s="9" t="s">
        <v>5</v>
      </c>
      <c r="D3" s="9" t="s">
        <v>7</v>
      </c>
      <c r="E3" s="9"/>
      <c r="F3" s="9"/>
      <c r="G3" s="9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ht="18.75" customHeight="1">
      <c r="A4" s="6"/>
      <c r="B4" s="9"/>
      <c r="C4" s="11" t="s">
        <v>8</v>
      </c>
      <c r="D4" s="11" t="s">
        <v>10</v>
      </c>
      <c r="E4" s="13"/>
      <c r="F4" s="15"/>
      <c r="G4" s="15"/>
      <c r="H4" s="6"/>
      <c r="I4" s="6"/>
      <c r="J4" s="6"/>
      <c r="K4" s="6"/>
      <c r="L4" s="6"/>
      <c r="M4" s="126" t="s">
        <v>65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ht="18.75" customHeight="1">
      <c r="A5" s="19" t="s">
        <v>15</v>
      </c>
      <c r="B5" s="531" t="s">
        <v>4</v>
      </c>
      <c r="C5" s="536" t="s">
        <v>18</v>
      </c>
      <c r="D5" s="24" t="s">
        <v>20</v>
      </c>
      <c r="E5" s="25" t="s">
        <v>28</v>
      </c>
      <c r="F5" s="43"/>
      <c r="G5" s="538" t="s">
        <v>33</v>
      </c>
      <c r="H5" s="539"/>
      <c r="I5" s="539"/>
      <c r="J5" s="539"/>
      <c r="K5" s="540"/>
      <c r="L5" s="31" t="s">
        <v>37</v>
      </c>
      <c r="M5" s="31" t="s">
        <v>16</v>
      </c>
      <c r="N5" s="31" t="s">
        <v>38</v>
      </c>
      <c r="O5" s="33"/>
      <c r="P5" s="33"/>
      <c r="Q5" s="33"/>
      <c r="R5" s="33"/>
      <c r="S5" s="33"/>
      <c r="T5" s="33"/>
      <c r="U5" s="33"/>
      <c r="V5" s="33"/>
      <c r="W5" s="33"/>
      <c r="X5" s="33"/>
    </row>
    <row r="6" spans="1:24" ht="18.75" customHeight="1">
      <c r="A6" s="35" t="s">
        <v>39</v>
      </c>
      <c r="B6" s="532"/>
      <c r="C6" s="537"/>
      <c r="D6" s="36" t="s">
        <v>43</v>
      </c>
      <c r="E6" s="37"/>
      <c r="F6" s="43"/>
      <c r="G6" s="38" t="s">
        <v>53</v>
      </c>
      <c r="H6" s="38" t="s">
        <v>53</v>
      </c>
      <c r="I6" s="38" t="s">
        <v>53</v>
      </c>
      <c r="J6" s="38" t="s">
        <v>53</v>
      </c>
      <c r="K6" s="38" t="s">
        <v>53</v>
      </c>
      <c r="L6" s="39" t="s">
        <v>55</v>
      </c>
      <c r="M6" s="39" t="s">
        <v>58</v>
      </c>
      <c r="N6" s="39" t="s">
        <v>59</v>
      </c>
      <c r="O6" s="33"/>
      <c r="P6" s="33"/>
      <c r="Q6" s="33"/>
      <c r="R6" s="33"/>
      <c r="S6" s="33"/>
      <c r="T6" s="33"/>
      <c r="U6" s="33"/>
      <c r="V6" s="33"/>
      <c r="W6" s="33"/>
      <c r="X6" s="33"/>
    </row>
    <row r="7" spans="1:24" ht="18.75" customHeight="1">
      <c r="A7" s="40"/>
      <c r="B7" s="533"/>
      <c r="C7" s="535"/>
      <c r="D7" s="41"/>
      <c r="E7" s="42"/>
      <c r="F7" s="43" t="s">
        <v>70</v>
      </c>
      <c r="G7" s="44">
        <v>1</v>
      </c>
      <c r="H7" s="45">
        <v>2</v>
      </c>
      <c r="I7" s="45">
        <v>3</v>
      </c>
      <c r="J7" s="45">
        <v>4</v>
      </c>
      <c r="K7" s="45">
        <v>5</v>
      </c>
      <c r="L7" s="49" t="s">
        <v>73</v>
      </c>
      <c r="M7" s="49" t="s">
        <v>75</v>
      </c>
      <c r="N7" s="49" t="s">
        <v>76</v>
      </c>
      <c r="O7" s="33"/>
      <c r="P7" s="33"/>
      <c r="Q7" s="33"/>
      <c r="R7" s="33"/>
      <c r="S7" s="33"/>
      <c r="T7" s="33"/>
      <c r="U7" s="33"/>
      <c r="V7" s="33"/>
      <c r="W7" s="33"/>
      <c r="X7" s="33"/>
    </row>
    <row r="8" spans="1:24" ht="18.75" customHeight="1">
      <c r="A8" s="51"/>
      <c r="B8" s="52"/>
      <c r="C8" s="138" t="s">
        <v>78</v>
      </c>
      <c r="D8" s="139"/>
      <c r="E8" s="139"/>
      <c r="F8" s="59">
        <v>100</v>
      </c>
      <c r="G8" s="141"/>
      <c r="H8" s="141"/>
      <c r="I8" s="141"/>
      <c r="J8" s="141"/>
      <c r="K8" s="141"/>
      <c r="L8" s="142"/>
      <c r="M8" s="142"/>
      <c r="N8" s="143"/>
      <c r="O8" s="33"/>
      <c r="P8" s="33"/>
      <c r="Q8" s="33"/>
      <c r="R8" s="33"/>
      <c r="S8" s="33"/>
      <c r="T8" s="33"/>
      <c r="U8" s="33"/>
      <c r="V8" s="33"/>
      <c r="W8" s="33"/>
      <c r="X8" s="33"/>
    </row>
    <row r="9" spans="1:24" ht="18.75" customHeight="1">
      <c r="A9" s="51"/>
      <c r="B9" s="145"/>
      <c r="C9" s="146" t="s">
        <v>84</v>
      </c>
      <c r="D9" s="148"/>
      <c r="E9" s="148"/>
      <c r="F9" s="59">
        <v>45</v>
      </c>
      <c r="G9" s="150"/>
      <c r="H9" s="150"/>
      <c r="I9" s="150"/>
      <c r="J9" s="150"/>
      <c r="K9" s="150"/>
      <c r="L9" s="152"/>
      <c r="M9" s="152"/>
      <c r="N9" s="152"/>
      <c r="O9" s="33"/>
      <c r="P9" s="33"/>
      <c r="Q9" s="33"/>
      <c r="R9" s="33"/>
      <c r="S9" s="33"/>
      <c r="T9" s="33"/>
      <c r="U9" s="33"/>
      <c r="V9" s="33"/>
      <c r="W9" s="33"/>
      <c r="X9" s="33"/>
    </row>
    <row r="10" spans="1:24" ht="18.75" customHeight="1">
      <c r="A10" s="84"/>
      <c r="B10" s="154"/>
      <c r="C10" s="156" t="s">
        <v>88</v>
      </c>
      <c r="D10" s="158"/>
      <c r="E10" s="158"/>
      <c r="F10" s="103"/>
      <c r="G10" s="160"/>
      <c r="H10" s="160"/>
      <c r="I10" s="160"/>
      <c r="J10" s="160"/>
      <c r="K10" s="160"/>
      <c r="L10" s="160"/>
      <c r="M10" s="160"/>
      <c r="N10" s="160"/>
    </row>
    <row r="11" spans="1:24" ht="18.75" customHeight="1">
      <c r="A11" s="112" t="s">
        <v>39</v>
      </c>
      <c r="B11" s="162">
        <v>1.1000000000000001</v>
      </c>
      <c r="C11" s="166" t="s">
        <v>90</v>
      </c>
      <c r="D11" s="168"/>
      <c r="E11" s="170" t="s">
        <v>91</v>
      </c>
      <c r="F11" s="122">
        <v>2.5</v>
      </c>
      <c r="G11" s="171">
        <v>30</v>
      </c>
      <c r="H11" s="171">
        <v>25</v>
      </c>
      <c r="I11" s="171">
        <v>20</v>
      </c>
      <c r="J11" s="171">
        <v>15</v>
      </c>
      <c r="K11" s="171">
        <v>10</v>
      </c>
      <c r="L11" s="172"/>
      <c r="M11" s="172">
        <f t="shared" ref="M11:M12" si="0">(((IF(L11&gt;G11,G11,IF(L11&lt;K11,K11,L11)))-(IF(L11&lt;G11,G11,IF(AND(L11&gt;=G11,L11&lt;H11),G11,IF(AND(L11&gt;=H11,L11&lt;I11),H11,IF(AND(L11&gt;=I11,L11&lt;J11),I11,IF(AND(L11&gt;=J11,L11&lt;K11),J11,IF(L11&gt;=K11,K11,"0"))))))))/(K11-J11))+IF(L11&lt;G11,"1",IF(AND(L11&gt;=G11,L11&lt;H11),"1",IF(AND(L11&gt;=H11,L11&lt;I11),"2",IF(AND(L11&gt;=I11,L11&lt;J11),"3",IF(AND(L11&gt;=J11,L11&lt;K11),"4",IF(L11&gt;=K11,"5","0"))))))</f>
        <v>5</v>
      </c>
      <c r="N11" s="172">
        <f t="shared" ref="N11:N16" si="1">SUM(M11*F11)/100</f>
        <v>0.125</v>
      </c>
      <c r="O11" s="130"/>
      <c r="P11" s="130"/>
      <c r="Q11" s="130"/>
      <c r="R11" s="130"/>
      <c r="S11" s="130"/>
      <c r="T11" s="130"/>
      <c r="U11" s="130"/>
      <c r="V11" s="130"/>
      <c r="W11" s="130"/>
      <c r="X11" s="130"/>
    </row>
    <row r="12" spans="1:24" ht="18.75" customHeight="1">
      <c r="A12" s="132"/>
      <c r="B12" s="56">
        <v>1.2</v>
      </c>
      <c r="C12" s="134" t="s">
        <v>92</v>
      </c>
      <c r="D12" s="116" t="s">
        <v>93</v>
      </c>
      <c r="E12" s="118" t="s">
        <v>94</v>
      </c>
      <c r="F12" s="122">
        <v>0.5</v>
      </c>
      <c r="G12" s="127">
        <v>18</v>
      </c>
      <c r="H12" s="127">
        <v>17.5</v>
      </c>
      <c r="I12" s="127">
        <v>17</v>
      </c>
      <c r="J12" s="127">
        <v>16.5</v>
      </c>
      <c r="K12" s="127">
        <v>16</v>
      </c>
      <c r="L12" s="128">
        <v>11.11</v>
      </c>
      <c r="M12" s="128">
        <f t="shared" si="0"/>
        <v>5</v>
      </c>
      <c r="N12" s="128">
        <f t="shared" si="1"/>
        <v>2.5000000000000001E-2</v>
      </c>
      <c r="O12" s="130"/>
      <c r="P12" s="130"/>
      <c r="Q12" s="130"/>
      <c r="R12" s="130"/>
      <c r="S12" s="130"/>
      <c r="T12" s="130"/>
      <c r="U12" s="130"/>
      <c r="V12" s="130"/>
      <c r="W12" s="130"/>
      <c r="X12" s="130"/>
    </row>
    <row r="13" spans="1:24" ht="18.75" customHeight="1">
      <c r="A13" s="132"/>
      <c r="B13" s="24">
        <v>1.3</v>
      </c>
      <c r="C13" s="114" t="s">
        <v>95</v>
      </c>
      <c r="D13" s="116">
        <v>0.6</v>
      </c>
      <c r="E13" s="118" t="s">
        <v>94</v>
      </c>
      <c r="F13" s="122">
        <v>0.5</v>
      </c>
      <c r="G13" s="127">
        <v>50</v>
      </c>
      <c r="H13" s="127">
        <v>55</v>
      </c>
      <c r="I13" s="127">
        <v>60</v>
      </c>
      <c r="J13" s="127">
        <v>65</v>
      </c>
      <c r="K13" s="127">
        <v>70</v>
      </c>
      <c r="L13" s="128">
        <v>42.75</v>
      </c>
      <c r="M13" s="128">
        <f>(((IF(L13&lt;G13,G13,IF(L13&gt;K13,K13,L13)))-(IF(L13&lt;G13,G13,IF(AND(L13&gt;=G13,L13&lt;H13),G13,IF(AND(L13&gt;=H13,L13&lt;I13),H13,IF(AND(L13&gt;=I13,L13&lt;J13),I13,IF(AND(L13&gt;=J13,L13&lt;K13),J13,IF(L13&gt;=K13,K13,"0"))))))))/(K13-J13))+IF(L13&lt;G13,"1",IF(AND(L13&gt;=G13,L13&lt;H13),"1",IF(AND(L13&gt;=H13,L13&lt;I13),"2",IF(AND(L13&gt;=I13,L13&lt;J13),"3",IF(AND(L13&gt;=J13,L13&lt;K13),"4",IF(L13&gt;=K13,"5","0"))))))</f>
        <v>1</v>
      </c>
      <c r="N13" s="128">
        <f t="shared" si="1"/>
        <v>5.0000000000000001E-3</v>
      </c>
      <c r="O13" s="130"/>
      <c r="P13" s="130"/>
      <c r="Q13" s="130"/>
      <c r="R13" s="130"/>
      <c r="S13" s="130"/>
      <c r="T13" s="130"/>
      <c r="U13" s="130"/>
      <c r="V13" s="130"/>
      <c r="W13" s="130"/>
      <c r="X13" s="130"/>
    </row>
    <row r="14" spans="1:24" ht="18.75" customHeight="1">
      <c r="A14" s="153"/>
      <c r="B14" s="155">
        <v>1.4</v>
      </c>
      <c r="C14" s="114" t="s">
        <v>96</v>
      </c>
      <c r="D14" s="116" t="s">
        <v>97</v>
      </c>
      <c r="E14" s="118" t="s">
        <v>94</v>
      </c>
      <c r="F14" s="122">
        <v>0.5</v>
      </c>
      <c r="G14" s="127">
        <v>7</v>
      </c>
      <c r="H14" s="127">
        <v>6</v>
      </c>
      <c r="I14" s="127">
        <v>5</v>
      </c>
      <c r="J14" s="127">
        <v>4</v>
      </c>
      <c r="K14" s="157">
        <v>3</v>
      </c>
      <c r="L14" s="128">
        <v>6.83</v>
      </c>
      <c r="M14" s="128">
        <f>(((IF(L14&gt;G14,G14,IF(L14&lt;K14,K14,L14)))-(IF(L14&lt;G14,G14,IF(AND(L14&gt;=G14,L14&lt;H14),G14,IF(AND(L14&gt;=H14,L14&lt;I14),H14,IF(AND(L14&gt;=I14,L14&lt;J14),I14,IF(AND(L14&gt;=J14,L14&lt;K14),J14,IF(L14&gt;=K14,K14,"0"))))))))/(K14-J14))+IF(L14&lt;G14,"1",IF(AND(L14&gt;=G14,L14&lt;H14),"1",IF(AND(L14&gt;=H14,L14&lt;I14),"2",IF(AND(L14&gt;=I14,L14&lt;J14),"3",IF(AND(L14&gt;=J14,L14&lt;K14),"4",IF(L14&gt;=K14,"5","0"))))))</f>
        <v>1.17</v>
      </c>
      <c r="N14" s="128">
        <f t="shared" si="1"/>
        <v>5.8499999999999993E-3</v>
      </c>
      <c r="O14" s="130"/>
      <c r="P14" s="130"/>
      <c r="Q14" s="130"/>
      <c r="R14" s="130"/>
      <c r="S14" s="130"/>
      <c r="T14" s="130"/>
      <c r="U14" s="130"/>
      <c r="V14" s="130"/>
      <c r="W14" s="130"/>
      <c r="X14" s="130"/>
    </row>
    <row r="15" spans="1:24" ht="18.75" customHeight="1">
      <c r="A15" s="159"/>
      <c r="B15" s="155">
        <v>1.5</v>
      </c>
      <c r="C15" s="114" t="s">
        <v>98</v>
      </c>
      <c r="D15" s="116">
        <v>0.6</v>
      </c>
      <c r="E15" s="118" t="s">
        <v>94</v>
      </c>
      <c r="F15" s="122">
        <v>0.5</v>
      </c>
      <c r="G15" s="127">
        <v>56</v>
      </c>
      <c r="H15" s="127">
        <v>58</v>
      </c>
      <c r="I15" s="127">
        <v>60</v>
      </c>
      <c r="J15" s="127">
        <v>62</v>
      </c>
      <c r="K15" s="127">
        <v>64</v>
      </c>
      <c r="L15" s="165">
        <v>60.71</v>
      </c>
      <c r="M15" s="128">
        <f t="shared" ref="M15:M16" si="2">(((IF(L15&lt;G15,G15,IF(L15&gt;K15,K15,L15)))-(IF(L15&lt;G15,G15,IF(AND(L15&gt;=G15,L15&lt;H15),G15,IF(AND(L15&gt;=H15,L15&lt;I15),H15,IF(AND(L15&gt;=I15,L15&lt;J15),I15,IF(AND(L15&gt;=J15,L15&lt;K15),J15,IF(L15&gt;=K15,K15,"0"))))))))/(K15-J15))+IF(L15&lt;G15,"1",IF(AND(L15&gt;=G15,L15&lt;H15),"1",IF(AND(L15&gt;=H15,L15&lt;I15),"2",IF(AND(L15&gt;=I15,L15&lt;J15),"3",IF(AND(L15&gt;=J15,L15&lt;K15),"4",IF(L15&gt;=K15,"5","0"))))))</f>
        <v>3.3550000000000004</v>
      </c>
      <c r="N15" s="128">
        <f t="shared" si="1"/>
        <v>1.6775000000000002E-2</v>
      </c>
      <c r="O15" s="130"/>
      <c r="P15" s="130"/>
      <c r="Q15" s="130"/>
      <c r="R15" s="130"/>
      <c r="S15" s="130"/>
      <c r="T15" s="130"/>
      <c r="U15" s="130"/>
      <c r="V15" s="130"/>
      <c r="W15" s="130"/>
      <c r="X15" s="130"/>
    </row>
    <row r="16" spans="1:24" ht="18.75" customHeight="1">
      <c r="A16" s="159"/>
      <c r="B16" s="155">
        <v>1.6</v>
      </c>
      <c r="C16" s="114" t="s">
        <v>99</v>
      </c>
      <c r="D16" s="167">
        <v>0.6</v>
      </c>
      <c r="E16" s="167" t="s">
        <v>94</v>
      </c>
      <c r="F16" s="174">
        <v>0.5</v>
      </c>
      <c r="G16" s="180">
        <v>50</v>
      </c>
      <c r="H16" s="180">
        <v>55</v>
      </c>
      <c r="I16" s="180">
        <v>60</v>
      </c>
      <c r="J16" s="180">
        <v>65</v>
      </c>
      <c r="K16" s="180">
        <v>70</v>
      </c>
      <c r="L16" s="182">
        <v>33.33</v>
      </c>
      <c r="M16" s="128">
        <f t="shared" si="2"/>
        <v>1</v>
      </c>
      <c r="N16" s="128">
        <f t="shared" si="1"/>
        <v>5.0000000000000001E-3</v>
      </c>
      <c r="O16" s="130"/>
      <c r="P16" s="130"/>
      <c r="Q16" s="130"/>
      <c r="R16" s="130"/>
      <c r="S16" s="130"/>
      <c r="T16" s="130"/>
      <c r="U16" s="130"/>
      <c r="V16" s="130"/>
      <c r="W16" s="130"/>
      <c r="X16" s="130"/>
    </row>
    <row r="17" spans="1:24" ht="18.75" customHeight="1">
      <c r="A17" s="159" t="s">
        <v>39</v>
      </c>
      <c r="B17" s="155">
        <v>1.7</v>
      </c>
      <c r="C17" s="184" t="s">
        <v>100</v>
      </c>
      <c r="D17" s="187"/>
      <c r="E17" s="188"/>
      <c r="F17" s="192"/>
      <c r="G17" s="189"/>
      <c r="H17" s="189"/>
      <c r="I17" s="189"/>
      <c r="J17" s="189"/>
      <c r="K17" s="189"/>
      <c r="L17" s="194"/>
      <c r="M17" s="194"/>
      <c r="N17" s="196"/>
      <c r="O17" s="130"/>
      <c r="P17" s="130"/>
      <c r="Q17" s="130"/>
      <c r="R17" s="130"/>
      <c r="S17" s="130"/>
      <c r="T17" s="130"/>
      <c r="U17" s="130"/>
      <c r="V17" s="130"/>
      <c r="W17" s="130"/>
      <c r="X17" s="130"/>
    </row>
    <row r="18" spans="1:24" ht="18.75" customHeight="1">
      <c r="A18" s="159"/>
      <c r="B18" s="155"/>
      <c r="C18" s="114" t="s">
        <v>101</v>
      </c>
      <c r="D18" s="170">
        <v>0.7</v>
      </c>
      <c r="E18" s="170" t="s">
        <v>94</v>
      </c>
      <c r="F18" s="199">
        <v>1</v>
      </c>
      <c r="G18" s="171">
        <v>70</v>
      </c>
      <c r="H18" s="171">
        <v>75</v>
      </c>
      <c r="I18" s="171">
        <v>80</v>
      </c>
      <c r="J18" s="171">
        <v>85</v>
      </c>
      <c r="K18" s="171">
        <v>90</v>
      </c>
      <c r="L18" s="201">
        <v>37.58</v>
      </c>
      <c r="M18" s="128">
        <f t="shared" ref="M18:M21" si="3">(((IF(L18&lt;G18,G18,IF(L18&gt;K18,K18,L18)))-(IF(L18&lt;G18,G18,IF(AND(L18&gt;=G18,L18&lt;H18),G18,IF(AND(L18&gt;=H18,L18&lt;I18),H18,IF(AND(L18&gt;=I18,L18&lt;J18),I18,IF(AND(L18&gt;=J18,L18&lt;K18),J18,IF(L18&gt;=K18,K18,"0"))))))))/(K18-J18))+IF(L18&lt;G18,"1",IF(AND(L18&gt;=G18,L18&lt;H18),"1",IF(AND(L18&gt;=H18,L18&lt;I18),"2",IF(AND(L18&gt;=I18,L18&lt;J18),"3",IF(AND(L18&gt;=J18,L18&lt;K18),"4",IF(L18&gt;=K18,"5","0"))))))</f>
        <v>1</v>
      </c>
      <c r="N18" s="128">
        <f t="shared" ref="N18:N21" si="4">SUM(M18*F18)/100</f>
        <v>0.01</v>
      </c>
      <c r="O18" s="130"/>
      <c r="P18" s="130"/>
      <c r="Q18" s="130"/>
      <c r="R18" s="130"/>
      <c r="S18" s="130"/>
      <c r="T18" s="130"/>
      <c r="U18" s="130"/>
      <c r="V18" s="130"/>
      <c r="W18" s="130"/>
      <c r="X18" s="130"/>
    </row>
    <row r="19" spans="1:24" ht="18.75" customHeight="1">
      <c r="A19" s="159"/>
      <c r="B19" s="155"/>
      <c r="C19" s="114" t="s">
        <v>102</v>
      </c>
      <c r="D19" s="118">
        <v>0.2</v>
      </c>
      <c r="E19" s="118" t="s">
        <v>94</v>
      </c>
      <c r="F19" s="122">
        <v>0.7</v>
      </c>
      <c r="G19" s="127">
        <v>20</v>
      </c>
      <c r="H19" s="127">
        <v>21</v>
      </c>
      <c r="I19" s="127">
        <v>22</v>
      </c>
      <c r="J19" s="127">
        <v>23</v>
      </c>
      <c r="K19" s="127">
        <v>24</v>
      </c>
      <c r="L19" s="165">
        <v>8.99</v>
      </c>
      <c r="M19" s="128">
        <f t="shared" si="3"/>
        <v>1</v>
      </c>
      <c r="N19" s="128">
        <f t="shared" si="4"/>
        <v>6.9999999999999993E-3</v>
      </c>
      <c r="O19" s="130"/>
      <c r="P19" s="130"/>
      <c r="Q19" s="130"/>
      <c r="R19" s="130"/>
      <c r="S19" s="130"/>
      <c r="T19" s="130"/>
      <c r="U19" s="130"/>
      <c r="V19" s="130"/>
      <c r="W19" s="130"/>
      <c r="X19" s="130"/>
    </row>
    <row r="20" spans="1:24" ht="18.75" customHeight="1">
      <c r="A20" s="159"/>
      <c r="B20" s="155"/>
      <c r="C20" s="114" t="s">
        <v>103</v>
      </c>
      <c r="D20" s="116">
        <v>0.7</v>
      </c>
      <c r="E20" s="118" t="s">
        <v>94</v>
      </c>
      <c r="F20" s="122">
        <v>0.8</v>
      </c>
      <c r="G20" s="127">
        <v>70</v>
      </c>
      <c r="H20" s="127">
        <v>75</v>
      </c>
      <c r="I20" s="127">
        <v>80</v>
      </c>
      <c r="J20" s="127">
        <v>85</v>
      </c>
      <c r="K20" s="127">
        <v>90</v>
      </c>
      <c r="L20" s="165">
        <v>87.59</v>
      </c>
      <c r="M20" s="128">
        <f t="shared" si="3"/>
        <v>4.5180000000000007</v>
      </c>
      <c r="N20" s="128">
        <f t="shared" si="4"/>
        <v>3.6144000000000009E-2</v>
      </c>
      <c r="O20" s="130"/>
      <c r="P20" s="130"/>
      <c r="Q20" s="130"/>
      <c r="R20" s="130"/>
      <c r="S20" s="130"/>
      <c r="T20" s="130"/>
      <c r="U20" s="130"/>
      <c r="V20" s="130"/>
      <c r="W20" s="130"/>
      <c r="X20" s="130"/>
    </row>
    <row r="21" spans="1:24" ht="18.75" customHeight="1">
      <c r="A21" s="159" t="s">
        <v>39</v>
      </c>
      <c r="B21" s="155"/>
      <c r="C21" s="114" t="s">
        <v>104</v>
      </c>
      <c r="D21" s="118">
        <v>0.5</v>
      </c>
      <c r="E21" s="118" t="s">
        <v>94</v>
      </c>
      <c r="F21" s="122">
        <v>2.5</v>
      </c>
      <c r="G21" s="127">
        <v>50</v>
      </c>
      <c r="H21" s="127">
        <v>51</v>
      </c>
      <c r="I21" s="127">
        <v>52</v>
      </c>
      <c r="J21" s="127">
        <v>53</v>
      </c>
      <c r="K21" s="127">
        <v>54</v>
      </c>
      <c r="L21" s="165">
        <v>54.88</v>
      </c>
      <c r="M21" s="128">
        <f t="shared" si="3"/>
        <v>5</v>
      </c>
      <c r="N21" s="128">
        <f t="shared" si="4"/>
        <v>0.125</v>
      </c>
      <c r="O21" s="130"/>
      <c r="P21" s="130"/>
      <c r="Q21" s="130"/>
      <c r="R21" s="130"/>
      <c r="S21" s="130"/>
      <c r="T21" s="130"/>
      <c r="U21" s="130"/>
      <c r="V21" s="130"/>
      <c r="W21" s="130"/>
      <c r="X21" s="130"/>
    </row>
    <row r="22" spans="1:24" ht="18.75" customHeight="1">
      <c r="A22" s="159"/>
      <c r="B22" s="155">
        <v>1.8</v>
      </c>
      <c r="C22" s="114" t="s">
        <v>105</v>
      </c>
      <c r="D22" s="187"/>
      <c r="E22" s="213"/>
      <c r="F22" s="207"/>
      <c r="G22" s="210"/>
      <c r="H22" s="211"/>
      <c r="I22" s="211"/>
      <c r="J22" s="211"/>
      <c r="K22" s="211"/>
      <c r="L22" s="196"/>
      <c r="M22" s="196"/>
      <c r="N22" s="196"/>
      <c r="O22" s="130"/>
      <c r="P22" s="130"/>
      <c r="Q22" s="130"/>
      <c r="R22" s="130"/>
      <c r="S22" s="130"/>
      <c r="T22" s="130"/>
      <c r="U22" s="130"/>
      <c r="V22" s="130"/>
      <c r="W22" s="130"/>
      <c r="X22" s="130"/>
    </row>
    <row r="23" spans="1:24" ht="18.75" customHeight="1">
      <c r="A23" s="112"/>
      <c r="B23" s="155"/>
      <c r="C23" s="114" t="s">
        <v>106</v>
      </c>
      <c r="D23" s="116">
        <v>0.7</v>
      </c>
      <c r="E23" s="118" t="s">
        <v>94</v>
      </c>
      <c r="F23" s="122">
        <v>0.5</v>
      </c>
      <c r="G23" s="127">
        <v>70</v>
      </c>
      <c r="H23" s="127">
        <v>75</v>
      </c>
      <c r="I23" s="127">
        <v>80</v>
      </c>
      <c r="J23" s="127">
        <v>85</v>
      </c>
      <c r="K23" s="127">
        <v>90</v>
      </c>
      <c r="L23" s="165"/>
      <c r="M23" s="128">
        <f t="shared" ref="M23:M24" si="5">(((IF(L23&lt;G23,G23,IF(L23&gt;K23,K23,L23)))-(IF(L23&lt;G23,G23,IF(AND(L23&gt;=G23,L23&lt;H23),G23,IF(AND(L23&gt;=H23,L23&lt;I23),H23,IF(AND(L23&gt;=I23,L23&lt;J23),I23,IF(AND(L23&gt;=J23,L23&lt;K23),J23,IF(L23&gt;=K23,K23,"0"))))))))/(K23-J23))+IF(L23&lt;G23,"1",IF(AND(L23&gt;=G23,L23&lt;H23),"1",IF(AND(L23&gt;=H23,L23&lt;I23),"2",IF(AND(L23&gt;=I23,L23&lt;J23),"3",IF(AND(L23&gt;=J23,L23&lt;K23),"4",IF(L23&gt;=K23,"5","0"))))))</f>
        <v>1</v>
      </c>
      <c r="N23" s="128">
        <f t="shared" ref="N23:N41" si="6">SUM(M23*F23)/100</f>
        <v>5.0000000000000001E-3</v>
      </c>
      <c r="O23" s="130"/>
      <c r="P23" s="130"/>
      <c r="Q23" s="130"/>
      <c r="R23" s="130"/>
      <c r="S23" s="130"/>
      <c r="T23" s="130"/>
      <c r="U23" s="130"/>
      <c r="V23" s="130"/>
      <c r="W23" s="130"/>
      <c r="X23" s="130"/>
    </row>
    <row r="24" spans="1:24" ht="18.75" customHeight="1">
      <c r="A24" s="112"/>
      <c r="B24" s="216"/>
      <c r="C24" s="114" t="s">
        <v>107</v>
      </c>
      <c r="D24" s="116">
        <v>0.56000000000000005</v>
      </c>
      <c r="E24" s="118" t="s">
        <v>94</v>
      </c>
      <c r="F24" s="122">
        <v>0.5</v>
      </c>
      <c r="G24" s="127">
        <v>40</v>
      </c>
      <c r="H24" s="127">
        <v>45</v>
      </c>
      <c r="I24" s="127">
        <v>50</v>
      </c>
      <c r="J24" s="127">
        <v>55</v>
      </c>
      <c r="K24" s="127">
        <v>60</v>
      </c>
      <c r="L24" s="165"/>
      <c r="M24" s="128">
        <f t="shared" si="5"/>
        <v>1</v>
      </c>
      <c r="N24" s="128">
        <f t="shared" si="6"/>
        <v>5.0000000000000001E-3</v>
      </c>
      <c r="O24" s="130"/>
      <c r="P24" s="130"/>
      <c r="Q24" s="130"/>
      <c r="R24" s="130"/>
      <c r="S24" s="130"/>
      <c r="T24" s="130"/>
      <c r="U24" s="130"/>
      <c r="V24" s="130"/>
      <c r="W24" s="130"/>
      <c r="X24" s="130"/>
    </row>
    <row r="25" spans="1:24" ht="18.75" customHeight="1">
      <c r="A25" s="112" t="s">
        <v>39</v>
      </c>
      <c r="B25" s="219">
        <v>1.9</v>
      </c>
      <c r="C25" s="114" t="s">
        <v>108</v>
      </c>
      <c r="D25" s="221"/>
      <c r="E25" s="118" t="s">
        <v>94</v>
      </c>
      <c r="F25" s="122">
        <v>2.5</v>
      </c>
      <c r="G25" s="127">
        <v>50</v>
      </c>
      <c r="H25" s="127">
        <v>45</v>
      </c>
      <c r="I25" s="127">
        <v>40</v>
      </c>
      <c r="J25" s="127">
        <v>35</v>
      </c>
      <c r="K25" s="127">
        <v>30</v>
      </c>
      <c r="L25" s="128">
        <v>16.190000000000001</v>
      </c>
      <c r="M25" s="128">
        <f t="shared" ref="M25:M26" si="7">(((IF(L25&gt;G25,G25,IF(L25&lt;K25,K25,L25)))-(IF(L25&lt;G25,G25,IF(AND(L25&gt;=G25,L25&lt;H25),G25,IF(AND(L25&gt;=H25,L25&lt;I25),H25,IF(AND(L25&gt;=I25,L25&lt;J25),I25,IF(AND(L25&gt;=J25,L25&lt;K25),J25,IF(L25&gt;=K25,K25,"0"))))))))/(K25-J25))+IF(L25&lt;G25,"1",IF(AND(L25&gt;=G25,L25&lt;H25),"1",IF(AND(L25&gt;=H25,L25&lt;I25),"2",IF(AND(L25&gt;=I25,L25&lt;J25),"3",IF(AND(L25&gt;=J25,L25&lt;K25),"4",IF(L25&gt;=K25,"5","0"))))))</f>
        <v>5</v>
      </c>
      <c r="N25" s="128">
        <f t="shared" si="6"/>
        <v>0.125</v>
      </c>
      <c r="O25" s="130"/>
      <c r="P25" s="130"/>
      <c r="Q25" s="130"/>
      <c r="R25" s="130"/>
      <c r="S25" s="130"/>
      <c r="T25" s="130"/>
      <c r="U25" s="130"/>
      <c r="V25" s="130"/>
      <c r="W25" s="130"/>
      <c r="X25" s="130"/>
    </row>
    <row r="26" spans="1:24" ht="18.75" customHeight="1">
      <c r="A26" s="225"/>
      <c r="B26" s="216">
        <v>1.1000000000000001</v>
      </c>
      <c r="C26" s="114" t="s">
        <v>109</v>
      </c>
      <c r="D26" s="116" t="s">
        <v>110</v>
      </c>
      <c r="E26" s="118" t="s">
        <v>94</v>
      </c>
      <c r="F26" s="229">
        <v>1</v>
      </c>
      <c r="G26" s="127">
        <v>20</v>
      </c>
      <c r="H26" s="127">
        <v>18</v>
      </c>
      <c r="I26" s="127">
        <v>16</v>
      </c>
      <c r="J26" s="127">
        <v>14</v>
      </c>
      <c r="K26" s="127">
        <v>12</v>
      </c>
      <c r="L26" s="165">
        <v>0</v>
      </c>
      <c r="M26" s="128">
        <f t="shared" si="7"/>
        <v>5</v>
      </c>
      <c r="N26" s="128">
        <f t="shared" si="6"/>
        <v>0.05</v>
      </c>
      <c r="O26" s="130"/>
      <c r="P26" s="130"/>
      <c r="Q26" s="130"/>
      <c r="R26" s="130"/>
      <c r="S26" s="130"/>
      <c r="T26" s="130"/>
      <c r="U26" s="130"/>
      <c r="V26" s="130"/>
      <c r="W26" s="130"/>
      <c r="X26" s="130"/>
    </row>
    <row r="27" spans="1:24" ht="18.75" customHeight="1">
      <c r="A27" s="225"/>
      <c r="B27" s="216">
        <v>1.1100000000000001</v>
      </c>
      <c r="C27" s="134" t="s">
        <v>111</v>
      </c>
      <c r="D27" s="221" t="s">
        <v>112</v>
      </c>
      <c r="E27" s="118" t="s">
        <v>94</v>
      </c>
      <c r="F27" s="122">
        <v>0.5</v>
      </c>
      <c r="G27" s="157">
        <v>30</v>
      </c>
      <c r="H27" s="127">
        <v>40</v>
      </c>
      <c r="I27" s="127">
        <v>50</v>
      </c>
      <c r="J27" s="127">
        <v>60</v>
      </c>
      <c r="K27" s="127">
        <v>70</v>
      </c>
      <c r="L27" s="182">
        <v>50</v>
      </c>
      <c r="M27" s="128">
        <f t="shared" ref="M27:M30" si="8">(((IF(L27&lt;G27,G27,IF(L27&gt;K27,K27,L27)))-(IF(L27&lt;G27,G27,IF(AND(L27&gt;=G27,L27&lt;H27),G27,IF(AND(L27&gt;=H27,L27&lt;I27),H27,IF(AND(L27&gt;=I27,L27&lt;J27),I27,IF(AND(L27&gt;=J27,L27&lt;K27),J27,IF(L27&gt;=K27,K27,"0"))))))))/(K27-J27))+IF(L27&lt;G27,"1",IF(AND(L27&gt;=G27,L27&lt;H27),"1",IF(AND(L27&gt;=H27,L27&lt;I27),"2",IF(AND(L27&gt;=I27,L27&lt;J27),"3",IF(AND(L27&gt;=J27,L27&lt;K27),"4",IF(L27&gt;=K27,"5","0"))))))</f>
        <v>3</v>
      </c>
      <c r="N27" s="128">
        <f t="shared" si="6"/>
        <v>1.4999999999999999E-2</v>
      </c>
      <c r="O27" s="130"/>
      <c r="P27" s="130"/>
      <c r="Q27" s="130"/>
      <c r="R27" s="130"/>
      <c r="S27" s="130"/>
      <c r="T27" s="130"/>
      <c r="U27" s="130"/>
      <c r="V27" s="130"/>
      <c r="W27" s="130"/>
      <c r="X27" s="130"/>
    </row>
    <row r="28" spans="1:24" ht="18.75" customHeight="1">
      <c r="A28" s="112" t="s">
        <v>113</v>
      </c>
      <c r="B28" s="216">
        <v>1.1200000000000001</v>
      </c>
      <c r="C28" s="114" t="s">
        <v>114</v>
      </c>
      <c r="D28" s="118">
        <v>0.47</v>
      </c>
      <c r="E28" s="118" t="s">
        <v>94</v>
      </c>
      <c r="F28" s="122">
        <v>1</v>
      </c>
      <c r="G28" s="127">
        <v>43</v>
      </c>
      <c r="H28" s="127">
        <v>45</v>
      </c>
      <c r="I28" s="127">
        <v>47</v>
      </c>
      <c r="J28" s="127">
        <v>49</v>
      </c>
      <c r="K28" s="127">
        <v>51</v>
      </c>
      <c r="L28" s="165">
        <v>45.61</v>
      </c>
      <c r="M28" s="128">
        <f t="shared" si="8"/>
        <v>2.3049999999999997</v>
      </c>
      <c r="N28" s="128">
        <f t="shared" si="6"/>
        <v>2.3049999999999998E-2</v>
      </c>
      <c r="O28" s="130"/>
      <c r="P28" s="130"/>
      <c r="Q28" s="130"/>
      <c r="R28" s="130"/>
      <c r="S28" s="130"/>
      <c r="T28" s="130"/>
      <c r="U28" s="130"/>
      <c r="V28" s="130"/>
      <c r="W28" s="130"/>
      <c r="X28" s="130"/>
    </row>
    <row r="29" spans="1:24" ht="18.75" customHeight="1">
      <c r="A29" s="225" t="s">
        <v>39</v>
      </c>
      <c r="B29" s="216">
        <v>1.1299999999999999</v>
      </c>
      <c r="C29" s="236" t="s">
        <v>115</v>
      </c>
      <c r="D29" s="116">
        <v>0.6</v>
      </c>
      <c r="E29" s="239" t="s">
        <v>116</v>
      </c>
      <c r="F29" s="199">
        <v>2.5</v>
      </c>
      <c r="G29" s="240">
        <v>30</v>
      </c>
      <c r="H29" s="240">
        <v>40</v>
      </c>
      <c r="I29" s="240">
        <v>50</v>
      </c>
      <c r="J29" s="240">
        <v>60</v>
      </c>
      <c r="K29" s="240">
        <v>70</v>
      </c>
      <c r="L29" s="215"/>
      <c r="M29" s="128">
        <f t="shared" si="8"/>
        <v>1</v>
      </c>
      <c r="N29" s="128">
        <f t="shared" si="6"/>
        <v>2.5000000000000001E-2</v>
      </c>
      <c r="O29" s="130"/>
      <c r="P29" s="130"/>
      <c r="Q29" s="130"/>
      <c r="R29" s="130"/>
      <c r="S29" s="130"/>
      <c r="T29" s="130"/>
      <c r="U29" s="130"/>
      <c r="V29" s="130"/>
      <c r="W29" s="130"/>
      <c r="X29" s="130"/>
    </row>
    <row r="30" spans="1:24" ht="18.75" customHeight="1">
      <c r="A30" s="225" t="s">
        <v>113</v>
      </c>
      <c r="B30" s="216">
        <v>1.1399999999999999</v>
      </c>
      <c r="C30" s="242" t="s">
        <v>117</v>
      </c>
      <c r="D30" s="243"/>
      <c r="E30" s="118" t="s">
        <v>94</v>
      </c>
      <c r="F30" s="246">
        <v>1</v>
      </c>
      <c r="G30" s="248">
        <v>30</v>
      </c>
      <c r="H30" s="248">
        <v>40</v>
      </c>
      <c r="I30" s="248">
        <v>50</v>
      </c>
      <c r="J30" s="248">
        <v>60</v>
      </c>
      <c r="K30" s="248">
        <v>70</v>
      </c>
      <c r="L30" s="223">
        <v>95.53</v>
      </c>
      <c r="M30" s="128">
        <f t="shared" si="8"/>
        <v>5</v>
      </c>
      <c r="N30" s="128">
        <f t="shared" si="6"/>
        <v>0.05</v>
      </c>
      <c r="O30" s="130"/>
      <c r="P30" s="130"/>
      <c r="Q30" s="130"/>
      <c r="R30" s="130"/>
      <c r="S30" s="130"/>
      <c r="T30" s="130"/>
      <c r="U30" s="130"/>
      <c r="V30" s="130"/>
      <c r="W30" s="130"/>
      <c r="X30" s="130"/>
    </row>
    <row r="31" spans="1:24" ht="18.75" customHeight="1">
      <c r="A31" s="225" t="s">
        <v>113</v>
      </c>
      <c r="B31" s="249">
        <v>1.1499999999999999</v>
      </c>
      <c r="C31" s="250" t="s">
        <v>118</v>
      </c>
      <c r="D31" s="116" t="s">
        <v>53</v>
      </c>
      <c r="E31" s="118" t="s">
        <v>119</v>
      </c>
      <c r="F31" s="251">
        <v>0</v>
      </c>
      <c r="G31" s="253" t="s">
        <v>121</v>
      </c>
      <c r="H31" s="180" t="s">
        <v>122</v>
      </c>
      <c r="I31" s="180" t="s">
        <v>123</v>
      </c>
      <c r="J31" s="180" t="s">
        <v>124</v>
      </c>
      <c r="K31" s="180" t="s">
        <v>125</v>
      </c>
      <c r="L31" s="165"/>
      <c r="M31" s="215"/>
      <c r="N31" s="128">
        <f t="shared" si="6"/>
        <v>0</v>
      </c>
      <c r="O31" s="130"/>
      <c r="P31" s="130"/>
      <c r="Q31" s="130"/>
      <c r="R31" s="130"/>
      <c r="S31" s="130"/>
      <c r="T31" s="130"/>
      <c r="U31" s="130"/>
      <c r="V31" s="130"/>
      <c r="W31" s="130"/>
      <c r="X31" s="130"/>
    </row>
    <row r="32" spans="1:24" ht="18.75" customHeight="1">
      <c r="A32" s="225"/>
      <c r="B32" s="216">
        <v>1.1599999999999999</v>
      </c>
      <c r="C32" s="134" t="s">
        <v>126</v>
      </c>
      <c r="D32" s="116" t="s">
        <v>127</v>
      </c>
      <c r="E32" s="118" t="s">
        <v>119</v>
      </c>
      <c r="F32" s="254">
        <v>1</v>
      </c>
      <c r="G32" s="255" t="s">
        <v>128</v>
      </c>
      <c r="H32" s="127" t="s">
        <v>129</v>
      </c>
      <c r="I32" s="127" t="s">
        <v>123</v>
      </c>
      <c r="J32" s="127" t="s">
        <v>124</v>
      </c>
      <c r="K32" s="127" t="s">
        <v>130</v>
      </c>
      <c r="L32" s="165"/>
      <c r="M32" s="215"/>
      <c r="N32" s="128">
        <f t="shared" si="6"/>
        <v>0</v>
      </c>
      <c r="O32" s="130"/>
      <c r="P32" s="130"/>
      <c r="Q32" s="130"/>
      <c r="R32" s="130"/>
      <c r="S32" s="130"/>
      <c r="T32" s="130"/>
      <c r="U32" s="130"/>
      <c r="V32" s="130"/>
      <c r="W32" s="130"/>
      <c r="X32" s="130"/>
    </row>
    <row r="33" spans="1:24" ht="18.75" customHeight="1">
      <c r="A33" s="225"/>
      <c r="B33" s="216">
        <v>1.17</v>
      </c>
      <c r="C33" s="114" t="s">
        <v>131</v>
      </c>
      <c r="D33" s="116" t="s">
        <v>132</v>
      </c>
      <c r="E33" s="118" t="s">
        <v>133</v>
      </c>
      <c r="F33" s="254">
        <v>0</v>
      </c>
      <c r="G33" s="256" t="s">
        <v>134</v>
      </c>
      <c r="H33" s="257"/>
      <c r="I33" s="257"/>
      <c r="J33" s="257"/>
      <c r="K33" s="256" t="s">
        <v>135</v>
      </c>
      <c r="L33" s="165"/>
      <c r="M33" s="215"/>
      <c r="N33" s="128">
        <f t="shared" si="6"/>
        <v>0</v>
      </c>
      <c r="O33" s="130"/>
      <c r="P33" s="130"/>
      <c r="Q33" s="130"/>
      <c r="R33" s="130"/>
      <c r="S33" s="130"/>
      <c r="T33" s="130"/>
      <c r="U33" s="130"/>
      <c r="V33" s="130"/>
      <c r="W33" s="130"/>
      <c r="X33" s="130"/>
    </row>
    <row r="34" spans="1:24" ht="18.75" customHeight="1">
      <c r="A34" s="112"/>
      <c r="B34" s="216">
        <v>1.18</v>
      </c>
      <c r="C34" s="250" t="s">
        <v>136</v>
      </c>
      <c r="D34" s="258" t="s">
        <v>127</v>
      </c>
      <c r="E34" s="118" t="s">
        <v>116</v>
      </c>
      <c r="F34" s="254">
        <v>1</v>
      </c>
      <c r="G34" s="253" t="s">
        <v>121</v>
      </c>
      <c r="H34" s="180" t="s">
        <v>122</v>
      </c>
      <c r="I34" s="180" t="s">
        <v>123</v>
      </c>
      <c r="J34" s="180" t="s">
        <v>124</v>
      </c>
      <c r="K34" s="180" t="s">
        <v>125</v>
      </c>
      <c r="L34" s="165">
        <v>3</v>
      </c>
      <c r="M34" s="215">
        <v>3</v>
      </c>
      <c r="N34" s="128">
        <f t="shared" si="6"/>
        <v>0.03</v>
      </c>
      <c r="O34" s="130"/>
      <c r="P34" s="130"/>
      <c r="Q34" s="130"/>
      <c r="R34" s="130"/>
      <c r="S34" s="130"/>
      <c r="T34" s="130"/>
      <c r="U34" s="130"/>
      <c r="V34" s="130"/>
      <c r="W34" s="130"/>
      <c r="X34" s="130"/>
    </row>
    <row r="35" spans="1:24" ht="18.75" customHeight="1">
      <c r="A35" s="225" t="s">
        <v>39</v>
      </c>
      <c r="B35" s="259">
        <v>1.19</v>
      </c>
      <c r="C35" s="260" t="s">
        <v>137</v>
      </c>
      <c r="D35" s="261">
        <v>0.54</v>
      </c>
      <c r="E35" s="262" t="s">
        <v>94</v>
      </c>
      <c r="F35" s="264">
        <v>2.5</v>
      </c>
      <c r="G35" s="127">
        <v>52</v>
      </c>
      <c r="H35" s="127">
        <v>53</v>
      </c>
      <c r="I35" s="127">
        <v>54</v>
      </c>
      <c r="J35" s="265">
        <v>55</v>
      </c>
      <c r="K35" s="127">
        <v>56</v>
      </c>
      <c r="L35" s="215">
        <v>86.11</v>
      </c>
      <c r="M35" s="128">
        <f>(((IF(L35&lt;G35,G35,IF(L35&gt;K35,K35,L35)))-(IF(L35&lt;G35,G35,IF(AND(L35&gt;=G35,L35&lt;H35),G35,IF(AND(L35&gt;=H35,L35&lt;I35),H35,IF(AND(L35&gt;=I35,L35&lt;J35),I35,IF(AND(L35&gt;=J35,L35&lt;K35),J35,IF(L35&gt;=K35,K35,"0"))))))))/(K35-J35))+IF(L35&lt;G35,"1",IF(AND(L35&gt;=G35,L35&lt;H35),"1",IF(AND(L35&gt;=H35,L35&lt;I35),"2",IF(AND(L35&gt;=I35,L35&lt;J35),"3",IF(AND(L35&gt;=J35,L35&lt;K35),"4",IF(L35&gt;=K35,"5","0"))))))</f>
        <v>5</v>
      </c>
      <c r="N35" s="128">
        <f t="shared" si="6"/>
        <v>0.125</v>
      </c>
    </row>
    <row r="36" spans="1:24" ht="18.75" customHeight="1">
      <c r="A36" s="225" t="s">
        <v>138</v>
      </c>
      <c r="B36" s="259">
        <v>1.2</v>
      </c>
      <c r="C36" s="267" t="s">
        <v>139</v>
      </c>
      <c r="D36" s="268" t="s">
        <v>130</v>
      </c>
      <c r="E36" s="272" t="s">
        <v>116</v>
      </c>
      <c r="F36" s="271">
        <v>3</v>
      </c>
      <c r="G36" s="255" t="s">
        <v>128</v>
      </c>
      <c r="H36" s="127" t="s">
        <v>129</v>
      </c>
      <c r="I36" s="180" t="s">
        <v>123</v>
      </c>
      <c r="J36" s="180" t="s">
        <v>124</v>
      </c>
      <c r="K36" s="127" t="s">
        <v>130</v>
      </c>
      <c r="L36" s="215">
        <v>5</v>
      </c>
      <c r="M36" s="215">
        <v>5</v>
      </c>
      <c r="N36" s="128">
        <f t="shared" si="6"/>
        <v>0.15</v>
      </c>
    </row>
    <row r="37" spans="1:24" ht="18.75" customHeight="1">
      <c r="A37" s="225" t="s">
        <v>113</v>
      </c>
      <c r="B37" s="259">
        <v>1.21</v>
      </c>
      <c r="C37" s="134" t="s">
        <v>142</v>
      </c>
      <c r="D37" s="273">
        <v>0.87</v>
      </c>
      <c r="E37" s="274" t="s">
        <v>143</v>
      </c>
      <c r="F37" s="275">
        <v>1</v>
      </c>
      <c r="G37" s="276">
        <v>79</v>
      </c>
      <c r="H37" s="276">
        <v>81</v>
      </c>
      <c r="I37" s="276">
        <v>83</v>
      </c>
      <c r="J37" s="276">
        <v>85</v>
      </c>
      <c r="K37" s="276">
        <v>87</v>
      </c>
      <c r="L37" s="215">
        <v>52.86</v>
      </c>
      <c r="M37" s="128">
        <f>(((IF(L37&lt;G37,G37,IF(L37&gt;K37,K37,L37)))-(IF(L37&lt;G37,G37,IF(AND(L37&gt;=G37,L37&lt;H37),G37,IF(AND(L37&gt;=H37,L37&lt;I37),H37,IF(AND(L37&gt;=I37,L37&lt;J37),I37,IF(AND(L37&gt;=J37,L37&lt;K37),J37,IF(L37&gt;=K37,K37,"0"))))))))/(K37-J37))+IF(L37&lt;G37,"1",IF(AND(L37&gt;=G37,L37&lt;H37),"1",IF(AND(L37&gt;=H37,L37&lt;I37),"2",IF(AND(L37&gt;=I37,L37&lt;J37),"3",IF(AND(L37&gt;=J37,L37&lt;K37),"4",IF(L37&gt;=K37,"5","0"))))))</f>
        <v>1</v>
      </c>
      <c r="N37" s="128">
        <f t="shared" si="6"/>
        <v>0.01</v>
      </c>
    </row>
    <row r="38" spans="1:24" ht="18.75" customHeight="1">
      <c r="A38" s="112" t="s">
        <v>39</v>
      </c>
      <c r="B38" s="259">
        <v>1.22</v>
      </c>
      <c r="C38" s="260" t="s">
        <v>144</v>
      </c>
      <c r="D38" s="268" t="s">
        <v>253</v>
      </c>
      <c r="E38" s="262" t="s">
        <v>94</v>
      </c>
      <c r="F38" s="275">
        <v>2.5</v>
      </c>
      <c r="G38" s="127">
        <v>4</v>
      </c>
      <c r="H38" s="127">
        <v>3.6</v>
      </c>
      <c r="I38" s="127">
        <v>3.2</v>
      </c>
      <c r="J38" s="127">
        <v>2.8</v>
      </c>
      <c r="K38" s="127">
        <v>2.4</v>
      </c>
      <c r="L38" s="215">
        <v>0</v>
      </c>
      <c r="M38" s="128">
        <f t="shared" ref="M38:M40" si="9">(((IF(L38&gt;G38,G38,IF(L38&lt;K38,K38,L38)))-(IF(L38&lt;G38,G38,IF(AND(L38&gt;=G38,L38&lt;H38),G38,IF(AND(L38&gt;=H38,L38&lt;I38),H38,IF(AND(L38&gt;=I38,L38&lt;J38),I38,IF(AND(L38&gt;=J38,L38&lt;K38),J38,IF(L38&gt;=K38,K38,"0"))))))))/(K38-J38))+IF(L38&lt;G38,"1",IF(AND(L38&gt;=G38,L38&lt;H38),"1",IF(AND(L38&gt;=H38,L38&lt;I38),"2",IF(AND(L38&gt;=I38,L38&lt;J38),"3",IF(AND(L38&gt;=J38,L38&lt;K38),"4",IF(L38&gt;=K38,"5","0"))))))</f>
        <v>5.0000000000000009</v>
      </c>
      <c r="N38" s="128">
        <f t="shared" si="6"/>
        <v>0.12500000000000003</v>
      </c>
    </row>
    <row r="39" spans="1:24" ht="18.75" customHeight="1">
      <c r="A39" s="112" t="s">
        <v>39</v>
      </c>
      <c r="B39" s="259">
        <v>1.23</v>
      </c>
      <c r="C39" s="278" t="s">
        <v>146</v>
      </c>
      <c r="D39" s="268" t="s">
        <v>254</v>
      </c>
      <c r="E39" s="262" t="s">
        <v>94</v>
      </c>
      <c r="F39" s="275">
        <v>2.5</v>
      </c>
      <c r="G39" s="180">
        <v>22</v>
      </c>
      <c r="H39" s="180">
        <v>21.75</v>
      </c>
      <c r="I39" s="180">
        <v>21.5</v>
      </c>
      <c r="J39" s="180">
        <v>21.25</v>
      </c>
      <c r="K39" s="180">
        <v>21</v>
      </c>
      <c r="L39" s="215">
        <v>0</v>
      </c>
      <c r="M39" s="128">
        <f t="shared" si="9"/>
        <v>5</v>
      </c>
      <c r="N39" s="128">
        <f t="shared" si="6"/>
        <v>0.125</v>
      </c>
    </row>
    <row r="40" spans="1:24" ht="18.75" customHeight="1">
      <c r="A40" s="534" t="s">
        <v>39</v>
      </c>
      <c r="B40" s="279">
        <v>1.24</v>
      </c>
      <c r="C40" s="280" t="s">
        <v>148</v>
      </c>
      <c r="D40" s="281" t="s">
        <v>149</v>
      </c>
      <c r="E40" s="262" t="s">
        <v>94</v>
      </c>
      <c r="F40" s="282">
        <v>1.3</v>
      </c>
      <c r="G40" s="127">
        <v>2.4</v>
      </c>
      <c r="H40" s="127">
        <v>2.2000000000000002</v>
      </c>
      <c r="I40" s="127">
        <v>2</v>
      </c>
      <c r="J40" s="127">
        <v>1.8</v>
      </c>
      <c r="K40" s="127">
        <v>1.6</v>
      </c>
      <c r="L40" s="182">
        <v>0.69</v>
      </c>
      <c r="M40" s="128">
        <f t="shared" si="9"/>
        <v>5</v>
      </c>
      <c r="N40" s="128">
        <f t="shared" si="6"/>
        <v>6.5000000000000002E-2</v>
      </c>
    </row>
    <row r="41" spans="1:24" ht="18.75" customHeight="1">
      <c r="A41" s="535"/>
      <c r="B41" s="259"/>
      <c r="C41" s="285" t="s">
        <v>151</v>
      </c>
      <c r="D41" s="281">
        <v>0.1</v>
      </c>
      <c r="E41" s="286" t="s">
        <v>94</v>
      </c>
      <c r="F41" s="288">
        <v>1.2</v>
      </c>
      <c r="G41" s="289">
        <v>6</v>
      </c>
      <c r="H41" s="289">
        <v>8</v>
      </c>
      <c r="I41" s="289">
        <v>10</v>
      </c>
      <c r="J41" s="289">
        <v>12</v>
      </c>
      <c r="K41" s="289">
        <v>14</v>
      </c>
      <c r="L41" s="284">
        <v>9.77</v>
      </c>
      <c r="M41" s="128">
        <f>(((IF(L41&lt;G41,G41,IF(L41&gt;K41,K41,L41)))-(IF(L41&lt;G41,G41,IF(AND(L41&gt;=G41,L41&lt;H41),G41,IF(AND(L41&gt;=H41,L41&lt;I41),H41,IF(AND(L41&gt;=I41,L41&lt;J41),I41,IF(AND(L41&gt;=J41,L41&lt;K41),J41,IF(L41&gt;=K41,K41,"0"))))))))/(K41-J41))+IF(L41&lt;G41,"1",IF(AND(L41&gt;=G41,L41&lt;H41),"1",IF(AND(L41&gt;=H41,L41&lt;I41),"2",IF(AND(L41&gt;=I41,L41&lt;J41),"3",IF(AND(L41&gt;=J41,L41&lt;K41),"4",IF(L41&gt;=K41,"5","0"))))))</f>
        <v>2.8849999999999998</v>
      </c>
      <c r="N41" s="128">
        <f t="shared" si="6"/>
        <v>3.4619999999999998E-2</v>
      </c>
    </row>
    <row r="42" spans="1:24" ht="18.75" customHeight="1">
      <c r="A42" s="112" t="s">
        <v>113</v>
      </c>
      <c r="B42" s="259">
        <v>1.25</v>
      </c>
      <c r="C42" s="290" t="s">
        <v>153</v>
      </c>
      <c r="D42" s="291"/>
      <c r="E42" s="292"/>
      <c r="F42" s="294"/>
      <c r="G42" s="189"/>
      <c r="H42" s="295"/>
      <c r="I42" s="295"/>
      <c r="J42" s="295"/>
      <c r="K42" s="295"/>
      <c r="L42" s="194"/>
      <c r="M42" s="194"/>
      <c r="N42" s="196"/>
    </row>
    <row r="43" spans="1:24" ht="18.75" customHeight="1">
      <c r="A43" s="112"/>
      <c r="B43" s="259"/>
      <c r="C43" s="134" t="s">
        <v>154</v>
      </c>
      <c r="D43" s="41" t="s">
        <v>130</v>
      </c>
      <c r="E43" s="296" t="s">
        <v>116</v>
      </c>
      <c r="F43" s="297">
        <v>0.5</v>
      </c>
      <c r="G43" s="240" t="s">
        <v>121</v>
      </c>
      <c r="H43" s="299" t="s">
        <v>122</v>
      </c>
      <c r="I43" s="299" t="s">
        <v>123</v>
      </c>
      <c r="J43" s="299" t="s">
        <v>124</v>
      </c>
      <c r="K43" s="299" t="s">
        <v>125</v>
      </c>
      <c r="L43" s="39"/>
      <c r="M43" s="39">
        <v>3</v>
      </c>
      <c r="N43" s="128">
        <f t="shared" ref="N43:N45" si="10">SUM(M43*F43)/100</f>
        <v>1.4999999999999999E-2</v>
      </c>
    </row>
    <row r="44" spans="1:24" ht="18.75" customHeight="1">
      <c r="A44" s="112"/>
      <c r="B44" s="259"/>
      <c r="C44" s="114" t="s">
        <v>155</v>
      </c>
      <c r="D44" s="300" t="s">
        <v>130</v>
      </c>
      <c r="E44" s="301" t="s">
        <v>116</v>
      </c>
      <c r="F44" s="297">
        <v>0.5</v>
      </c>
      <c r="G44" s="302" t="s">
        <v>121</v>
      </c>
      <c r="H44" s="303" t="s">
        <v>122</v>
      </c>
      <c r="I44" s="303" t="s">
        <v>123</v>
      </c>
      <c r="J44" s="303" t="s">
        <v>124</v>
      </c>
      <c r="K44" s="303" t="s">
        <v>125</v>
      </c>
      <c r="L44" s="215"/>
      <c r="M44" s="215">
        <v>0</v>
      </c>
      <c r="N44" s="128">
        <f t="shared" si="10"/>
        <v>0</v>
      </c>
    </row>
    <row r="45" spans="1:24" ht="18.75" customHeight="1">
      <c r="A45" s="112"/>
      <c r="B45" s="259"/>
      <c r="C45" s="134" t="s">
        <v>156</v>
      </c>
      <c r="D45" s="304" t="s">
        <v>130</v>
      </c>
      <c r="E45" s="305" t="s">
        <v>116</v>
      </c>
      <c r="F45" s="307">
        <v>0.5</v>
      </c>
      <c r="G45" s="248" t="s">
        <v>121</v>
      </c>
      <c r="H45" s="308" t="s">
        <v>122</v>
      </c>
      <c r="I45" s="308" t="s">
        <v>123</v>
      </c>
      <c r="J45" s="308" t="s">
        <v>124</v>
      </c>
      <c r="K45" s="308" t="s">
        <v>125</v>
      </c>
      <c r="L45" s="284"/>
      <c r="M45" s="284">
        <v>0</v>
      </c>
      <c r="N45" s="128">
        <f t="shared" si="10"/>
        <v>0</v>
      </c>
    </row>
    <row r="46" spans="1:24" ht="18.75" customHeight="1">
      <c r="A46" s="112" t="s">
        <v>113</v>
      </c>
      <c r="B46" s="259">
        <v>1.26</v>
      </c>
      <c r="C46" s="290" t="s">
        <v>157</v>
      </c>
      <c r="D46" s="309"/>
      <c r="E46" s="292"/>
      <c r="F46" s="294"/>
      <c r="G46" s="189"/>
      <c r="H46" s="295"/>
      <c r="I46" s="295"/>
      <c r="J46" s="295"/>
      <c r="K46" s="295"/>
      <c r="L46" s="194"/>
      <c r="M46" s="194"/>
      <c r="N46" s="196"/>
    </row>
    <row r="47" spans="1:24" ht="18.75" customHeight="1">
      <c r="A47" s="225"/>
      <c r="B47" s="259"/>
      <c r="C47" s="114" t="s">
        <v>158</v>
      </c>
      <c r="D47" s="41" t="s">
        <v>130</v>
      </c>
      <c r="E47" s="296" t="s">
        <v>116</v>
      </c>
      <c r="F47" s="254">
        <v>0.5</v>
      </c>
      <c r="G47" s="240" t="s">
        <v>121</v>
      </c>
      <c r="H47" s="299" t="s">
        <v>122</v>
      </c>
      <c r="I47" s="299" t="s">
        <v>123</v>
      </c>
      <c r="J47" s="299" t="s">
        <v>124</v>
      </c>
      <c r="K47" s="299" t="s">
        <v>125</v>
      </c>
      <c r="L47" s="39"/>
      <c r="M47" s="39">
        <v>4</v>
      </c>
      <c r="N47" s="128">
        <f t="shared" ref="N47:N53" si="11">SUM(M47*F47)/100</f>
        <v>0.02</v>
      </c>
    </row>
    <row r="48" spans="1:24" ht="18.75" customHeight="1">
      <c r="A48" s="225"/>
      <c r="B48" s="259"/>
      <c r="C48" s="114" t="s">
        <v>159</v>
      </c>
      <c r="D48" s="155" t="s">
        <v>130</v>
      </c>
      <c r="E48" s="301" t="s">
        <v>116</v>
      </c>
      <c r="F48" s="254">
        <v>0.5</v>
      </c>
      <c r="G48" s="302" t="s">
        <v>121</v>
      </c>
      <c r="H48" s="303" t="s">
        <v>122</v>
      </c>
      <c r="I48" s="303" t="s">
        <v>123</v>
      </c>
      <c r="J48" s="303" t="s">
        <v>124</v>
      </c>
      <c r="K48" s="303" t="s">
        <v>125</v>
      </c>
      <c r="L48" s="223"/>
      <c r="M48" s="223">
        <v>0</v>
      </c>
      <c r="N48" s="128">
        <f t="shared" si="11"/>
        <v>0</v>
      </c>
    </row>
    <row r="49" spans="1:14" ht="18.75" customHeight="1">
      <c r="A49" s="225"/>
      <c r="B49" s="312"/>
      <c r="C49" s="313" t="s">
        <v>160</v>
      </c>
      <c r="D49" s="300" t="s">
        <v>130</v>
      </c>
      <c r="E49" s="301" t="s">
        <v>116</v>
      </c>
      <c r="F49" s="254">
        <v>0.5</v>
      </c>
      <c r="G49" s="302" t="s">
        <v>121</v>
      </c>
      <c r="H49" s="303" t="s">
        <v>122</v>
      </c>
      <c r="I49" s="303" t="s">
        <v>123</v>
      </c>
      <c r="J49" s="303" t="s">
        <v>124</v>
      </c>
      <c r="K49" s="303" t="s">
        <v>125</v>
      </c>
      <c r="L49" s="215"/>
      <c r="M49" s="215">
        <v>0</v>
      </c>
      <c r="N49" s="128">
        <f t="shared" si="11"/>
        <v>0</v>
      </c>
    </row>
    <row r="50" spans="1:14" ht="18.75" customHeight="1">
      <c r="A50" s="225"/>
      <c r="B50" s="259"/>
      <c r="C50" s="114" t="s">
        <v>161</v>
      </c>
      <c r="D50" s="300">
        <v>1</v>
      </c>
      <c r="E50" s="301" t="s">
        <v>116</v>
      </c>
      <c r="F50" s="254">
        <v>0.5</v>
      </c>
      <c r="G50" s="302">
        <v>80</v>
      </c>
      <c r="H50" s="315">
        <v>85</v>
      </c>
      <c r="I50" s="315">
        <v>90</v>
      </c>
      <c r="J50" s="315">
        <v>95</v>
      </c>
      <c r="K50" s="315">
        <v>100</v>
      </c>
      <c r="L50" s="215">
        <v>100</v>
      </c>
      <c r="M50" s="128">
        <f>(((IF(L50&lt;G50,G50,IF(L50&gt;K50,K50,L50)))-(IF(L50&lt;G50,G50,IF(AND(L50&gt;=G50,L50&lt;H50),G50,IF(AND(L50&gt;=H50,L50&lt;I50),H50,IF(AND(L50&gt;=I50,L50&lt;J50),I50,IF(AND(L50&gt;=J50,L50&lt;K50),J50,IF(L50&gt;=K50,K50,"0"))))))))/(K50-J50))+IF(L50&lt;G50,"1",IF(AND(L50&gt;=G50,L50&lt;H50),"1",IF(AND(L50&gt;=H50,L50&lt;I50),"2",IF(AND(L50&gt;=I50,L50&lt;J50),"3",IF(AND(L50&gt;=J50,L50&lt;K50),"4",IF(L50&gt;=K50,"5","0"))))))</f>
        <v>5</v>
      </c>
      <c r="N50" s="128">
        <f t="shared" si="11"/>
        <v>2.5000000000000001E-2</v>
      </c>
    </row>
    <row r="51" spans="1:14" ht="18.75" customHeight="1">
      <c r="A51" s="112"/>
      <c r="B51" s="259"/>
      <c r="C51" s="134" t="s">
        <v>162</v>
      </c>
      <c r="D51" s="300">
        <v>1</v>
      </c>
      <c r="E51" s="301" t="s">
        <v>116</v>
      </c>
      <c r="F51" s="254">
        <v>0.5</v>
      </c>
      <c r="G51" s="302" t="s">
        <v>121</v>
      </c>
      <c r="H51" s="303" t="s">
        <v>122</v>
      </c>
      <c r="I51" s="303" t="s">
        <v>123</v>
      </c>
      <c r="J51" s="303" t="s">
        <v>124</v>
      </c>
      <c r="K51" s="303" t="s">
        <v>125</v>
      </c>
      <c r="L51" s="317"/>
      <c r="M51" s="318">
        <v>0</v>
      </c>
      <c r="N51" s="128">
        <f t="shared" si="11"/>
        <v>0</v>
      </c>
    </row>
    <row r="52" spans="1:14" ht="18.75" customHeight="1">
      <c r="A52" s="112" t="s">
        <v>113</v>
      </c>
      <c r="B52" s="259">
        <v>1.27</v>
      </c>
      <c r="C52" s="114" t="s">
        <v>163</v>
      </c>
      <c r="D52" s="300">
        <v>0.8</v>
      </c>
      <c r="E52" s="301" t="s">
        <v>116</v>
      </c>
      <c r="F52" s="254">
        <v>1</v>
      </c>
      <c r="G52" s="302">
        <v>40</v>
      </c>
      <c r="H52" s="315">
        <v>50</v>
      </c>
      <c r="I52" s="315">
        <v>60</v>
      </c>
      <c r="J52" s="315">
        <v>70</v>
      </c>
      <c r="K52" s="315">
        <v>80</v>
      </c>
      <c r="L52" s="317"/>
      <c r="M52" s="128">
        <f t="shared" ref="M52:M53" si="12">(((IF(L52&lt;G52,G52,IF(L52&gt;K52,K52,L52)))-(IF(L52&lt;G52,G52,IF(AND(L52&gt;=G52,L52&lt;H52),G52,IF(AND(L52&gt;=H52,L52&lt;I52),H52,IF(AND(L52&gt;=I52,L52&lt;J52),I52,IF(AND(L52&gt;=J52,L52&lt;K52),J52,IF(L52&gt;=K52,K52,"0"))))))))/(K52-J52))+IF(L52&lt;G52,"1",IF(AND(L52&gt;=G52,L52&lt;H52),"1",IF(AND(L52&gt;=H52,L52&lt;I52),"2",IF(AND(L52&gt;=I52,L52&lt;J52),"3",IF(AND(L52&gt;=J52,L52&lt;K52),"4",IF(L52&gt;=K52,"5","0"))))))</f>
        <v>1</v>
      </c>
      <c r="N52" s="128">
        <f t="shared" si="11"/>
        <v>0.01</v>
      </c>
    </row>
    <row r="53" spans="1:14" ht="18.75" customHeight="1">
      <c r="A53" s="320"/>
      <c r="B53" s="279">
        <v>1.28</v>
      </c>
      <c r="C53" s="250" t="s">
        <v>164</v>
      </c>
      <c r="D53" s="304">
        <v>0.8</v>
      </c>
      <c r="E53" s="305" t="s">
        <v>116</v>
      </c>
      <c r="F53" s="322">
        <v>0.5</v>
      </c>
      <c r="G53" s="323">
        <v>70</v>
      </c>
      <c r="H53" s="323">
        <v>75</v>
      </c>
      <c r="I53" s="323">
        <v>80</v>
      </c>
      <c r="J53" s="323">
        <v>85</v>
      </c>
      <c r="K53" s="323">
        <v>90</v>
      </c>
      <c r="L53" s="324"/>
      <c r="M53" s="128">
        <f t="shared" si="12"/>
        <v>1</v>
      </c>
      <c r="N53" s="128">
        <f t="shared" si="11"/>
        <v>5.0000000000000001E-3</v>
      </c>
    </row>
    <row r="54" spans="1:14" ht="18.75" customHeight="1">
      <c r="A54" s="320"/>
      <c r="B54" s="326">
        <v>1.29</v>
      </c>
      <c r="C54" s="327" t="s">
        <v>165</v>
      </c>
      <c r="D54" s="291"/>
      <c r="E54" s="292"/>
      <c r="F54" s="189"/>
      <c r="G54" s="189"/>
      <c r="H54" s="295"/>
      <c r="I54" s="189"/>
      <c r="J54" s="189"/>
      <c r="K54" s="295"/>
      <c r="L54" s="194"/>
      <c r="M54" s="194"/>
      <c r="N54" s="196"/>
    </row>
    <row r="55" spans="1:14" ht="18.75" customHeight="1">
      <c r="A55" s="153"/>
      <c r="B55" s="328"/>
      <c r="C55" s="250" t="s">
        <v>166</v>
      </c>
      <c r="D55" s="329">
        <v>0.6</v>
      </c>
      <c r="E55" s="296" t="s">
        <v>116</v>
      </c>
      <c r="F55" s="297">
        <v>0.5</v>
      </c>
      <c r="G55" s="171">
        <v>40</v>
      </c>
      <c r="H55" s="171">
        <v>45</v>
      </c>
      <c r="I55" s="171">
        <v>50</v>
      </c>
      <c r="J55" s="171">
        <v>55</v>
      </c>
      <c r="K55" s="171">
        <v>60</v>
      </c>
      <c r="L55" s="39"/>
      <c r="M55" s="128">
        <f t="shared" ref="M55:M57" si="13">(((IF(L55&lt;G55,G55,IF(L55&gt;K55,K55,L55)))-(IF(L55&lt;G55,G55,IF(AND(L55&gt;=G55,L55&lt;H55),G55,IF(AND(L55&gt;=H55,L55&lt;I55),H55,IF(AND(L55&gt;=I55,L55&lt;J55),I55,IF(AND(L55&gt;=J55,L55&lt;K55),J55,IF(L55&gt;=K55,K55,"0"))))))))/(K55-J55))+IF(L55&lt;G55,"1",IF(AND(L55&gt;=G55,L55&lt;H55),"1",IF(AND(L55&gt;=H55,L55&lt;I55),"2",IF(AND(L55&gt;=I55,L55&lt;J55),"3",IF(AND(L55&gt;=J55,L55&lt;K55),"4",IF(L55&gt;=K55,"5","0"))))))</f>
        <v>1</v>
      </c>
      <c r="N55" s="128">
        <f t="shared" ref="N55:N60" si="14">SUM(M55*F55)/100</f>
        <v>5.0000000000000001E-3</v>
      </c>
    </row>
    <row r="56" spans="1:14" ht="18.75" customHeight="1">
      <c r="A56" s="153"/>
      <c r="B56" s="331"/>
      <c r="C56" s="250" t="s">
        <v>167</v>
      </c>
      <c r="D56" s="300">
        <v>0.5</v>
      </c>
      <c r="E56" s="301" t="s">
        <v>116</v>
      </c>
      <c r="F56" s="254">
        <v>0.5</v>
      </c>
      <c r="G56" s="127">
        <v>30</v>
      </c>
      <c r="H56" s="127">
        <v>35</v>
      </c>
      <c r="I56" s="127">
        <v>40</v>
      </c>
      <c r="J56" s="127">
        <v>45</v>
      </c>
      <c r="K56" s="127">
        <v>50</v>
      </c>
      <c r="L56" s="215"/>
      <c r="M56" s="128">
        <f t="shared" si="13"/>
        <v>1</v>
      </c>
      <c r="N56" s="128">
        <f t="shared" si="14"/>
        <v>5.0000000000000001E-3</v>
      </c>
    </row>
    <row r="57" spans="1:14" ht="18.75" customHeight="1">
      <c r="A57" s="112"/>
      <c r="B57" s="312"/>
      <c r="C57" s="250" t="s">
        <v>168</v>
      </c>
      <c r="D57" s="300">
        <v>0.4</v>
      </c>
      <c r="E57" s="301" t="s">
        <v>116</v>
      </c>
      <c r="F57" s="254">
        <v>0.5</v>
      </c>
      <c r="G57" s="127">
        <v>20</v>
      </c>
      <c r="H57" s="127">
        <v>25</v>
      </c>
      <c r="I57" s="127">
        <v>30</v>
      </c>
      <c r="J57" s="127">
        <v>35</v>
      </c>
      <c r="K57" s="127">
        <v>40</v>
      </c>
      <c r="L57" s="215"/>
      <c r="M57" s="128">
        <f t="shared" si="13"/>
        <v>1</v>
      </c>
      <c r="N57" s="128">
        <f t="shared" si="14"/>
        <v>5.0000000000000001E-3</v>
      </c>
    </row>
    <row r="58" spans="1:14" ht="18.75" customHeight="1">
      <c r="A58" s="225" t="s">
        <v>169</v>
      </c>
      <c r="B58" s="259">
        <v>1.3</v>
      </c>
      <c r="C58" s="332" t="s">
        <v>170</v>
      </c>
      <c r="D58" s="333"/>
      <c r="E58" s="333" t="s">
        <v>116</v>
      </c>
      <c r="F58" s="335">
        <v>0</v>
      </c>
      <c r="G58" s="302" t="s">
        <v>121</v>
      </c>
      <c r="H58" s="303" t="s">
        <v>122</v>
      </c>
      <c r="I58" s="303" t="s">
        <v>123</v>
      </c>
      <c r="J58" s="303" t="s">
        <v>124</v>
      </c>
      <c r="K58" s="303" t="s">
        <v>125</v>
      </c>
      <c r="L58" s="165"/>
      <c r="M58" s="215">
        <v>2</v>
      </c>
      <c r="N58" s="128">
        <f t="shared" si="14"/>
        <v>0</v>
      </c>
    </row>
    <row r="59" spans="1:14" ht="18.75" customHeight="1">
      <c r="A59" s="112"/>
      <c r="B59" s="216">
        <v>1.31</v>
      </c>
      <c r="C59" s="337" t="s">
        <v>171</v>
      </c>
      <c r="D59" s="338"/>
      <c r="E59" s="339"/>
      <c r="F59" s="335">
        <v>1.3</v>
      </c>
      <c r="G59" s="171">
        <v>2</v>
      </c>
      <c r="H59" s="171">
        <v>4</v>
      </c>
      <c r="I59" s="171">
        <v>6</v>
      </c>
      <c r="J59" s="171">
        <v>8</v>
      </c>
      <c r="K59" s="171">
        <v>10</v>
      </c>
      <c r="L59" s="165"/>
      <c r="M59" s="128">
        <v>5</v>
      </c>
      <c r="N59" s="128">
        <f t="shared" si="14"/>
        <v>6.5000000000000002E-2</v>
      </c>
    </row>
    <row r="60" spans="1:14" ht="18.75" customHeight="1">
      <c r="A60" s="225"/>
      <c r="B60" s="279">
        <v>1.32</v>
      </c>
      <c r="C60" s="342" t="s">
        <v>172</v>
      </c>
      <c r="D60" s="344"/>
      <c r="E60" s="345"/>
      <c r="F60" s="271">
        <v>1.2</v>
      </c>
      <c r="G60" s="346">
        <v>1</v>
      </c>
      <c r="H60" s="346">
        <v>2</v>
      </c>
      <c r="I60" s="346">
        <v>3</v>
      </c>
      <c r="J60" s="346">
        <v>4</v>
      </c>
      <c r="K60" s="346">
        <v>5</v>
      </c>
      <c r="L60" s="182"/>
      <c r="M60" s="324">
        <v>5</v>
      </c>
      <c r="N60" s="324">
        <f t="shared" si="14"/>
        <v>0.06</v>
      </c>
    </row>
    <row r="61" spans="1:14" ht="18.75" customHeight="1">
      <c r="A61" s="225"/>
      <c r="B61" s="348"/>
      <c r="C61" s="350" t="s">
        <v>173</v>
      </c>
      <c r="D61" s="351"/>
      <c r="E61" s="351"/>
      <c r="F61" s="354">
        <v>30</v>
      </c>
      <c r="G61" s="355"/>
      <c r="H61" s="355"/>
      <c r="I61" s="355"/>
      <c r="J61" s="355"/>
      <c r="K61" s="355"/>
      <c r="L61" s="355"/>
      <c r="M61" s="355"/>
      <c r="N61" s="355"/>
    </row>
    <row r="62" spans="1:14" ht="18.75" customHeight="1">
      <c r="A62" s="225"/>
      <c r="B62" s="357"/>
      <c r="C62" s="156" t="s">
        <v>174</v>
      </c>
      <c r="D62" s="359"/>
      <c r="E62" s="361"/>
      <c r="F62" s="275"/>
      <c r="G62" s="154"/>
      <c r="H62" s="154"/>
      <c r="I62" s="154"/>
      <c r="J62" s="154"/>
      <c r="K62" s="154"/>
      <c r="L62" s="154"/>
      <c r="M62" s="154"/>
      <c r="N62" s="154"/>
    </row>
    <row r="63" spans="1:14" ht="18.75" customHeight="1">
      <c r="A63" s="225" t="s">
        <v>169</v>
      </c>
      <c r="B63" s="363">
        <v>2.1</v>
      </c>
      <c r="C63" s="365" t="s">
        <v>175</v>
      </c>
      <c r="D63" s="367" t="s">
        <v>53</v>
      </c>
      <c r="E63" s="369" t="s">
        <v>116</v>
      </c>
      <c r="F63" s="282">
        <v>3</v>
      </c>
      <c r="G63" s="289" t="s">
        <v>121</v>
      </c>
      <c r="H63" s="289" t="s">
        <v>122</v>
      </c>
      <c r="I63" s="289" t="s">
        <v>123</v>
      </c>
      <c r="J63" s="289" t="s">
        <v>124</v>
      </c>
      <c r="K63" s="289" t="s">
        <v>125</v>
      </c>
      <c r="L63" s="371">
        <v>2</v>
      </c>
      <c r="M63" s="371">
        <v>2</v>
      </c>
      <c r="N63" s="172">
        <f>SUM(M63*F63)/100</f>
        <v>0.06</v>
      </c>
    </row>
    <row r="64" spans="1:14" ht="18.75" customHeight="1">
      <c r="A64" s="225" t="s">
        <v>169</v>
      </c>
      <c r="B64" s="358">
        <v>2.2000000000000002</v>
      </c>
      <c r="C64" s="341" t="s">
        <v>176</v>
      </c>
      <c r="D64" s="364"/>
      <c r="E64" s="366"/>
      <c r="F64" s="368"/>
      <c r="G64" s="194"/>
      <c r="H64" s="194"/>
      <c r="I64" s="194"/>
      <c r="J64" s="194"/>
      <c r="K64" s="194"/>
      <c r="L64" s="194"/>
      <c r="M64" s="194"/>
      <c r="N64" s="196"/>
    </row>
    <row r="65" spans="1:14" ht="18.75" customHeight="1">
      <c r="A65" s="225"/>
      <c r="B65" s="259"/>
      <c r="C65" s="360" t="s">
        <v>177</v>
      </c>
      <c r="D65" s="370" t="s">
        <v>178</v>
      </c>
      <c r="E65" s="372" t="s">
        <v>94</v>
      </c>
      <c r="F65" s="374">
        <v>1.5</v>
      </c>
      <c r="G65" s="171">
        <v>20</v>
      </c>
      <c r="H65" s="171">
        <v>25</v>
      </c>
      <c r="I65" s="171">
        <v>30</v>
      </c>
      <c r="J65" s="171">
        <v>35</v>
      </c>
      <c r="K65" s="171">
        <v>40</v>
      </c>
      <c r="L65" s="39">
        <v>19.399999999999999</v>
      </c>
      <c r="M65" s="128">
        <f t="shared" ref="M65:M66" si="15">(((IF(L65&lt;G65,G65,IF(L65&gt;K65,K65,L65)))-(IF(L65&lt;G65,G65,IF(AND(L65&gt;=G65,L65&lt;H65),G65,IF(AND(L65&gt;=H65,L65&lt;I65),H65,IF(AND(L65&gt;=I65,L65&lt;J65),I65,IF(AND(L65&gt;=J65,L65&lt;K65),J65,IF(L65&gt;=K65,K65,"0"))))))))/(K65-J65))+IF(L65&lt;G65,"1",IF(AND(L65&gt;=G65,L65&lt;H65),"1",IF(AND(L65&gt;=H65,L65&lt;I65),"2",IF(AND(L65&gt;=I65,L65&lt;J65),"3",IF(AND(L65&gt;=J65,L65&lt;K65),"4",IF(L65&gt;=K65,"5","0"))))))</f>
        <v>1</v>
      </c>
      <c r="N65" s="128">
        <f t="shared" ref="N65:N81" si="16">SUM(M65*F65)/100</f>
        <v>1.4999999999999999E-2</v>
      </c>
    </row>
    <row r="66" spans="1:14" ht="18.75" customHeight="1">
      <c r="A66" s="112"/>
      <c r="B66" s="259"/>
      <c r="C66" s="360" t="s">
        <v>179</v>
      </c>
      <c r="D66" s="268" t="s">
        <v>180</v>
      </c>
      <c r="E66" s="274" t="s">
        <v>94</v>
      </c>
      <c r="F66" s="335">
        <v>1.5</v>
      </c>
      <c r="G66" s="127">
        <v>25</v>
      </c>
      <c r="H66" s="127">
        <v>30</v>
      </c>
      <c r="I66" s="127">
        <v>35</v>
      </c>
      <c r="J66" s="127">
        <v>40</v>
      </c>
      <c r="K66" s="276">
        <v>45</v>
      </c>
      <c r="L66" s="215">
        <v>35.07</v>
      </c>
      <c r="M66" s="128">
        <f t="shared" si="15"/>
        <v>3.0140000000000002</v>
      </c>
      <c r="N66" s="128">
        <f t="shared" si="16"/>
        <v>4.5210000000000007E-2</v>
      </c>
    </row>
    <row r="67" spans="1:14" ht="18.75" customHeight="1">
      <c r="A67" s="225" t="s">
        <v>39</v>
      </c>
      <c r="B67" s="358">
        <v>2.2999999999999998</v>
      </c>
      <c r="C67" s="260" t="s">
        <v>181</v>
      </c>
      <c r="D67" s="268" t="s">
        <v>97</v>
      </c>
      <c r="E67" s="274" t="s">
        <v>94</v>
      </c>
      <c r="F67" s="377">
        <v>2</v>
      </c>
      <c r="G67" s="276">
        <v>8</v>
      </c>
      <c r="H67" s="276">
        <v>7.75</v>
      </c>
      <c r="I67" s="379">
        <v>7.5</v>
      </c>
      <c r="J67" s="276">
        <v>7.25</v>
      </c>
      <c r="K67" s="276">
        <v>7</v>
      </c>
      <c r="L67" s="318">
        <v>2.5099999999999998</v>
      </c>
      <c r="M67" s="128">
        <f>(((IF(L67&gt;G67,G67,IF(L67&lt;K67,K67,L67)))-(IF(L67&lt;G67,G67,IF(AND(L67&gt;=G67,L67&lt;H67),G67,IF(AND(L67&gt;=H67,L67&lt;I67),H67,IF(AND(L67&gt;=I67,L67&lt;J67),I67,IF(AND(L67&gt;=J67,L67&lt;K67),J67,IF(L67&gt;=K67,K67,"0"))))))))/(K67-J67))+IF(L67&lt;G67,"1",IF(AND(L67&gt;=G67,L67&lt;H67),"1",IF(AND(L67&gt;=H67,L67&lt;I67),"2",IF(AND(L67&gt;=I67,L67&lt;J67),"3",IF(AND(L67&gt;=J67,L67&lt;K67),"4",IF(L67&gt;=K67,"5","0"))))))</f>
        <v>5</v>
      </c>
      <c r="N67" s="128">
        <f t="shared" si="16"/>
        <v>0.1</v>
      </c>
    </row>
    <row r="68" spans="1:14" ht="18.75" customHeight="1">
      <c r="A68" s="225" t="s">
        <v>169</v>
      </c>
      <c r="B68" s="358">
        <v>2.4</v>
      </c>
      <c r="C68" s="360" t="s">
        <v>182</v>
      </c>
      <c r="D68" s="268"/>
      <c r="E68" s="388"/>
      <c r="F68" s="282">
        <v>3</v>
      </c>
      <c r="G68" s="382"/>
      <c r="H68" s="382"/>
      <c r="I68" s="382"/>
      <c r="J68" s="382"/>
      <c r="K68" s="382"/>
      <c r="L68" s="284"/>
      <c r="M68" s="284">
        <v>2</v>
      </c>
      <c r="N68" s="128">
        <f t="shared" si="16"/>
        <v>0.06</v>
      </c>
    </row>
    <row r="69" spans="1:14" ht="18.75" customHeight="1">
      <c r="A69" s="112" t="s">
        <v>39</v>
      </c>
      <c r="B69" s="358">
        <v>2.5</v>
      </c>
      <c r="C69" s="384" t="s">
        <v>183</v>
      </c>
      <c r="D69" s="268">
        <v>0.2</v>
      </c>
      <c r="E69" s="274" t="s">
        <v>94</v>
      </c>
      <c r="F69" s="368"/>
      <c r="G69" s="276">
        <v>16</v>
      </c>
      <c r="H69" s="276">
        <v>18</v>
      </c>
      <c r="I69" s="276">
        <v>20</v>
      </c>
      <c r="J69" s="276">
        <v>22</v>
      </c>
      <c r="K69" s="276">
        <v>24</v>
      </c>
      <c r="L69" s="318">
        <v>39.42</v>
      </c>
      <c r="M69" s="128">
        <f t="shared" ref="M69:M72" si="17">(((IF(L69&lt;G69,G69,IF(L69&gt;K69,K69,L69)))-(IF(L69&lt;G69,G69,IF(AND(L69&gt;=G69,L69&lt;H69),G69,IF(AND(L69&gt;=H69,L69&lt;I69),H69,IF(AND(L69&gt;=I69,L69&lt;J69),I69,IF(AND(L69&gt;=J69,L69&lt;K69),J69,IF(L69&gt;=K69,K69,"0"))))))))/(K69-J69))+IF(L69&lt;G69,"1",IF(AND(L69&gt;=G69,L69&lt;H69),"1",IF(AND(L69&gt;=H69,L69&lt;I69),"2",IF(AND(L69&gt;=I69,L69&lt;J69),"3",IF(AND(L69&gt;=J69,L69&lt;K69),"4",IF(L69&gt;=K69,"5","0"))))))</f>
        <v>5</v>
      </c>
      <c r="N69" s="128">
        <f t="shared" si="16"/>
        <v>0</v>
      </c>
    </row>
    <row r="70" spans="1:14" ht="18.75" customHeight="1">
      <c r="A70" s="112"/>
      <c r="B70" s="358"/>
      <c r="C70" s="285" t="s">
        <v>184</v>
      </c>
      <c r="D70" s="268">
        <v>0.1</v>
      </c>
      <c r="E70" s="274"/>
      <c r="F70" s="392"/>
      <c r="G70" s="87">
        <v>6</v>
      </c>
      <c r="H70" s="87">
        <v>8</v>
      </c>
      <c r="I70" s="87">
        <v>10</v>
      </c>
      <c r="J70" s="87">
        <v>12</v>
      </c>
      <c r="K70" s="87">
        <v>14</v>
      </c>
      <c r="L70" s="390"/>
      <c r="M70" s="128">
        <f t="shared" si="17"/>
        <v>1</v>
      </c>
      <c r="N70" s="128">
        <f t="shared" si="16"/>
        <v>0</v>
      </c>
    </row>
    <row r="71" spans="1:14" ht="18.75" customHeight="1">
      <c r="A71" s="112"/>
      <c r="B71" s="358"/>
      <c r="C71" s="280" t="s">
        <v>185</v>
      </c>
      <c r="D71" s="268">
        <v>0.2</v>
      </c>
      <c r="E71" s="274"/>
      <c r="F71" s="275">
        <v>0</v>
      </c>
      <c r="G71" s="276">
        <v>16</v>
      </c>
      <c r="H71" s="276">
        <v>18</v>
      </c>
      <c r="I71" s="276">
        <v>20</v>
      </c>
      <c r="J71" s="276">
        <v>22</v>
      </c>
      <c r="K71" s="276">
        <v>24</v>
      </c>
      <c r="L71" s="318"/>
      <c r="M71" s="128">
        <f t="shared" si="17"/>
        <v>1</v>
      </c>
      <c r="N71" s="128">
        <f t="shared" si="16"/>
        <v>0</v>
      </c>
    </row>
    <row r="72" spans="1:14" ht="18.75" customHeight="1">
      <c r="A72" s="112"/>
      <c r="B72" s="358"/>
      <c r="C72" s="360" t="s">
        <v>186</v>
      </c>
      <c r="D72" s="268">
        <v>0.3</v>
      </c>
      <c r="E72" s="274"/>
      <c r="F72" s="275">
        <v>2</v>
      </c>
      <c r="G72" s="276">
        <v>26</v>
      </c>
      <c r="H72" s="276">
        <v>28</v>
      </c>
      <c r="I72" s="276">
        <v>30</v>
      </c>
      <c r="J72" s="276">
        <v>32</v>
      </c>
      <c r="K72" s="276">
        <v>34</v>
      </c>
      <c r="L72" s="215">
        <v>69.819999999999993</v>
      </c>
      <c r="M72" s="128">
        <f t="shared" si="17"/>
        <v>5</v>
      </c>
      <c r="N72" s="128">
        <f t="shared" si="16"/>
        <v>0.1</v>
      </c>
    </row>
    <row r="73" spans="1:14" ht="18.75" customHeight="1">
      <c r="A73" s="225" t="s">
        <v>169</v>
      </c>
      <c r="B73" s="358">
        <v>2.6</v>
      </c>
      <c r="C73" s="360" t="s">
        <v>187</v>
      </c>
      <c r="D73" s="268" t="s">
        <v>188</v>
      </c>
      <c r="E73" s="274" t="s">
        <v>94</v>
      </c>
      <c r="F73" s="275">
        <v>0</v>
      </c>
      <c r="G73" s="276">
        <v>14</v>
      </c>
      <c r="H73" s="276">
        <v>13</v>
      </c>
      <c r="I73" s="276">
        <v>12</v>
      </c>
      <c r="J73" s="276">
        <v>11</v>
      </c>
      <c r="K73" s="276">
        <v>10</v>
      </c>
      <c r="L73" s="215">
        <v>0.19</v>
      </c>
      <c r="M73" s="128">
        <f>(((IF(L73&gt;G73,G73,IF(L73&lt;K73,K73,L73)))-(IF(L73&lt;G73,G73,IF(AND(L73&gt;=G73,L73&lt;H73),G73,IF(AND(L73&gt;=H73,L73&lt;I73),H73,IF(AND(L73&gt;=I73,L73&lt;J73),I73,IF(AND(L73&gt;=J73,L73&lt;K73),J73,IF(L73&gt;=K73,K73,"0"))))))))/(K73-J73))+IF(L73&lt;G73,"1",IF(AND(L73&gt;=G73,L73&lt;H73),"1",IF(AND(L73&gt;=H73,L73&lt;I73),"2",IF(AND(L73&gt;=I73,L73&lt;J73),"3",IF(AND(L73&gt;=J73,L73&lt;K73),"4",IF(L73&gt;=K73,"5","0"))))))</f>
        <v>5</v>
      </c>
      <c r="N73" s="128">
        <f t="shared" si="16"/>
        <v>0</v>
      </c>
    </row>
    <row r="74" spans="1:14" ht="18.75" customHeight="1">
      <c r="A74" s="225" t="s">
        <v>169</v>
      </c>
      <c r="B74" s="358">
        <v>2.7</v>
      </c>
      <c r="C74" s="384" t="s">
        <v>189</v>
      </c>
      <c r="D74" s="268">
        <v>0.85</v>
      </c>
      <c r="E74" s="274" t="s">
        <v>143</v>
      </c>
      <c r="F74" s="275">
        <v>3</v>
      </c>
      <c r="G74" s="276">
        <v>73</v>
      </c>
      <c r="H74" s="276">
        <v>76</v>
      </c>
      <c r="I74" s="276">
        <v>79</v>
      </c>
      <c r="J74" s="276">
        <v>82</v>
      </c>
      <c r="K74" s="276">
        <v>85</v>
      </c>
      <c r="L74" s="215">
        <v>57.14</v>
      </c>
      <c r="M74" s="128">
        <f t="shared" ref="M74:M78" si="18">(((IF(L74&lt;G74,G74,IF(L74&gt;K74,K74,L74)))-(IF(L74&lt;G74,G74,IF(AND(L74&gt;=G74,L74&lt;H74),G74,IF(AND(L74&gt;=H74,L74&lt;I74),H74,IF(AND(L74&gt;=I74,L74&lt;J74),I74,IF(AND(L74&gt;=J74,L74&lt;K74),J74,IF(L74&gt;=K74,K74,"0"))))))))/(K74-J74))+IF(L74&lt;G74,"1",IF(AND(L74&gt;=G74,L74&lt;H74),"1",IF(AND(L74&gt;=H74,L74&lt;I74),"2",IF(AND(L74&gt;=I74,L74&lt;J74),"3",IF(AND(L74&gt;=J74,L74&lt;K74),"4",IF(L74&gt;=K74,"5","0"))))))</f>
        <v>1</v>
      </c>
      <c r="N74" s="128">
        <f t="shared" si="16"/>
        <v>0.03</v>
      </c>
    </row>
    <row r="75" spans="1:14" ht="18.75" customHeight="1">
      <c r="A75" s="225" t="s">
        <v>39</v>
      </c>
      <c r="B75" s="358">
        <v>2.8</v>
      </c>
      <c r="C75" s="260" t="s">
        <v>257</v>
      </c>
      <c r="D75" s="268" t="s">
        <v>191</v>
      </c>
      <c r="E75" s="274" t="s">
        <v>94</v>
      </c>
      <c r="F75" s="275">
        <v>2</v>
      </c>
      <c r="G75" s="276">
        <v>58</v>
      </c>
      <c r="H75" s="276">
        <v>60</v>
      </c>
      <c r="I75" s="276">
        <v>62</v>
      </c>
      <c r="J75" s="276">
        <v>64</v>
      </c>
      <c r="K75" s="276">
        <v>66</v>
      </c>
      <c r="L75" s="215">
        <v>54.32</v>
      </c>
      <c r="M75" s="128">
        <f t="shared" si="18"/>
        <v>1</v>
      </c>
      <c r="N75" s="128">
        <f t="shared" si="16"/>
        <v>0.02</v>
      </c>
    </row>
    <row r="76" spans="1:14" ht="18.75" customHeight="1">
      <c r="A76" s="112" t="s">
        <v>39</v>
      </c>
      <c r="B76" s="358">
        <v>2.9</v>
      </c>
      <c r="C76" s="360" t="s">
        <v>192</v>
      </c>
      <c r="D76" s="268">
        <v>0.7</v>
      </c>
      <c r="E76" s="274"/>
      <c r="F76" s="275">
        <v>2</v>
      </c>
      <c r="G76" s="276">
        <v>60</v>
      </c>
      <c r="H76" s="276">
        <v>65</v>
      </c>
      <c r="I76" s="276">
        <v>70</v>
      </c>
      <c r="J76" s="276">
        <v>75</v>
      </c>
      <c r="K76" s="276">
        <v>80</v>
      </c>
      <c r="L76" s="215"/>
      <c r="M76" s="128">
        <f t="shared" si="18"/>
        <v>1</v>
      </c>
      <c r="N76" s="128">
        <f t="shared" si="16"/>
        <v>0.02</v>
      </c>
    </row>
    <row r="77" spans="1:14" ht="18.75" customHeight="1">
      <c r="A77" s="112" t="s">
        <v>193</v>
      </c>
      <c r="B77" s="259">
        <v>2.1</v>
      </c>
      <c r="C77" s="360" t="s">
        <v>194</v>
      </c>
      <c r="D77" s="268" t="s">
        <v>195</v>
      </c>
      <c r="E77" s="274" t="s">
        <v>94</v>
      </c>
      <c r="F77" s="395">
        <v>2</v>
      </c>
      <c r="G77" s="276">
        <v>51</v>
      </c>
      <c r="H77" s="276">
        <v>52</v>
      </c>
      <c r="I77" s="276">
        <v>53</v>
      </c>
      <c r="J77" s="276">
        <v>54</v>
      </c>
      <c r="K77" s="276">
        <v>55</v>
      </c>
      <c r="L77" s="215">
        <v>100</v>
      </c>
      <c r="M77" s="128">
        <f t="shared" si="18"/>
        <v>5</v>
      </c>
      <c r="N77" s="128">
        <f t="shared" si="16"/>
        <v>0.1</v>
      </c>
    </row>
    <row r="78" spans="1:14" ht="18.75" customHeight="1">
      <c r="A78" s="112"/>
      <c r="B78" s="259">
        <v>2.11</v>
      </c>
      <c r="C78" s="360" t="s">
        <v>196</v>
      </c>
      <c r="D78" s="399">
        <v>0.82499999999999996</v>
      </c>
      <c r="E78" s="274" t="s">
        <v>94</v>
      </c>
      <c r="F78" s="395">
        <v>2</v>
      </c>
      <c r="G78" s="276">
        <v>72.5</v>
      </c>
      <c r="H78" s="276">
        <v>75</v>
      </c>
      <c r="I78" s="276">
        <v>77.5</v>
      </c>
      <c r="J78" s="276">
        <v>80</v>
      </c>
      <c r="K78" s="276">
        <v>82.5</v>
      </c>
      <c r="L78" s="215">
        <v>89.8</v>
      </c>
      <c r="M78" s="128">
        <f t="shared" si="18"/>
        <v>5</v>
      </c>
      <c r="N78" s="128">
        <f t="shared" si="16"/>
        <v>0.1</v>
      </c>
    </row>
    <row r="79" spans="1:14" ht="18.75" customHeight="1">
      <c r="A79" s="400" t="s">
        <v>113</v>
      </c>
      <c r="B79" s="259">
        <v>2.12</v>
      </c>
      <c r="C79" s="341" t="s">
        <v>197</v>
      </c>
      <c r="D79" s="268"/>
      <c r="E79" s="274" t="s">
        <v>94</v>
      </c>
      <c r="F79" s="395">
        <v>2</v>
      </c>
      <c r="G79" s="276">
        <v>5.4</v>
      </c>
      <c r="H79" s="276">
        <v>4.4000000000000004</v>
      </c>
      <c r="I79" s="276">
        <v>3.4</v>
      </c>
      <c r="J79" s="276">
        <v>2.4</v>
      </c>
      <c r="K79" s="276">
        <v>1.4</v>
      </c>
      <c r="L79" s="215">
        <v>0</v>
      </c>
      <c r="M79" s="128">
        <f t="shared" ref="M79:M80" si="19">(((IF(L79&gt;G79,G79,IF(L79&lt;K79,K79,L79)))-(IF(L79&lt;G79,G79,IF(AND(L79&gt;=G79,L79&lt;H79),G79,IF(AND(L79&gt;=H79,L79&lt;I79),H79,IF(AND(L79&gt;=I79,L79&lt;J79),I79,IF(AND(L79&gt;=J79,L79&lt;K79),J79,IF(L79&gt;=K79,K79,"0"))))))))/(K79-J79))+IF(L79&lt;G79,"1",IF(AND(L79&gt;=G79,L79&lt;H79),"1",IF(AND(L79&gt;=H79,L79&lt;I79),"2",IF(AND(L79&gt;=I79,L79&lt;J79),"3",IF(AND(L79&gt;=J79,L79&lt;K79),"4",IF(L79&gt;=K79,"5","0"))))))</f>
        <v>5</v>
      </c>
      <c r="N79" s="128">
        <f t="shared" si="16"/>
        <v>0.1</v>
      </c>
    </row>
    <row r="80" spans="1:14" ht="18.75" customHeight="1">
      <c r="A80" s="112" t="s">
        <v>39</v>
      </c>
      <c r="B80" s="259">
        <v>2.13</v>
      </c>
      <c r="C80" s="360" t="s">
        <v>198</v>
      </c>
      <c r="D80" s="268"/>
      <c r="E80" s="274"/>
      <c r="F80" s="395">
        <v>2</v>
      </c>
      <c r="G80" s="276">
        <v>31</v>
      </c>
      <c r="H80" s="276">
        <v>30</v>
      </c>
      <c r="I80" s="276">
        <v>29</v>
      </c>
      <c r="J80" s="276">
        <v>28</v>
      </c>
      <c r="K80" s="276">
        <v>27</v>
      </c>
      <c r="L80" s="215"/>
      <c r="M80" s="128">
        <f t="shared" si="19"/>
        <v>5</v>
      </c>
      <c r="N80" s="128">
        <f t="shared" si="16"/>
        <v>0.1</v>
      </c>
    </row>
    <row r="81" spans="1:14" ht="18.75" customHeight="1">
      <c r="A81" s="112" t="s">
        <v>39</v>
      </c>
      <c r="B81" s="279">
        <v>2.14</v>
      </c>
      <c r="C81" s="423" t="s">
        <v>200</v>
      </c>
      <c r="D81" s="281"/>
      <c r="E81" s="424"/>
      <c r="F81" s="395">
        <v>2</v>
      </c>
      <c r="G81" s="362">
        <v>0</v>
      </c>
      <c r="H81" s="362"/>
      <c r="I81" s="362"/>
      <c r="J81" s="362"/>
      <c r="K81" s="362">
        <v>5</v>
      </c>
      <c r="L81" s="284"/>
      <c r="M81" s="284">
        <v>5</v>
      </c>
      <c r="N81" s="324">
        <f t="shared" si="16"/>
        <v>0.1</v>
      </c>
    </row>
    <row r="82" spans="1:14" ht="18.75" customHeight="1">
      <c r="A82" s="400"/>
      <c r="B82" s="355"/>
      <c r="C82" s="350" t="s">
        <v>201</v>
      </c>
      <c r="D82" s="426"/>
      <c r="E82" s="426"/>
      <c r="F82" s="407">
        <v>15</v>
      </c>
      <c r="G82" s="355"/>
      <c r="H82" s="355"/>
      <c r="I82" s="355"/>
      <c r="J82" s="355"/>
      <c r="K82" s="355"/>
      <c r="L82" s="355"/>
      <c r="M82" s="355"/>
      <c r="N82" s="355"/>
    </row>
    <row r="83" spans="1:14" ht="18.75" customHeight="1">
      <c r="A83" s="400"/>
      <c r="B83" s="154"/>
      <c r="C83" s="156" t="s">
        <v>203</v>
      </c>
      <c r="D83" s="428"/>
      <c r="E83" s="428"/>
      <c r="F83" s="419"/>
      <c r="G83" s="154"/>
      <c r="H83" s="154"/>
      <c r="I83" s="154"/>
      <c r="J83" s="154"/>
      <c r="K83" s="154"/>
      <c r="L83" s="154"/>
      <c r="M83" s="154"/>
      <c r="N83" s="154"/>
    </row>
    <row r="84" spans="1:14" ht="18.75" customHeight="1">
      <c r="A84" s="112" t="s">
        <v>39</v>
      </c>
      <c r="B84" s="403">
        <v>3.1</v>
      </c>
      <c r="C84" s="430" t="s">
        <v>204</v>
      </c>
      <c r="D84" s="365" t="s">
        <v>130</v>
      </c>
      <c r="E84" s="432"/>
      <c r="F84" s="335">
        <v>5</v>
      </c>
      <c r="G84" s="87" t="s">
        <v>121</v>
      </c>
      <c r="H84" s="87" t="s">
        <v>122</v>
      </c>
      <c r="I84" s="87" t="s">
        <v>123</v>
      </c>
      <c r="J84" s="87" t="s">
        <v>124</v>
      </c>
      <c r="K84" s="87" t="s">
        <v>125</v>
      </c>
      <c r="L84" s="39">
        <v>4</v>
      </c>
      <c r="M84" s="39">
        <v>4</v>
      </c>
      <c r="N84" s="172">
        <f t="shared" ref="N84:N88" si="20">SUM(M84*F84)/100</f>
        <v>0.2</v>
      </c>
    </row>
    <row r="85" spans="1:14" ht="18.75" customHeight="1">
      <c r="A85" s="112"/>
      <c r="B85" s="403">
        <v>3.2</v>
      </c>
      <c r="C85" s="422" t="s">
        <v>205</v>
      </c>
      <c r="D85" s="360"/>
      <c r="E85" s="341"/>
      <c r="F85" s="335">
        <v>5</v>
      </c>
      <c r="G85" s="276">
        <v>94</v>
      </c>
      <c r="H85" s="276">
        <v>95</v>
      </c>
      <c r="I85" s="276">
        <v>96</v>
      </c>
      <c r="J85" s="276">
        <v>97</v>
      </c>
      <c r="K85" s="276">
        <v>98</v>
      </c>
      <c r="L85" s="215"/>
      <c r="M85" s="128">
        <f t="shared" ref="M85:M87" si="21">(((IF(L85&lt;G85,G85,IF(L85&gt;K85,K85,L85)))-(IF(L85&lt;G85,G85,IF(AND(L85&gt;=G85,L85&lt;H85),G85,IF(AND(L85&gt;=H85,L85&lt;I85),H85,IF(AND(L85&gt;=I85,L85&lt;J85),I85,IF(AND(L85&gt;=J85,L85&lt;K85),J85,IF(L85&gt;=K85,K85,"0"))))))))/(K85-J85))+IF(L85&lt;G85,"1",IF(AND(L85&gt;=G85,L85&lt;H85),"1",IF(AND(L85&gt;=H85,L85&lt;I85),"2",IF(AND(L85&gt;=I85,L85&lt;J85),"3",IF(AND(L85&gt;=J85,L85&lt;K85),"4",IF(L85&gt;=K85,"5","0"))))))</f>
        <v>1</v>
      </c>
      <c r="N85" s="128">
        <f t="shared" si="20"/>
        <v>0.05</v>
      </c>
    </row>
    <row r="86" spans="1:14" ht="18.75" customHeight="1">
      <c r="A86" s="112"/>
      <c r="B86" s="403">
        <v>3.3</v>
      </c>
      <c r="C86" s="422" t="s">
        <v>206</v>
      </c>
      <c r="D86" s="268">
        <v>1</v>
      </c>
      <c r="E86" s="341"/>
      <c r="F86" s="335">
        <v>5</v>
      </c>
      <c r="G86" s="276">
        <v>80</v>
      </c>
      <c r="H86" s="276">
        <v>85</v>
      </c>
      <c r="I86" s="276">
        <v>90</v>
      </c>
      <c r="J86" s="276">
        <v>95</v>
      </c>
      <c r="K86" s="276">
        <v>100</v>
      </c>
      <c r="L86" s="215"/>
      <c r="M86" s="128">
        <f t="shared" si="21"/>
        <v>1</v>
      </c>
      <c r="N86" s="128">
        <f t="shared" si="20"/>
        <v>0.05</v>
      </c>
    </row>
    <row r="87" spans="1:14" ht="18.75" customHeight="1">
      <c r="A87" s="112" t="s">
        <v>39</v>
      </c>
      <c r="B87" s="425">
        <v>3.4</v>
      </c>
      <c r="C87" s="360" t="s">
        <v>207</v>
      </c>
      <c r="D87" s="268">
        <v>0.2</v>
      </c>
      <c r="E87" s="274" t="s">
        <v>143</v>
      </c>
      <c r="F87" s="335">
        <v>0</v>
      </c>
      <c r="G87" s="276">
        <v>16</v>
      </c>
      <c r="H87" s="276">
        <v>18</v>
      </c>
      <c r="I87" s="276">
        <v>20</v>
      </c>
      <c r="J87" s="276">
        <v>22</v>
      </c>
      <c r="K87" s="276">
        <v>24</v>
      </c>
      <c r="L87" s="215"/>
      <c r="M87" s="128">
        <f t="shared" si="21"/>
        <v>1</v>
      </c>
      <c r="N87" s="128">
        <f t="shared" si="20"/>
        <v>0</v>
      </c>
    </row>
    <row r="88" spans="1:14" ht="18.75" customHeight="1">
      <c r="A88" s="320" t="s">
        <v>138</v>
      </c>
      <c r="B88" s="445">
        <v>3.5</v>
      </c>
      <c r="C88" s="423" t="s">
        <v>209</v>
      </c>
      <c r="D88" s="433" t="s">
        <v>130</v>
      </c>
      <c r="E88" s="345" t="s">
        <v>116</v>
      </c>
      <c r="F88" s="436">
        <v>0</v>
      </c>
      <c r="G88" s="289" t="s">
        <v>121</v>
      </c>
      <c r="H88" s="289" t="s">
        <v>122</v>
      </c>
      <c r="I88" s="289" t="s">
        <v>123</v>
      </c>
      <c r="J88" s="289" t="s">
        <v>124</v>
      </c>
      <c r="K88" s="289" t="s">
        <v>125</v>
      </c>
      <c r="L88" s="371">
        <v>4</v>
      </c>
      <c r="M88" s="371">
        <v>4</v>
      </c>
      <c r="N88" s="324">
        <f t="shared" si="20"/>
        <v>0</v>
      </c>
    </row>
    <row r="89" spans="1:14" ht="18.75" customHeight="1">
      <c r="A89" s="225"/>
      <c r="B89" s="355"/>
      <c r="C89" s="350" t="s">
        <v>213</v>
      </c>
      <c r="D89" s="447"/>
      <c r="E89" s="447"/>
      <c r="F89" s="407">
        <v>10</v>
      </c>
      <c r="G89" s="355"/>
      <c r="H89" s="355"/>
      <c r="I89" s="355"/>
      <c r="J89" s="355"/>
      <c r="K89" s="355"/>
      <c r="L89" s="355"/>
      <c r="M89" s="355"/>
      <c r="N89" s="355"/>
    </row>
    <row r="90" spans="1:14" ht="18.75" customHeight="1">
      <c r="A90" s="225"/>
      <c r="B90" s="154"/>
      <c r="C90" s="156" t="s">
        <v>214</v>
      </c>
      <c r="D90" s="428"/>
      <c r="E90" s="428"/>
      <c r="F90" s="335"/>
      <c r="G90" s="154"/>
      <c r="H90" s="154"/>
      <c r="I90" s="154"/>
      <c r="J90" s="154"/>
      <c r="K90" s="154"/>
      <c r="L90" s="154"/>
      <c r="M90" s="154"/>
      <c r="N90" s="154"/>
    </row>
    <row r="91" spans="1:14" ht="18.75" customHeight="1">
      <c r="A91" s="112" t="s">
        <v>39</v>
      </c>
      <c r="B91" s="449">
        <v>4.0999999999999996</v>
      </c>
      <c r="C91" s="280" t="s">
        <v>215</v>
      </c>
      <c r="D91" s="370">
        <v>0.9</v>
      </c>
      <c r="E91" s="432"/>
      <c r="F91" s="335">
        <v>2</v>
      </c>
      <c r="G91" s="87">
        <v>70</v>
      </c>
      <c r="H91" s="87">
        <v>75</v>
      </c>
      <c r="I91" s="87">
        <v>80</v>
      </c>
      <c r="J91" s="87">
        <v>85</v>
      </c>
      <c r="K91" s="87">
        <v>90</v>
      </c>
      <c r="L91" s="39">
        <v>57.58</v>
      </c>
      <c r="M91" s="172">
        <f>(((IF(L91&lt;G91,G91,IF(L91&gt;K91,K91,L91)))-(IF(L91&lt;G91,G91,IF(AND(L91&gt;=G91,L91&lt;H91),G91,IF(AND(L91&gt;=H91,L91&lt;I91),H91,IF(AND(L91&gt;=I91,L91&lt;J91),I91,IF(AND(L91&gt;=J91,L91&lt;K91),J91,IF(L91&gt;=K91,K91,"0"))))))))/(K91-J91))+IF(L91&lt;G91,"1",IF(AND(L91&gt;=G91,L91&lt;H91),"1",IF(AND(L91&gt;=H91,L91&lt;I91),"2",IF(AND(L91&gt;=I91,L91&lt;J91),"3",IF(AND(L91&gt;=J91,L91&lt;K91),"4",IF(L91&gt;=K91,"5","0"))))))</f>
        <v>1</v>
      </c>
      <c r="N91" s="172">
        <f t="shared" ref="N91:N96" si="22">SUM(M91*F91)/100</f>
        <v>0.02</v>
      </c>
    </row>
    <row r="92" spans="1:14" ht="18.75" customHeight="1">
      <c r="A92" s="112" t="s">
        <v>39</v>
      </c>
      <c r="B92" s="425">
        <v>4.2</v>
      </c>
      <c r="C92" s="443" t="s">
        <v>216</v>
      </c>
      <c r="D92" s="268" t="s">
        <v>130</v>
      </c>
      <c r="E92" s="274"/>
      <c r="F92" s="335">
        <v>1.5</v>
      </c>
      <c r="G92" s="276" t="s">
        <v>121</v>
      </c>
      <c r="H92" s="276" t="s">
        <v>122</v>
      </c>
      <c r="I92" s="276" t="s">
        <v>123</v>
      </c>
      <c r="J92" s="276" t="s">
        <v>124</v>
      </c>
      <c r="K92" s="276" t="s">
        <v>125</v>
      </c>
      <c r="L92" s="215"/>
      <c r="M92" s="215"/>
      <c r="N92" s="128">
        <f t="shared" si="22"/>
        <v>0</v>
      </c>
    </row>
    <row r="93" spans="1:14" ht="18.75" customHeight="1">
      <c r="A93" s="112" t="s">
        <v>39</v>
      </c>
      <c r="B93" s="425">
        <v>4.3</v>
      </c>
      <c r="C93" s="446" t="s">
        <v>221</v>
      </c>
      <c r="D93" s="268" t="s">
        <v>130</v>
      </c>
      <c r="E93" s="274"/>
      <c r="F93" s="335">
        <v>2</v>
      </c>
      <c r="G93" s="276">
        <v>75</v>
      </c>
      <c r="H93" s="276">
        <v>80</v>
      </c>
      <c r="I93" s="276">
        <v>85</v>
      </c>
      <c r="J93" s="276">
        <v>90</v>
      </c>
      <c r="K93" s="276">
        <v>95</v>
      </c>
      <c r="L93" s="215">
        <v>100</v>
      </c>
      <c r="M93" s="172">
        <f>(((IF(L93&lt;G93,G93,IF(L93&gt;K93,K93,L93)))-(IF(L93&lt;G93,G93,IF(AND(L93&gt;=G93,L93&lt;H93),G93,IF(AND(L93&gt;=H93,L93&lt;I93),H93,IF(AND(L93&gt;=I93,L93&lt;J93),I93,IF(AND(L93&gt;=J93,L93&lt;K93),J93,IF(L93&gt;=K93,K93,"0"))))))))/(K93-J93))+IF(L93&lt;G93,"1",IF(AND(L93&gt;=G93,L93&lt;H93),"1",IF(AND(L93&gt;=H93,L93&lt;I93),"2",IF(AND(L93&gt;=I93,L93&lt;J93),"3",IF(AND(L93&gt;=J93,L93&lt;K93),"4",IF(L93&gt;=K93,"5","0"))))))</f>
        <v>5</v>
      </c>
      <c r="N93" s="128">
        <f t="shared" si="22"/>
        <v>0.1</v>
      </c>
    </row>
    <row r="94" spans="1:14" ht="18.75" customHeight="1">
      <c r="A94" s="112" t="s">
        <v>138</v>
      </c>
      <c r="B94" s="425">
        <v>4.4000000000000004</v>
      </c>
      <c r="C94" s="285" t="s">
        <v>218</v>
      </c>
      <c r="D94" s="268" t="s">
        <v>130</v>
      </c>
      <c r="E94" s="274"/>
      <c r="F94" s="335">
        <v>2</v>
      </c>
      <c r="G94" s="276" t="s">
        <v>121</v>
      </c>
      <c r="H94" s="276" t="s">
        <v>122</v>
      </c>
      <c r="I94" s="276" t="s">
        <v>123</v>
      </c>
      <c r="J94" s="276" t="s">
        <v>124</v>
      </c>
      <c r="K94" s="276" t="s">
        <v>125</v>
      </c>
      <c r="L94" s="215">
        <v>5</v>
      </c>
      <c r="M94" s="215">
        <v>5</v>
      </c>
      <c r="N94" s="128">
        <f t="shared" si="22"/>
        <v>0.1</v>
      </c>
    </row>
    <row r="95" spans="1:14" ht="18.75" customHeight="1">
      <c r="A95" s="112" t="s">
        <v>138</v>
      </c>
      <c r="B95" s="425">
        <v>4.5</v>
      </c>
      <c r="C95" s="134" t="s">
        <v>219</v>
      </c>
      <c r="D95" s="268" t="s">
        <v>130</v>
      </c>
      <c r="E95" s="274"/>
      <c r="F95" s="335">
        <v>0</v>
      </c>
      <c r="G95" s="276" t="s">
        <v>121</v>
      </c>
      <c r="H95" s="276" t="s">
        <v>122</v>
      </c>
      <c r="I95" s="276" t="s">
        <v>123</v>
      </c>
      <c r="J95" s="276" t="s">
        <v>124</v>
      </c>
      <c r="K95" s="276" t="s">
        <v>125</v>
      </c>
      <c r="L95" s="215"/>
      <c r="M95" s="215"/>
      <c r="N95" s="128">
        <f t="shared" si="22"/>
        <v>0</v>
      </c>
    </row>
    <row r="96" spans="1:14" ht="18.75" customHeight="1">
      <c r="A96" s="112" t="s">
        <v>138</v>
      </c>
      <c r="B96" s="425">
        <v>4.5999999999999996</v>
      </c>
      <c r="C96" s="450" t="s">
        <v>220</v>
      </c>
      <c r="D96" s="268">
        <v>0.25</v>
      </c>
      <c r="E96" s="274" t="s">
        <v>119</v>
      </c>
      <c r="F96" s="335">
        <v>2.5</v>
      </c>
      <c r="G96" s="276">
        <v>15</v>
      </c>
      <c r="H96" s="276">
        <v>20</v>
      </c>
      <c r="I96" s="276">
        <v>25</v>
      </c>
      <c r="J96" s="276">
        <v>30</v>
      </c>
      <c r="K96" s="276">
        <v>35</v>
      </c>
      <c r="L96" s="215"/>
      <c r="M96" s="128">
        <f>(((IF(L96&lt;G96,G96,IF(L96&gt;K96,K96,L96)))-(IF(L96&lt;G96,G96,IF(AND(L96&gt;=G96,L96&lt;H96),G96,IF(AND(L96&gt;=H96,L96&lt;I96),H96,IF(AND(L96&gt;=I96,L96&lt;J96),I96,IF(AND(L96&gt;=J96,L96&lt;K96),J96,IF(L96&gt;=K96,K96,"0"))))))))/(K96-J96))+IF(L96&lt;G96,"1",IF(AND(L96&gt;=G96,L96&lt;H96),"1",IF(AND(L96&gt;=H96,L96&lt;I96),"2",IF(AND(L96&gt;=I96,L96&lt;J96),"3",IF(AND(L96&gt;=J96,L96&lt;K96),"4",IF(L96&gt;=K96,"5","0"))))))</f>
        <v>1</v>
      </c>
      <c r="N96" s="128">
        <f t="shared" si="22"/>
        <v>2.5000000000000001E-2</v>
      </c>
    </row>
    <row r="97" spans="1:24" ht="18.75" customHeight="1">
      <c r="A97" s="452"/>
      <c r="B97" s="453"/>
      <c r="C97" s="454"/>
      <c r="D97" s="455"/>
      <c r="E97" s="457"/>
      <c r="F97" s="453"/>
      <c r="G97" s="474" t="s">
        <v>222</v>
      </c>
      <c r="H97" s="459"/>
      <c r="I97" s="459"/>
      <c r="J97" s="459"/>
      <c r="K97" s="459"/>
      <c r="L97" s="453"/>
      <c r="M97" s="453"/>
      <c r="N97" s="476">
        <f>SUM(N11:N96)</f>
        <v>3.033649</v>
      </c>
      <c r="O97" s="477"/>
      <c r="P97" s="477"/>
      <c r="Q97" s="477"/>
      <c r="R97" s="477"/>
      <c r="S97" s="477"/>
      <c r="T97" s="477"/>
      <c r="U97" s="477"/>
      <c r="V97" s="477"/>
      <c r="W97" s="477"/>
      <c r="X97" s="477"/>
    </row>
    <row r="98" spans="1:24" ht="18.75" customHeight="1">
      <c r="A98" s="1"/>
      <c r="B98" s="5"/>
      <c r="C98" s="465"/>
      <c r="D98" s="466"/>
      <c r="E98" s="466"/>
      <c r="F98" s="5"/>
      <c r="G98" s="479" t="s">
        <v>223</v>
      </c>
      <c r="H98" s="5"/>
      <c r="I98" s="403"/>
      <c r="J98" s="403"/>
      <c r="K98" s="403"/>
      <c r="L98" s="5"/>
      <c r="M98" s="5"/>
      <c r="N98" s="481">
        <f>SUM(N97*100)/5</f>
        <v>60.672979999999995</v>
      </c>
      <c r="O98" s="33"/>
      <c r="P98" s="33"/>
      <c r="Q98" s="33"/>
      <c r="R98" s="33"/>
      <c r="S98" s="33"/>
      <c r="T98" s="33"/>
      <c r="U98" s="33"/>
      <c r="V98" s="33"/>
      <c r="W98" s="33"/>
      <c r="X98" s="33"/>
    </row>
    <row r="99" spans="1:24" ht="18.75" customHeight="1">
      <c r="A99" s="1"/>
      <c r="B99" s="1"/>
      <c r="C99" s="260"/>
      <c r="D99" s="1"/>
      <c r="E99" s="1"/>
      <c r="F99" s="5"/>
      <c r="G99" s="5"/>
      <c r="H99" s="5"/>
      <c r="I99" s="5"/>
      <c r="J99" s="5">
        <v>5</v>
      </c>
      <c r="K99" s="5"/>
      <c r="L99" s="5"/>
      <c r="M99" s="5"/>
      <c r="N99" s="5"/>
      <c r="O99" s="33"/>
      <c r="P99" s="33"/>
      <c r="Q99" s="33"/>
      <c r="R99" s="33"/>
      <c r="S99" s="33"/>
      <c r="T99" s="33"/>
      <c r="U99" s="33"/>
      <c r="V99" s="33"/>
      <c r="W99" s="33"/>
      <c r="X99" s="33"/>
    </row>
    <row r="100" spans="1:24" ht="18.75" customHeight="1">
      <c r="A100" s="1"/>
      <c r="B100" s="1"/>
      <c r="C100" s="4"/>
      <c r="D100" s="4"/>
      <c r="E100" s="4"/>
      <c r="F100" s="5"/>
      <c r="G100" s="5"/>
      <c r="H100" s="5"/>
      <c r="I100" s="5"/>
      <c r="J100" s="5"/>
      <c r="K100" s="5"/>
      <c r="L100" s="5"/>
      <c r="M100" s="5"/>
      <c r="N100" s="5"/>
    </row>
    <row r="101" spans="1:24" ht="18.75" customHeight="1">
      <c r="A101" s="1"/>
      <c r="B101" s="1"/>
      <c r="C101" s="4"/>
      <c r="D101" s="4"/>
      <c r="E101" s="4"/>
      <c r="F101" s="5"/>
      <c r="G101" s="5"/>
      <c r="H101" s="5"/>
      <c r="I101" s="5"/>
      <c r="J101" s="5"/>
      <c r="K101" s="5"/>
      <c r="L101" s="5"/>
      <c r="M101" s="5"/>
      <c r="N101" s="5"/>
    </row>
    <row r="102" spans="1:24" ht="18.75" customHeight="1">
      <c r="A102" s="1"/>
      <c r="B102" s="1"/>
      <c r="C102" s="4"/>
      <c r="D102" s="4"/>
      <c r="E102" s="4"/>
      <c r="F102" s="5"/>
      <c r="G102" s="5"/>
      <c r="H102" s="5"/>
      <c r="I102" s="5"/>
      <c r="J102" s="5"/>
      <c r="K102" s="5"/>
      <c r="L102" s="5"/>
      <c r="M102" s="5"/>
      <c r="N102" s="5"/>
    </row>
    <row r="103" spans="1:24" ht="18.75" customHeight="1">
      <c r="A103" s="1"/>
      <c r="B103" s="1"/>
      <c r="C103" s="4"/>
      <c r="D103" s="4"/>
      <c r="E103" s="4"/>
      <c r="F103" s="5"/>
      <c r="G103" s="5"/>
      <c r="H103" s="5"/>
      <c r="I103" s="5"/>
      <c r="J103" s="5"/>
      <c r="K103" s="5"/>
      <c r="L103" s="5"/>
      <c r="M103" s="5"/>
      <c r="N103" s="5"/>
    </row>
    <row r="104" spans="1:24" ht="18.75" customHeight="1">
      <c r="A104" s="1"/>
      <c r="B104" s="1"/>
      <c r="C104" s="4"/>
      <c r="D104" s="4"/>
      <c r="E104" s="4"/>
      <c r="F104" s="5"/>
      <c r="G104" s="5"/>
      <c r="H104" s="5"/>
      <c r="I104" s="5"/>
      <c r="J104" s="5"/>
      <c r="K104" s="5"/>
      <c r="L104" s="5"/>
      <c r="M104" s="5"/>
      <c r="N104" s="5"/>
    </row>
    <row r="105" spans="1:24" ht="18.75" customHeight="1">
      <c r="A105" s="1"/>
      <c r="B105" s="1"/>
      <c r="C105" s="4"/>
      <c r="D105" s="4"/>
      <c r="E105" s="4"/>
      <c r="F105" s="5"/>
      <c r="G105" s="5"/>
      <c r="H105" s="5"/>
      <c r="I105" s="5"/>
      <c r="J105" s="5"/>
      <c r="K105" s="5"/>
      <c r="L105" s="5"/>
      <c r="M105" s="5"/>
      <c r="N105" s="5"/>
    </row>
    <row r="106" spans="1:24" ht="18.75" customHeight="1">
      <c r="A106" s="1"/>
      <c r="B106" s="1"/>
      <c r="C106" s="4"/>
      <c r="D106" s="4"/>
      <c r="E106" s="4"/>
      <c r="F106" s="5"/>
      <c r="G106" s="5"/>
      <c r="H106" s="5"/>
      <c r="I106" s="5"/>
      <c r="J106" s="5"/>
      <c r="K106" s="5"/>
      <c r="L106" s="5"/>
      <c r="M106" s="5"/>
      <c r="N106" s="5"/>
    </row>
    <row r="107" spans="1:24" ht="18.75" customHeight="1">
      <c r="A107" s="1"/>
      <c r="B107" s="1"/>
      <c r="C107" s="4"/>
      <c r="D107" s="4"/>
      <c r="E107" s="4"/>
      <c r="F107" s="5"/>
      <c r="G107" s="5"/>
      <c r="H107" s="5"/>
      <c r="I107" s="5"/>
      <c r="J107" s="5"/>
      <c r="K107" s="5"/>
      <c r="L107" s="5"/>
      <c r="M107" s="5"/>
      <c r="N107" s="5"/>
    </row>
    <row r="108" spans="1:24" ht="18.75" customHeight="1"/>
    <row r="109" spans="1:24" ht="18.75" customHeight="1">
      <c r="A109" s="1"/>
      <c r="B109" s="1"/>
      <c r="C109" s="4"/>
      <c r="D109" s="4"/>
      <c r="E109" s="4"/>
      <c r="F109" s="5"/>
      <c r="G109" s="5"/>
      <c r="H109" s="5"/>
      <c r="I109" s="5"/>
      <c r="J109" s="5"/>
      <c r="K109" s="5"/>
      <c r="L109" s="5"/>
      <c r="M109" s="5"/>
      <c r="N109" s="5"/>
    </row>
    <row r="110" spans="1:24" ht="15.75" customHeight="1"/>
    <row r="111" spans="1:24" ht="15.75" customHeight="1"/>
    <row r="112" spans="1:24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5:B7"/>
    <mergeCell ref="C5:C7"/>
    <mergeCell ref="G5:K5"/>
    <mergeCell ref="A40:A41"/>
  </mergeCells>
  <pageMargins left="0.7" right="0.7" top="0.75" bottom="0.75" header="0" footer="0"/>
  <pageSetup orientation="landscape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X1000"/>
  <sheetViews>
    <sheetView workbookViewId="0"/>
  </sheetViews>
  <sheetFormatPr defaultColWidth="12.625" defaultRowHeight="15" customHeight="1"/>
  <cols>
    <col min="1" max="1" width="6" customWidth="1"/>
    <col min="2" max="2" width="3.75" customWidth="1"/>
    <col min="3" max="3" width="59.875" customWidth="1"/>
    <col min="4" max="4" width="7.25" customWidth="1"/>
    <col min="5" max="5" width="7.875" customWidth="1"/>
    <col min="6" max="6" width="4.875" customWidth="1"/>
    <col min="7" max="7" width="6.125" customWidth="1"/>
    <col min="8" max="8" width="5.75" customWidth="1"/>
    <col min="9" max="10" width="5.5" customWidth="1"/>
    <col min="11" max="11" width="5.75" customWidth="1"/>
    <col min="12" max="12" width="7.5" customWidth="1"/>
    <col min="13" max="13" width="7.125" customWidth="1"/>
    <col min="14" max="14" width="7.875" customWidth="1"/>
    <col min="15" max="24" width="8.625" customWidth="1"/>
  </cols>
  <sheetData>
    <row r="1" spans="1:24" ht="18.75" customHeight="1">
      <c r="A1" s="1"/>
      <c r="B1" s="1"/>
      <c r="C1" s="2" t="s">
        <v>1</v>
      </c>
      <c r="D1" s="4"/>
      <c r="E1" s="4"/>
      <c r="F1" s="5"/>
      <c r="G1" s="5"/>
      <c r="H1" s="5"/>
      <c r="I1" s="5"/>
      <c r="J1" s="5"/>
      <c r="K1" s="5"/>
      <c r="L1" s="5"/>
      <c r="M1" s="5"/>
      <c r="N1" s="5"/>
    </row>
    <row r="2" spans="1:24" ht="18.75" customHeight="1">
      <c r="A2" s="6"/>
      <c r="B2" s="6"/>
      <c r="C2" s="7" t="s">
        <v>3</v>
      </c>
      <c r="D2" s="7"/>
      <c r="E2" s="7"/>
      <c r="F2" s="7"/>
      <c r="G2" s="7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ht="18.75" customHeight="1">
      <c r="A3" s="6"/>
      <c r="B3" s="6"/>
      <c r="C3" s="9" t="s">
        <v>5</v>
      </c>
      <c r="D3" s="9" t="s">
        <v>7</v>
      </c>
      <c r="E3" s="9"/>
      <c r="F3" s="9"/>
      <c r="G3" s="9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ht="18.75" customHeight="1">
      <c r="A4" s="6"/>
      <c r="B4" s="9"/>
      <c r="C4" s="11" t="s">
        <v>8</v>
      </c>
      <c r="D4" s="11" t="s">
        <v>10</v>
      </c>
      <c r="E4" s="13"/>
      <c r="F4" s="15"/>
      <c r="G4" s="15"/>
      <c r="H4" s="6"/>
      <c r="I4" s="6"/>
      <c r="J4" s="6"/>
      <c r="K4" s="6"/>
      <c r="L4" s="6"/>
      <c r="M4" s="126" t="s">
        <v>69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ht="18.75" customHeight="1">
      <c r="A5" s="19" t="s">
        <v>15</v>
      </c>
      <c r="B5" s="531" t="s">
        <v>4</v>
      </c>
      <c r="C5" s="536" t="s">
        <v>18</v>
      </c>
      <c r="D5" s="24" t="s">
        <v>20</v>
      </c>
      <c r="E5" s="25" t="s">
        <v>28</v>
      </c>
      <c r="F5" s="43"/>
      <c r="G5" s="538" t="s">
        <v>33</v>
      </c>
      <c r="H5" s="539"/>
      <c r="I5" s="539"/>
      <c r="J5" s="539"/>
      <c r="K5" s="540"/>
      <c r="L5" s="31" t="s">
        <v>37</v>
      </c>
      <c r="M5" s="31" t="s">
        <v>16</v>
      </c>
      <c r="N5" s="31" t="s">
        <v>38</v>
      </c>
      <c r="O5" s="33"/>
      <c r="P5" s="33"/>
      <c r="Q5" s="33"/>
      <c r="R5" s="33"/>
      <c r="S5" s="33"/>
      <c r="T5" s="33"/>
      <c r="U5" s="33"/>
      <c r="V5" s="33"/>
      <c r="W5" s="33"/>
      <c r="X5" s="33"/>
    </row>
    <row r="6" spans="1:24" ht="18.75" customHeight="1">
      <c r="A6" s="35" t="s">
        <v>39</v>
      </c>
      <c r="B6" s="532"/>
      <c r="C6" s="537"/>
      <c r="D6" s="36" t="s">
        <v>43</v>
      </c>
      <c r="E6" s="37"/>
      <c r="F6" s="43"/>
      <c r="G6" s="38" t="s">
        <v>53</v>
      </c>
      <c r="H6" s="38" t="s">
        <v>53</v>
      </c>
      <c r="I6" s="38" t="s">
        <v>53</v>
      </c>
      <c r="J6" s="38" t="s">
        <v>53</v>
      </c>
      <c r="K6" s="38" t="s">
        <v>53</v>
      </c>
      <c r="L6" s="39" t="s">
        <v>55</v>
      </c>
      <c r="M6" s="39" t="s">
        <v>58</v>
      </c>
      <c r="N6" s="39" t="s">
        <v>59</v>
      </c>
      <c r="O6" s="33"/>
      <c r="P6" s="33"/>
      <c r="Q6" s="33"/>
      <c r="R6" s="33"/>
      <c r="S6" s="33"/>
      <c r="T6" s="33"/>
      <c r="U6" s="33"/>
      <c r="V6" s="33"/>
      <c r="W6" s="33"/>
      <c r="X6" s="33"/>
    </row>
    <row r="7" spans="1:24" ht="18.75" customHeight="1">
      <c r="A7" s="40"/>
      <c r="B7" s="533"/>
      <c r="C7" s="535"/>
      <c r="D7" s="41"/>
      <c r="E7" s="42"/>
      <c r="F7" s="43" t="s">
        <v>70</v>
      </c>
      <c r="G7" s="44">
        <v>1</v>
      </c>
      <c r="H7" s="45">
        <v>2</v>
      </c>
      <c r="I7" s="45">
        <v>3</v>
      </c>
      <c r="J7" s="45">
        <v>4</v>
      </c>
      <c r="K7" s="45">
        <v>5</v>
      </c>
      <c r="L7" s="49" t="s">
        <v>73</v>
      </c>
      <c r="M7" s="49" t="s">
        <v>75</v>
      </c>
      <c r="N7" s="49" t="s">
        <v>76</v>
      </c>
      <c r="O7" s="33"/>
      <c r="P7" s="33"/>
      <c r="Q7" s="33"/>
      <c r="R7" s="33"/>
      <c r="S7" s="33"/>
      <c r="T7" s="33"/>
      <c r="U7" s="33"/>
      <c r="V7" s="33"/>
      <c r="W7" s="33"/>
      <c r="X7" s="33"/>
    </row>
    <row r="8" spans="1:24" ht="18.75" customHeight="1">
      <c r="A8" s="51"/>
      <c r="B8" s="52"/>
      <c r="C8" s="138" t="s">
        <v>78</v>
      </c>
      <c r="D8" s="139"/>
      <c r="E8" s="139"/>
      <c r="F8" s="59">
        <v>100</v>
      </c>
      <c r="G8" s="141"/>
      <c r="H8" s="141"/>
      <c r="I8" s="141"/>
      <c r="J8" s="141"/>
      <c r="K8" s="141"/>
      <c r="L8" s="142"/>
      <c r="M8" s="142"/>
      <c r="N8" s="143"/>
      <c r="O8" s="33"/>
      <c r="P8" s="33"/>
      <c r="Q8" s="33"/>
      <c r="R8" s="33"/>
      <c r="S8" s="33"/>
      <c r="T8" s="33"/>
      <c r="U8" s="33"/>
      <c r="V8" s="33"/>
      <c r="W8" s="33"/>
      <c r="X8" s="33"/>
    </row>
    <row r="9" spans="1:24" ht="18.75" customHeight="1">
      <c r="A9" s="51"/>
      <c r="B9" s="145"/>
      <c r="C9" s="146" t="s">
        <v>84</v>
      </c>
      <c r="D9" s="148"/>
      <c r="E9" s="148"/>
      <c r="F9" s="59">
        <v>45</v>
      </c>
      <c r="G9" s="150"/>
      <c r="H9" s="150"/>
      <c r="I9" s="150"/>
      <c r="J9" s="150"/>
      <c r="K9" s="150"/>
      <c r="L9" s="152"/>
      <c r="M9" s="152"/>
      <c r="N9" s="152"/>
      <c r="O9" s="33"/>
      <c r="P9" s="33"/>
      <c r="Q9" s="33"/>
      <c r="R9" s="33"/>
      <c r="S9" s="33"/>
      <c r="T9" s="33"/>
      <c r="U9" s="33"/>
      <c r="V9" s="33"/>
      <c r="W9" s="33"/>
      <c r="X9" s="33"/>
    </row>
    <row r="10" spans="1:24" ht="18.75" customHeight="1">
      <c r="A10" s="84"/>
      <c r="B10" s="154"/>
      <c r="C10" s="156" t="s">
        <v>88</v>
      </c>
      <c r="D10" s="158"/>
      <c r="E10" s="158"/>
      <c r="F10" s="103"/>
      <c r="G10" s="160"/>
      <c r="H10" s="160"/>
      <c r="I10" s="160"/>
      <c r="J10" s="160"/>
      <c r="K10" s="160"/>
      <c r="L10" s="160"/>
      <c r="M10" s="160"/>
      <c r="N10" s="160"/>
    </row>
    <row r="11" spans="1:24" ht="18.75" customHeight="1">
      <c r="A11" s="112" t="s">
        <v>39</v>
      </c>
      <c r="B11" s="162">
        <v>1.1000000000000001</v>
      </c>
      <c r="C11" s="166" t="s">
        <v>90</v>
      </c>
      <c r="D11" s="168"/>
      <c r="E11" s="170" t="s">
        <v>91</v>
      </c>
      <c r="F11" s="122">
        <v>2.5</v>
      </c>
      <c r="G11" s="171">
        <v>30</v>
      </c>
      <c r="H11" s="171">
        <v>25</v>
      </c>
      <c r="I11" s="171">
        <v>20</v>
      </c>
      <c r="J11" s="171">
        <v>15</v>
      </c>
      <c r="K11" s="171">
        <v>10</v>
      </c>
      <c r="L11" s="172"/>
      <c r="M11" s="172">
        <f t="shared" ref="M11:M12" si="0">(((IF(L11&gt;G11,G11,IF(L11&lt;K11,K11,L11)))-(IF(L11&lt;G11,G11,IF(AND(L11&gt;=G11,L11&lt;H11),G11,IF(AND(L11&gt;=H11,L11&lt;I11),H11,IF(AND(L11&gt;=I11,L11&lt;J11),I11,IF(AND(L11&gt;=J11,L11&lt;K11),J11,IF(L11&gt;=K11,K11,"0"))))))))/(K11-J11))+IF(L11&lt;G11,"1",IF(AND(L11&gt;=G11,L11&lt;H11),"1",IF(AND(L11&gt;=H11,L11&lt;I11),"2",IF(AND(L11&gt;=I11,L11&lt;J11),"3",IF(AND(L11&gt;=J11,L11&lt;K11),"4",IF(L11&gt;=K11,"5","0"))))))</f>
        <v>5</v>
      </c>
      <c r="N11" s="172">
        <f t="shared" ref="N11:N16" si="1">SUM(M11*F11)/100</f>
        <v>0.125</v>
      </c>
      <c r="O11" s="130"/>
      <c r="P11" s="130"/>
      <c r="Q11" s="130"/>
      <c r="R11" s="130"/>
      <c r="S11" s="130"/>
      <c r="T11" s="130"/>
      <c r="U11" s="130"/>
      <c r="V11" s="130"/>
      <c r="W11" s="130"/>
      <c r="X11" s="130"/>
    </row>
    <row r="12" spans="1:24" ht="18.75" customHeight="1">
      <c r="A12" s="132"/>
      <c r="B12" s="56">
        <v>1.2</v>
      </c>
      <c r="C12" s="134" t="s">
        <v>92</v>
      </c>
      <c r="D12" s="116" t="s">
        <v>93</v>
      </c>
      <c r="E12" s="118" t="s">
        <v>94</v>
      </c>
      <c r="F12" s="122">
        <v>0.5</v>
      </c>
      <c r="G12" s="127">
        <v>18</v>
      </c>
      <c r="H12" s="127">
        <v>17.5</v>
      </c>
      <c r="I12" s="127">
        <v>17</v>
      </c>
      <c r="J12" s="127">
        <v>16.5</v>
      </c>
      <c r="K12" s="127">
        <v>16</v>
      </c>
      <c r="L12" s="128">
        <v>17.86</v>
      </c>
      <c r="M12" s="128">
        <f t="shared" si="0"/>
        <v>1.2800000000000011</v>
      </c>
      <c r="N12" s="128">
        <f t="shared" si="1"/>
        <v>6.4000000000000055E-3</v>
      </c>
      <c r="O12" s="130"/>
      <c r="P12" s="130"/>
      <c r="Q12" s="130"/>
      <c r="R12" s="130"/>
      <c r="S12" s="130"/>
      <c r="T12" s="130"/>
      <c r="U12" s="130"/>
      <c r="V12" s="130"/>
      <c r="W12" s="130"/>
      <c r="X12" s="130"/>
    </row>
    <row r="13" spans="1:24" ht="18.75" customHeight="1">
      <c r="A13" s="132"/>
      <c r="B13" s="24">
        <v>1.3</v>
      </c>
      <c r="C13" s="114" t="s">
        <v>95</v>
      </c>
      <c r="D13" s="116">
        <v>0.6</v>
      </c>
      <c r="E13" s="118" t="s">
        <v>94</v>
      </c>
      <c r="F13" s="122">
        <v>0.5</v>
      </c>
      <c r="G13" s="127">
        <v>50</v>
      </c>
      <c r="H13" s="127">
        <v>55</v>
      </c>
      <c r="I13" s="127">
        <v>60</v>
      </c>
      <c r="J13" s="127">
        <v>65</v>
      </c>
      <c r="K13" s="127">
        <v>70</v>
      </c>
      <c r="L13" s="128">
        <v>26.79</v>
      </c>
      <c r="M13" s="128">
        <f>(((IF(L13&lt;G13,G13,IF(L13&gt;K13,K13,L13)))-(IF(L13&lt;G13,G13,IF(AND(L13&gt;=G13,L13&lt;H13),G13,IF(AND(L13&gt;=H13,L13&lt;I13),H13,IF(AND(L13&gt;=I13,L13&lt;J13),I13,IF(AND(L13&gt;=J13,L13&lt;K13),J13,IF(L13&gt;=K13,K13,"0"))))))))/(K13-J13))+IF(L13&lt;G13,"1",IF(AND(L13&gt;=G13,L13&lt;H13),"1",IF(AND(L13&gt;=H13,L13&lt;I13),"2",IF(AND(L13&gt;=I13,L13&lt;J13),"3",IF(AND(L13&gt;=J13,L13&lt;K13),"4",IF(L13&gt;=K13,"5","0"))))))</f>
        <v>1</v>
      </c>
      <c r="N13" s="128">
        <f t="shared" si="1"/>
        <v>5.0000000000000001E-3</v>
      </c>
      <c r="O13" s="130"/>
      <c r="P13" s="130"/>
      <c r="Q13" s="130"/>
      <c r="R13" s="130"/>
      <c r="S13" s="130"/>
      <c r="T13" s="130"/>
      <c r="U13" s="130"/>
      <c r="V13" s="130"/>
      <c r="W13" s="130"/>
      <c r="X13" s="130"/>
    </row>
    <row r="14" spans="1:24" ht="18.75" customHeight="1">
      <c r="A14" s="153"/>
      <c r="B14" s="155">
        <v>1.4</v>
      </c>
      <c r="C14" s="114" t="s">
        <v>96</v>
      </c>
      <c r="D14" s="116" t="s">
        <v>97</v>
      </c>
      <c r="E14" s="118" t="s">
        <v>94</v>
      </c>
      <c r="F14" s="122">
        <v>0.5</v>
      </c>
      <c r="G14" s="127">
        <v>7</v>
      </c>
      <c r="H14" s="127">
        <v>6</v>
      </c>
      <c r="I14" s="127">
        <v>5</v>
      </c>
      <c r="J14" s="127">
        <v>4</v>
      </c>
      <c r="K14" s="157">
        <v>3</v>
      </c>
      <c r="L14" s="128">
        <v>5.17</v>
      </c>
      <c r="M14" s="128">
        <f>(((IF(L14&gt;G14,G14,IF(L14&lt;K14,K14,L14)))-(IF(L14&lt;G14,G14,IF(AND(L14&gt;=G14,L14&lt;H14),G14,IF(AND(L14&gt;=H14,L14&lt;I14),H14,IF(AND(L14&gt;=I14,L14&lt;J14),I14,IF(AND(L14&gt;=J14,L14&lt;K14),J14,IF(L14&gt;=K14,K14,"0"))))))))/(K14-J14))+IF(L14&lt;G14,"1",IF(AND(L14&gt;=G14,L14&lt;H14),"1",IF(AND(L14&gt;=H14,L14&lt;I14),"2",IF(AND(L14&gt;=I14,L14&lt;J14),"3",IF(AND(L14&gt;=J14,L14&lt;K14),"4",IF(L14&gt;=K14,"5","0"))))))</f>
        <v>2.83</v>
      </c>
      <c r="N14" s="128">
        <f t="shared" si="1"/>
        <v>1.4150000000000001E-2</v>
      </c>
      <c r="O14" s="130"/>
      <c r="P14" s="130"/>
      <c r="Q14" s="130"/>
      <c r="R14" s="130"/>
      <c r="S14" s="130"/>
      <c r="T14" s="130"/>
      <c r="U14" s="130"/>
      <c r="V14" s="130"/>
      <c r="W14" s="130"/>
      <c r="X14" s="130"/>
    </row>
    <row r="15" spans="1:24" ht="18.75" customHeight="1">
      <c r="A15" s="159"/>
      <c r="B15" s="155">
        <v>1.5</v>
      </c>
      <c r="C15" s="114" t="s">
        <v>98</v>
      </c>
      <c r="D15" s="116">
        <v>0.6</v>
      </c>
      <c r="E15" s="118" t="s">
        <v>94</v>
      </c>
      <c r="F15" s="122">
        <v>0.5</v>
      </c>
      <c r="G15" s="127">
        <v>56</v>
      </c>
      <c r="H15" s="127">
        <v>58</v>
      </c>
      <c r="I15" s="127">
        <v>60</v>
      </c>
      <c r="J15" s="127">
        <v>62</v>
      </c>
      <c r="K15" s="127">
        <v>64</v>
      </c>
      <c r="L15" s="165">
        <v>48.28</v>
      </c>
      <c r="M15" s="128">
        <f t="shared" ref="M15:M16" si="2">(((IF(L15&lt;G15,G15,IF(L15&gt;K15,K15,L15)))-(IF(L15&lt;G15,G15,IF(AND(L15&gt;=G15,L15&lt;H15),G15,IF(AND(L15&gt;=H15,L15&lt;I15),H15,IF(AND(L15&gt;=I15,L15&lt;J15),I15,IF(AND(L15&gt;=J15,L15&lt;K15),J15,IF(L15&gt;=K15,K15,"0"))))))))/(K15-J15))+IF(L15&lt;G15,"1",IF(AND(L15&gt;=G15,L15&lt;H15),"1",IF(AND(L15&gt;=H15,L15&lt;I15),"2",IF(AND(L15&gt;=I15,L15&lt;J15),"3",IF(AND(L15&gt;=J15,L15&lt;K15),"4",IF(L15&gt;=K15,"5","0"))))))</f>
        <v>1</v>
      </c>
      <c r="N15" s="128">
        <f t="shared" si="1"/>
        <v>5.0000000000000001E-3</v>
      </c>
      <c r="O15" s="130"/>
      <c r="P15" s="130"/>
      <c r="Q15" s="130"/>
      <c r="R15" s="130"/>
      <c r="S15" s="130"/>
      <c r="T15" s="130"/>
      <c r="U15" s="130"/>
      <c r="V15" s="130"/>
      <c r="W15" s="130"/>
      <c r="X15" s="130"/>
    </row>
    <row r="16" spans="1:24" ht="18.75" customHeight="1">
      <c r="A16" s="159"/>
      <c r="B16" s="155">
        <v>1.6</v>
      </c>
      <c r="C16" s="114" t="s">
        <v>99</v>
      </c>
      <c r="D16" s="167">
        <v>0.6</v>
      </c>
      <c r="E16" s="167" t="s">
        <v>94</v>
      </c>
      <c r="F16" s="174">
        <v>0.5</v>
      </c>
      <c r="G16" s="180">
        <v>50</v>
      </c>
      <c r="H16" s="180">
        <v>55</v>
      </c>
      <c r="I16" s="180">
        <v>60</v>
      </c>
      <c r="J16" s="180">
        <v>65</v>
      </c>
      <c r="K16" s="180">
        <v>70</v>
      </c>
      <c r="L16" s="182">
        <v>31.3</v>
      </c>
      <c r="M16" s="128">
        <f t="shared" si="2"/>
        <v>1</v>
      </c>
      <c r="N16" s="128">
        <f t="shared" si="1"/>
        <v>5.0000000000000001E-3</v>
      </c>
      <c r="O16" s="130"/>
      <c r="P16" s="130"/>
      <c r="Q16" s="130"/>
      <c r="R16" s="130"/>
      <c r="S16" s="130"/>
      <c r="T16" s="130"/>
      <c r="U16" s="130"/>
      <c r="V16" s="130"/>
      <c r="W16" s="130"/>
      <c r="X16" s="130"/>
    </row>
    <row r="17" spans="1:24" ht="18.75" customHeight="1">
      <c r="A17" s="159" t="s">
        <v>39</v>
      </c>
      <c r="B17" s="155">
        <v>1.7</v>
      </c>
      <c r="C17" s="184" t="s">
        <v>100</v>
      </c>
      <c r="D17" s="187"/>
      <c r="E17" s="188"/>
      <c r="F17" s="192"/>
      <c r="G17" s="189"/>
      <c r="H17" s="189"/>
      <c r="I17" s="189"/>
      <c r="J17" s="189"/>
      <c r="K17" s="189"/>
      <c r="L17" s="194"/>
      <c r="M17" s="194"/>
      <c r="N17" s="196"/>
      <c r="O17" s="130"/>
      <c r="P17" s="130"/>
      <c r="Q17" s="130"/>
      <c r="R17" s="130"/>
      <c r="S17" s="130"/>
      <c r="T17" s="130"/>
      <c r="U17" s="130"/>
      <c r="V17" s="130"/>
      <c r="W17" s="130"/>
      <c r="X17" s="130"/>
    </row>
    <row r="18" spans="1:24" ht="18.75" customHeight="1">
      <c r="A18" s="159"/>
      <c r="B18" s="155"/>
      <c r="C18" s="114" t="s">
        <v>101</v>
      </c>
      <c r="D18" s="170">
        <v>0.7</v>
      </c>
      <c r="E18" s="170" t="s">
        <v>94</v>
      </c>
      <c r="F18" s="199">
        <v>1</v>
      </c>
      <c r="G18" s="171">
        <v>70</v>
      </c>
      <c r="H18" s="171">
        <v>75</v>
      </c>
      <c r="I18" s="171">
        <v>80</v>
      </c>
      <c r="J18" s="171">
        <v>85</v>
      </c>
      <c r="K18" s="171">
        <v>90</v>
      </c>
      <c r="L18" s="201">
        <v>21.69</v>
      </c>
      <c r="M18" s="128">
        <f t="shared" ref="M18:M21" si="3">(((IF(L18&lt;G18,G18,IF(L18&gt;K18,K18,L18)))-(IF(L18&lt;G18,G18,IF(AND(L18&gt;=G18,L18&lt;H18),G18,IF(AND(L18&gt;=H18,L18&lt;I18),H18,IF(AND(L18&gt;=I18,L18&lt;J18),I18,IF(AND(L18&gt;=J18,L18&lt;K18),J18,IF(L18&gt;=K18,K18,"0"))))))))/(K18-J18))+IF(L18&lt;G18,"1",IF(AND(L18&gt;=G18,L18&lt;H18),"1",IF(AND(L18&gt;=H18,L18&lt;I18),"2",IF(AND(L18&gt;=I18,L18&lt;J18),"3",IF(AND(L18&gt;=J18,L18&lt;K18),"4",IF(L18&gt;=K18,"5","0"))))))</f>
        <v>1</v>
      </c>
      <c r="N18" s="128">
        <f t="shared" ref="N18:N21" si="4">SUM(M18*F18)/100</f>
        <v>0.01</v>
      </c>
      <c r="O18" s="130"/>
      <c r="P18" s="130"/>
      <c r="Q18" s="130"/>
      <c r="R18" s="130"/>
      <c r="S18" s="130"/>
      <c r="T18" s="130"/>
      <c r="U18" s="130"/>
      <c r="V18" s="130"/>
      <c r="W18" s="130"/>
      <c r="X18" s="130"/>
    </row>
    <row r="19" spans="1:24" ht="18.75" customHeight="1">
      <c r="A19" s="159"/>
      <c r="B19" s="155"/>
      <c r="C19" s="114" t="s">
        <v>102</v>
      </c>
      <c r="D19" s="118">
        <v>0.2</v>
      </c>
      <c r="E19" s="118" t="s">
        <v>94</v>
      </c>
      <c r="F19" s="122">
        <v>0.7</v>
      </c>
      <c r="G19" s="127">
        <v>20</v>
      </c>
      <c r="H19" s="127">
        <v>21</v>
      </c>
      <c r="I19" s="127">
        <v>22</v>
      </c>
      <c r="J19" s="127">
        <v>23</v>
      </c>
      <c r="K19" s="127">
        <v>24</v>
      </c>
      <c r="L19" s="165">
        <v>7.03</v>
      </c>
      <c r="M19" s="128">
        <f t="shared" si="3"/>
        <v>1</v>
      </c>
      <c r="N19" s="128">
        <f t="shared" si="4"/>
        <v>6.9999999999999993E-3</v>
      </c>
      <c r="O19" s="130"/>
      <c r="P19" s="130"/>
      <c r="Q19" s="130"/>
      <c r="R19" s="130"/>
      <c r="S19" s="130"/>
      <c r="T19" s="130"/>
      <c r="U19" s="130"/>
      <c r="V19" s="130"/>
      <c r="W19" s="130"/>
      <c r="X19" s="130"/>
    </row>
    <row r="20" spans="1:24" ht="18.75" customHeight="1">
      <c r="A20" s="159"/>
      <c r="B20" s="155"/>
      <c r="C20" s="114" t="s">
        <v>103</v>
      </c>
      <c r="D20" s="116">
        <v>0.7</v>
      </c>
      <c r="E20" s="118" t="s">
        <v>94</v>
      </c>
      <c r="F20" s="122">
        <v>0.8</v>
      </c>
      <c r="G20" s="127">
        <v>70</v>
      </c>
      <c r="H20" s="127">
        <v>75</v>
      </c>
      <c r="I20" s="127">
        <v>80</v>
      </c>
      <c r="J20" s="127">
        <v>85</v>
      </c>
      <c r="K20" s="127">
        <v>90</v>
      </c>
      <c r="L20" s="165">
        <v>63.5</v>
      </c>
      <c r="M20" s="128">
        <f t="shared" si="3"/>
        <v>1</v>
      </c>
      <c r="N20" s="128">
        <f t="shared" si="4"/>
        <v>8.0000000000000002E-3</v>
      </c>
      <c r="O20" s="130"/>
      <c r="P20" s="130"/>
      <c r="Q20" s="130"/>
      <c r="R20" s="130"/>
      <c r="S20" s="130"/>
      <c r="T20" s="130"/>
      <c r="U20" s="130"/>
      <c r="V20" s="130"/>
      <c r="W20" s="130"/>
      <c r="X20" s="130"/>
    </row>
    <row r="21" spans="1:24" ht="18.75" customHeight="1">
      <c r="A21" s="159" t="s">
        <v>39</v>
      </c>
      <c r="B21" s="155"/>
      <c r="C21" s="114" t="s">
        <v>104</v>
      </c>
      <c r="D21" s="118">
        <v>0.5</v>
      </c>
      <c r="E21" s="118" t="s">
        <v>94</v>
      </c>
      <c r="F21" s="122">
        <v>2.5</v>
      </c>
      <c r="G21" s="127">
        <v>50</v>
      </c>
      <c r="H21" s="127">
        <v>51</v>
      </c>
      <c r="I21" s="127">
        <v>52</v>
      </c>
      <c r="J21" s="127">
        <v>53</v>
      </c>
      <c r="K21" s="127">
        <v>54</v>
      </c>
      <c r="L21" s="165">
        <v>44.97</v>
      </c>
      <c r="M21" s="128">
        <f t="shared" si="3"/>
        <v>1</v>
      </c>
      <c r="N21" s="128">
        <f t="shared" si="4"/>
        <v>2.5000000000000001E-2</v>
      </c>
      <c r="O21" s="130"/>
      <c r="P21" s="130"/>
      <c r="Q21" s="130"/>
      <c r="R21" s="130"/>
      <c r="S21" s="130"/>
      <c r="T21" s="130"/>
      <c r="U21" s="130"/>
      <c r="V21" s="130"/>
      <c r="W21" s="130"/>
      <c r="X21" s="130"/>
    </row>
    <row r="22" spans="1:24" ht="18.75" customHeight="1">
      <c r="A22" s="159"/>
      <c r="B22" s="155">
        <v>1.8</v>
      </c>
      <c r="C22" s="114" t="s">
        <v>105</v>
      </c>
      <c r="D22" s="187"/>
      <c r="E22" s="213"/>
      <c r="F22" s="207"/>
      <c r="G22" s="210"/>
      <c r="H22" s="211"/>
      <c r="I22" s="211"/>
      <c r="J22" s="211"/>
      <c r="K22" s="211"/>
      <c r="L22" s="196"/>
      <c r="M22" s="196"/>
      <c r="N22" s="196"/>
      <c r="O22" s="130"/>
      <c r="P22" s="130"/>
      <c r="Q22" s="130"/>
      <c r="R22" s="130"/>
      <c r="S22" s="130"/>
      <c r="T22" s="130"/>
      <c r="U22" s="130"/>
      <c r="V22" s="130"/>
      <c r="W22" s="130"/>
      <c r="X22" s="130"/>
    </row>
    <row r="23" spans="1:24" ht="18.75" customHeight="1">
      <c r="A23" s="112"/>
      <c r="B23" s="155"/>
      <c r="C23" s="114" t="s">
        <v>106</v>
      </c>
      <c r="D23" s="116">
        <v>0.7</v>
      </c>
      <c r="E23" s="118" t="s">
        <v>94</v>
      </c>
      <c r="F23" s="122">
        <v>0.5</v>
      </c>
      <c r="G23" s="127">
        <v>70</v>
      </c>
      <c r="H23" s="127">
        <v>75</v>
      </c>
      <c r="I23" s="127">
        <v>80</v>
      </c>
      <c r="J23" s="127">
        <v>85</v>
      </c>
      <c r="K23" s="127">
        <v>90</v>
      </c>
      <c r="L23" s="165"/>
      <c r="M23" s="128">
        <f t="shared" ref="M23:M24" si="5">(((IF(L23&lt;G23,G23,IF(L23&gt;K23,K23,L23)))-(IF(L23&lt;G23,G23,IF(AND(L23&gt;=G23,L23&lt;H23),G23,IF(AND(L23&gt;=H23,L23&lt;I23),H23,IF(AND(L23&gt;=I23,L23&lt;J23),I23,IF(AND(L23&gt;=J23,L23&lt;K23),J23,IF(L23&gt;=K23,K23,"0"))))))))/(K23-J23))+IF(L23&lt;G23,"1",IF(AND(L23&gt;=G23,L23&lt;H23),"1",IF(AND(L23&gt;=H23,L23&lt;I23),"2",IF(AND(L23&gt;=I23,L23&lt;J23),"3",IF(AND(L23&gt;=J23,L23&lt;K23),"4",IF(L23&gt;=K23,"5","0"))))))</f>
        <v>1</v>
      </c>
      <c r="N23" s="128">
        <f t="shared" ref="N23:N41" si="6">SUM(M23*F23)/100</f>
        <v>5.0000000000000001E-3</v>
      </c>
      <c r="O23" s="130"/>
      <c r="P23" s="130"/>
      <c r="Q23" s="130"/>
      <c r="R23" s="130"/>
      <c r="S23" s="130"/>
      <c r="T23" s="130"/>
      <c r="U23" s="130"/>
      <c r="V23" s="130"/>
      <c r="W23" s="130"/>
      <c r="X23" s="130"/>
    </row>
    <row r="24" spans="1:24" ht="18.75" customHeight="1">
      <c r="A24" s="112"/>
      <c r="B24" s="216"/>
      <c r="C24" s="114" t="s">
        <v>107</v>
      </c>
      <c r="D24" s="116">
        <v>0.56000000000000005</v>
      </c>
      <c r="E24" s="118" t="s">
        <v>94</v>
      </c>
      <c r="F24" s="122">
        <v>0.5</v>
      </c>
      <c r="G24" s="127">
        <v>40</v>
      </c>
      <c r="H24" s="127">
        <v>45</v>
      </c>
      <c r="I24" s="127">
        <v>50</v>
      </c>
      <c r="J24" s="127">
        <v>55</v>
      </c>
      <c r="K24" s="127">
        <v>60</v>
      </c>
      <c r="L24" s="165"/>
      <c r="M24" s="128">
        <f t="shared" si="5"/>
        <v>1</v>
      </c>
      <c r="N24" s="128">
        <f t="shared" si="6"/>
        <v>5.0000000000000001E-3</v>
      </c>
      <c r="O24" s="130"/>
      <c r="P24" s="130"/>
      <c r="Q24" s="130"/>
      <c r="R24" s="130"/>
      <c r="S24" s="130"/>
      <c r="T24" s="130"/>
      <c r="U24" s="130"/>
      <c r="V24" s="130"/>
      <c r="W24" s="130"/>
      <c r="X24" s="130"/>
    </row>
    <row r="25" spans="1:24" ht="18.75" customHeight="1">
      <c r="A25" s="112" t="s">
        <v>39</v>
      </c>
      <c r="B25" s="219">
        <v>1.9</v>
      </c>
      <c r="C25" s="114" t="s">
        <v>108</v>
      </c>
      <c r="D25" s="221"/>
      <c r="E25" s="118" t="s">
        <v>94</v>
      </c>
      <c r="F25" s="122">
        <v>2.5</v>
      </c>
      <c r="G25" s="127">
        <v>50</v>
      </c>
      <c r="H25" s="127">
        <v>45</v>
      </c>
      <c r="I25" s="127">
        <v>40</v>
      </c>
      <c r="J25" s="127">
        <v>35</v>
      </c>
      <c r="K25" s="127">
        <v>30</v>
      </c>
      <c r="L25" s="128">
        <v>5.76</v>
      </c>
      <c r="M25" s="128">
        <f t="shared" ref="M25:M26" si="7">(((IF(L25&gt;G25,G25,IF(L25&lt;K25,K25,L25)))-(IF(L25&lt;G25,G25,IF(AND(L25&gt;=G25,L25&lt;H25),G25,IF(AND(L25&gt;=H25,L25&lt;I25),H25,IF(AND(L25&gt;=I25,L25&lt;J25),I25,IF(AND(L25&gt;=J25,L25&lt;K25),J25,IF(L25&gt;=K25,K25,"0"))))))))/(K25-J25))+IF(L25&lt;G25,"1",IF(AND(L25&gt;=G25,L25&lt;H25),"1",IF(AND(L25&gt;=H25,L25&lt;I25),"2",IF(AND(L25&gt;=I25,L25&lt;J25),"3",IF(AND(L25&gt;=J25,L25&lt;K25),"4",IF(L25&gt;=K25,"5","0"))))))</f>
        <v>5</v>
      </c>
      <c r="N25" s="128">
        <f t="shared" si="6"/>
        <v>0.125</v>
      </c>
      <c r="O25" s="130"/>
      <c r="P25" s="130"/>
      <c r="Q25" s="130"/>
      <c r="R25" s="130"/>
      <c r="S25" s="130"/>
      <c r="T25" s="130"/>
      <c r="U25" s="130"/>
      <c r="V25" s="130"/>
      <c r="W25" s="130"/>
      <c r="X25" s="130"/>
    </row>
    <row r="26" spans="1:24" ht="18.75" customHeight="1">
      <c r="A26" s="225"/>
      <c r="B26" s="216">
        <v>1.1000000000000001</v>
      </c>
      <c r="C26" s="114" t="s">
        <v>109</v>
      </c>
      <c r="D26" s="116" t="s">
        <v>110</v>
      </c>
      <c r="E26" s="118" t="s">
        <v>94</v>
      </c>
      <c r="F26" s="229">
        <v>1</v>
      </c>
      <c r="G26" s="127">
        <v>20</v>
      </c>
      <c r="H26" s="127">
        <v>18</v>
      </c>
      <c r="I26" s="127">
        <v>16</v>
      </c>
      <c r="J26" s="127">
        <v>14</v>
      </c>
      <c r="K26" s="127">
        <v>12</v>
      </c>
      <c r="L26" s="165">
        <v>0</v>
      </c>
      <c r="M26" s="128">
        <f t="shared" si="7"/>
        <v>5</v>
      </c>
      <c r="N26" s="128">
        <f t="shared" si="6"/>
        <v>0.05</v>
      </c>
      <c r="O26" s="130"/>
      <c r="P26" s="130"/>
      <c r="Q26" s="130"/>
      <c r="R26" s="130"/>
      <c r="S26" s="130"/>
      <c r="T26" s="130"/>
      <c r="U26" s="130"/>
      <c r="V26" s="130"/>
      <c r="W26" s="130"/>
      <c r="X26" s="130"/>
    </row>
    <row r="27" spans="1:24" ht="18.75" customHeight="1">
      <c r="A27" s="225"/>
      <c r="B27" s="216">
        <v>1.1100000000000001</v>
      </c>
      <c r="C27" s="134" t="s">
        <v>111</v>
      </c>
      <c r="D27" s="221" t="s">
        <v>112</v>
      </c>
      <c r="E27" s="118" t="s">
        <v>94</v>
      </c>
      <c r="F27" s="122">
        <v>0.5</v>
      </c>
      <c r="G27" s="157">
        <v>30</v>
      </c>
      <c r="H27" s="127">
        <v>40</v>
      </c>
      <c r="I27" s="127">
        <v>50</v>
      </c>
      <c r="J27" s="127">
        <v>60</v>
      </c>
      <c r="K27" s="127">
        <v>70</v>
      </c>
      <c r="L27" s="182">
        <v>0</v>
      </c>
      <c r="M27" s="128">
        <f t="shared" ref="M27:M30" si="8">(((IF(L27&lt;G27,G27,IF(L27&gt;K27,K27,L27)))-(IF(L27&lt;G27,G27,IF(AND(L27&gt;=G27,L27&lt;H27),G27,IF(AND(L27&gt;=H27,L27&lt;I27),H27,IF(AND(L27&gt;=I27,L27&lt;J27),I27,IF(AND(L27&gt;=J27,L27&lt;K27),J27,IF(L27&gt;=K27,K27,"0"))))))))/(K27-J27))+IF(L27&lt;G27,"1",IF(AND(L27&gt;=G27,L27&lt;H27),"1",IF(AND(L27&gt;=H27,L27&lt;I27),"2",IF(AND(L27&gt;=I27,L27&lt;J27),"3",IF(AND(L27&gt;=J27,L27&lt;K27),"4",IF(L27&gt;=K27,"5","0"))))))</f>
        <v>1</v>
      </c>
      <c r="N27" s="128">
        <f t="shared" si="6"/>
        <v>5.0000000000000001E-3</v>
      </c>
      <c r="O27" s="130"/>
      <c r="P27" s="130"/>
      <c r="Q27" s="130"/>
      <c r="R27" s="130"/>
      <c r="S27" s="130"/>
      <c r="T27" s="130"/>
      <c r="U27" s="130"/>
      <c r="V27" s="130"/>
      <c r="W27" s="130"/>
      <c r="X27" s="130"/>
    </row>
    <row r="28" spans="1:24" ht="18.75" customHeight="1">
      <c r="A28" s="112" t="s">
        <v>113</v>
      </c>
      <c r="B28" s="216">
        <v>1.1200000000000001</v>
      </c>
      <c r="C28" s="114" t="s">
        <v>114</v>
      </c>
      <c r="D28" s="118">
        <v>0.47</v>
      </c>
      <c r="E28" s="118" t="s">
        <v>94</v>
      </c>
      <c r="F28" s="122">
        <v>1</v>
      </c>
      <c r="G28" s="127">
        <v>43</v>
      </c>
      <c r="H28" s="127">
        <v>45</v>
      </c>
      <c r="I28" s="127">
        <v>47</v>
      </c>
      <c r="J28" s="127">
        <v>49</v>
      </c>
      <c r="K28" s="127">
        <v>51</v>
      </c>
      <c r="L28" s="165">
        <v>43.21</v>
      </c>
      <c r="M28" s="128">
        <f t="shared" si="8"/>
        <v>1.1050000000000004</v>
      </c>
      <c r="N28" s="128">
        <f t="shared" si="6"/>
        <v>1.1050000000000004E-2</v>
      </c>
      <c r="O28" s="130"/>
      <c r="P28" s="130"/>
      <c r="Q28" s="130"/>
      <c r="R28" s="130"/>
      <c r="S28" s="130"/>
      <c r="T28" s="130"/>
      <c r="U28" s="130"/>
      <c r="V28" s="130"/>
      <c r="W28" s="130"/>
      <c r="X28" s="130"/>
    </row>
    <row r="29" spans="1:24" ht="18.75" customHeight="1">
      <c r="A29" s="225" t="s">
        <v>39</v>
      </c>
      <c r="B29" s="216">
        <v>1.1299999999999999</v>
      </c>
      <c r="C29" s="236" t="s">
        <v>115</v>
      </c>
      <c r="D29" s="116">
        <v>0.6</v>
      </c>
      <c r="E29" s="239" t="s">
        <v>116</v>
      </c>
      <c r="F29" s="199">
        <v>2.5</v>
      </c>
      <c r="G29" s="240">
        <v>30</v>
      </c>
      <c r="H29" s="240">
        <v>40</v>
      </c>
      <c r="I29" s="240">
        <v>50</v>
      </c>
      <c r="J29" s="240">
        <v>60</v>
      </c>
      <c r="K29" s="240">
        <v>70</v>
      </c>
      <c r="L29" s="215"/>
      <c r="M29" s="128">
        <f t="shared" si="8"/>
        <v>1</v>
      </c>
      <c r="N29" s="128">
        <f t="shared" si="6"/>
        <v>2.5000000000000001E-2</v>
      </c>
      <c r="O29" s="130"/>
      <c r="P29" s="130"/>
      <c r="Q29" s="130"/>
      <c r="R29" s="130"/>
      <c r="S29" s="130"/>
      <c r="T29" s="130"/>
      <c r="U29" s="130"/>
      <c r="V29" s="130"/>
      <c r="W29" s="130"/>
      <c r="X29" s="130"/>
    </row>
    <row r="30" spans="1:24" ht="18.75" customHeight="1">
      <c r="A30" s="225" t="s">
        <v>113</v>
      </c>
      <c r="B30" s="216">
        <v>1.1399999999999999</v>
      </c>
      <c r="C30" s="242" t="s">
        <v>117</v>
      </c>
      <c r="D30" s="243"/>
      <c r="E30" s="118" t="s">
        <v>94</v>
      </c>
      <c r="F30" s="246">
        <v>1</v>
      </c>
      <c r="G30" s="248">
        <v>30</v>
      </c>
      <c r="H30" s="248">
        <v>40</v>
      </c>
      <c r="I30" s="248">
        <v>50</v>
      </c>
      <c r="J30" s="248">
        <v>60</v>
      </c>
      <c r="K30" s="248">
        <v>70</v>
      </c>
      <c r="L30" s="223">
        <v>93.63</v>
      </c>
      <c r="M30" s="128">
        <f t="shared" si="8"/>
        <v>5</v>
      </c>
      <c r="N30" s="128">
        <f t="shared" si="6"/>
        <v>0.05</v>
      </c>
      <c r="O30" s="130"/>
      <c r="P30" s="130"/>
      <c r="Q30" s="130"/>
      <c r="R30" s="130"/>
      <c r="S30" s="130"/>
      <c r="T30" s="130"/>
      <c r="U30" s="130"/>
      <c r="V30" s="130"/>
      <c r="W30" s="130"/>
      <c r="X30" s="130"/>
    </row>
    <row r="31" spans="1:24" ht="18.75" customHeight="1">
      <c r="A31" s="225" t="s">
        <v>113</v>
      </c>
      <c r="B31" s="249">
        <v>1.1499999999999999</v>
      </c>
      <c r="C31" s="250" t="s">
        <v>118</v>
      </c>
      <c r="D31" s="116" t="s">
        <v>53</v>
      </c>
      <c r="E31" s="118" t="s">
        <v>119</v>
      </c>
      <c r="F31" s="251">
        <v>0</v>
      </c>
      <c r="G31" s="253" t="s">
        <v>121</v>
      </c>
      <c r="H31" s="180" t="s">
        <v>122</v>
      </c>
      <c r="I31" s="180" t="s">
        <v>123</v>
      </c>
      <c r="J31" s="180" t="s">
        <v>124</v>
      </c>
      <c r="K31" s="180" t="s">
        <v>125</v>
      </c>
      <c r="L31" s="165"/>
      <c r="M31" s="215"/>
      <c r="N31" s="128">
        <f t="shared" si="6"/>
        <v>0</v>
      </c>
      <c r="O31" s="130"/>
      <c r="P31" s="130"/>
      <c r="Q31" s="130"/>
      <c r="R31" s="130"/>
      <c r="S31" s="130"/>
      <c r="T31" s="130"/>
      <c r="U31" s="130"/>
      <c r="V31" s="130"/>
      <c r="W31" s="130"/>
      <c r="X31" s="130"/>
    </row>
    <row r="32" spans="1:24" ht="18.75" customHeight="1">
      <c r="A32" s="225"/>
      <c r="B32" s="216">
        <v>1.1599999999999999</v>
      </c>
      <c r="C32" s="134" t="s">
        <v>126</v>
      </c>
      <c r="D32" s="116" t="s">
        <v>127</v>
      </c>
      <c r="E32" s="118" t="s">
        <v>119</v>
      </c>
      <c r="F32" s="254">
        <v>1</v>
      </c>
      <c r="G32" s="255" t="s">
        <v>128</v>
      </c>
      <c r="H32" s="127" t="s">
        <v>129</v>
      </c>
      <c r="I32" s="127" t="s">
        <v>123</v>
      </c>
      <c r="J32" s="127" t="s">
        <v>124</v>
      </c>
      <c r="K32" s="127" t="s">
        <v>130</v>
      </c>
      <c r="L32" s="165"/>
      <c r="M32" s="215"/>
      <c r="N32" s="128">
        <f t="shared" si="6"/>
        <v>0</v>
      </c>
      <c r="O32" s="130"/>
      <c r="P32" s="130"/>
      <c r="Q32" s="130"/>
      <c r="R32" s="130"/>
      <c r="S32" s="130"/>
      <c r="T32" s="130"/>
      <c r="U32" s="130"/>
      <c r="V32" s="130"/>
      <c r="W32" s="130"/>
      <c r="X32" s="130"/>
    </row>
    <row r="33" spans="1:24" ht="18.75" customHeight="1">
      <c r="A33" s="225"/>
      <c r="B33" s="216">
        <v>1.17</v>
      </c>
      <c r="C33" s="114" t="s">
        <v>131</v>
      </c>
      <c r="D33" s="116" t="s">
        <v>132</v>
      </c>
      <c r="E33" s="118" t="s">
        <v>133</v>
      </c>
      <c r="F33" s="254">
        <v>0</v>
      </c>
      <c r="G33" s="256" t="s">
        <v>134</v>
      </c>
      <c r="H33" s="257"/>
      <c r="I33" s="257"/>
      <c r="J33" s="257"/>
      <c r="K33" s="256" t="s">
        <v>135</v>
      </c>
      <c r="L33" s="165"/>
      <c r="M33" s="215"/>
      <c r="N33" s="128">
        <f t="shared" si="6"/>
        <v>0</v>
      </c>
      <c r="O33" s="130"/>
      <c r="P33" s="130"/>
      <c r="Q33" s="130"/>
      <c r="R33" s="130"/>
      <c r="S33" s="130"/>
      <c r="T33" s="130"/>
      <c r="U33" s="130"/>
      <c r="V33" s="130"/>
      <c r="W33" s="130"/>
      <c r="X33" s="130"/>
    </row>
    <row r="34" spans="1:24" ht="18.75" customHeight="1">
      <c r="A34" s="112"/>
      <c r="B34" s="216">
        <v>1.18</v>
      </c>
      <c r="C34" s="250" t="s">
        <v>136</v>
      </c>
      <c r="D34" s="258" t="s">
        <v>127</v>
      </c>
      <c r="E34" s="118" t="s">
        <v>116</v>
      </c>
      <c r="F34" s="254">
        <v>1</v>
      </c>
      <c r="G34" s="253" t="s">
        <v>121</v>
      </c>
      <c r="H34" s="180" t="s">
        <v>122</v>
      </c>
      <c r="I34" s="180" t="s">
        <v>123</v>
      </c>
      <c r="J34" s="180" t="s">
        <v>124</v>
      </c>
      <c r="K34" s="180" t="s">
        <v>125</v>
      </c>
      <c r="L34" s="165">
        <v>3</v>
      </c>
      <c r="M34" s="215">
        <v>3</v>
      </c>
      <c r="N34" s="128">
        <f t="shared" si="6"/>
        <v>0.03</v>
      </c>
      <c r="O34" s="130"/>
      <c r="P34" s="130"/>
      <c r="Q34" s="130"/>
      <c r="R34" s="130"/>
      <c r="S34" s="130"/>
      <c r="T34" s="130"/>
      <c r="U34" s="130"/>
      <c r="V34" s="130"/>
      <c r="W34" s="130"/>
      <c r="X34" s="130"/>
    </row>
    <row r="35" spans="1:24" ht="18.75" customHeight="1">
      <c r="A35" s="225" t="s">
        <v>39</v>
      </c>
      <c r="B35" s="259">
        <v>1.19</v>
      </c>
      <c r="C35" s="260" t="s">
        <v>137</v>
      </c>
      <c r="D35" s="261">
        <v>0.54</v>
      </c>
      <c r="E35" s="262" t="s">
        <v>94</v>
      </c>
      <c r="F35" s="264">
        <v>2.5</v>
      </c>
      <c r="G35" s="127">
        <v>52</v>
      </c>
      <c r="H35" s="127">
        <v>53</v>
      </c>
      <c r="I35" s="127">
        <v>54</v>
      </c>
      <c r="J35" s="265">
        <v>55</v>
      </c>
      <c r="K35" s="127">
        <v>56</v>
      </c>
      <c r="L35" s="215">
        <v>80.540000000000006</v>
      </c>
      <c r="M35" s="128">
        <f>(((IF(L35&lt;G35,G35,IF(L35&gt;K35,K35,L35)))-(IF(L35&lt;G35,G35,IF(AND(L35&gt;=G35,L35&lt;H35),G35,IF(AND(L35&gt;=H35,L35&lt;I35),H35,IF(AND(L35&gt;=I35,L35&lt;J35),I35,IF(AND(L35&gt;=J35,L35&lt;K35),J35,IF(L35&gt;=K35,K35,"0"))))))))/(K35-J35))+IF(L35&lt;G35,"1",IF(AND(L35&gt;=G35,L35&lt;H35),"1",IF(AND(L35&gt;=H35,L35&lt;I35),"2",IF(AND(L35&gt;=I35,L35&lt;J35),"3",IF(AND(L35&gt;=J35,L35&lt;K35),"4",IF(L35&gt;=K35,"5","0"))))))</f>
        <v>5</v>
      </c>
      <c r="N35" s="128">
        <f t="shared" si="6"/>
        <v>0.125</v>
      </c>
    </row>
    <row r="36" spans="1:24" ht="18.75" customHeight="1">
      <c r="A36" s="225" t="s">
        <v>138</v>
      </c>
      <c r="B36" s="259">
        <v>1.2</v>
      </c>
      <c r="C36" s="267" t="s">
        <v>139</v>
      </c>
      <c r="D36" s="268" t="s">
        <v>130</v>
      </c>
      <c r="E36" s="272" t="s">
        <v>116</v>
      </c>
      <c r="F36" s="271">
        <v>3</v>
      </c>
      <c r="G36" s="255" t="s">
        <v>128</v>
      </c>
      <c r="H36" s="127" t="s">
        <v>129</v>
      </c>
      <c r="I36" s="180" t="s">
        <v>123</v>
      </c>
      <c r="J36" s="180" t="s">
        <v>124</v>
      </c>
      <c r="K36" s="127" t="s">
        <v>130</v>
      </c>
      <c r="L36" s="215">
        <v>5</v>
      </c>
      <c r="M36" s="215">
        <v>5</v>
      </c>
      <c r="N36" s="128">
        <f t="shared" si="6"/>
        <v>0.15</v>
      </c>
    </row>
    <row r="37" spans="1:24" ht="18.75" customHeight="1">
      <c r="A37" s="225" t="s">
        <v>113</v>
      </c>
      <c r="B37" s="259">
        <v>1.21</v>
      </c>
      <c r="C37" s="134" t="s">
        <v>142</v>
      </c>
      <c r="D37" s="273">
        <v>0.87</v>
      </c>
      <c r="E37" s="274" t="s">
        <v>143</v>
      </c>
      <c r="F37" s="275">
        <v>1</v>
      </c>
      <c r="G37" s="276">
        <v>79</v>
      </c>
      <c r="H37" s="276">
        <v>81</v>
      </c>
      <c r="I37" s="276">
        <v>83</v>
      </c>
      <c r="J37" s="276">
        <v>85</v>
      </c>
      <c r="K37" s="276">
        <v>87</v>
      </c>
      <c r="L37" s="215">
        <v>0</v>
      </c>
      <c r="M37" s="128">
        <f>(((IF(L37&lt;G37,G37,IF(L37&gt;K37,K37,L37)))-(IF(L37&lt;G37,G37,IF(AND(L37&gt;=G37,L37&lt;H37),G37,IF(AND(L37&gt;=H37,L37&lt;I37),H37,IF(AND(L37&gt;=I37,L37&lt;J37),I37,IF(AND(L37&gt;=J37,L37&lt;K37),J37,IF(L37&gt;=K37,K37,"0"))))))))/(K37-J37))+IF(L37&lt;G37,"1",IF(AND(L37&gt;=G37,L37&lt;H37),"1",IF(AND(L37&gt;=H37,L37&lt;I37),"2",IF(AND(L37&gt;=I37,L37&lt;J37),"3",IF(AND(L37&gt;=J37,L37&lt;K37),"4",IF(L37&gt;=K37,"5","0"))))))</f>
        <v>1</v>
      </c>
      <c r="N37" s="128">
        <f t="shared" si="6"/>
        <v>0.01</v>
      </c>
    </row>
    <row r="38" spans="1:24" ht="18.75" customHeight="1">
      <c r="A38" s="112" t="s">
        <v>39</v>
      </c>
      <c r="B38" s="259">
        <v>1.22</v>
      </c>
      <c r="C38" s="260" t="s">
        <v>144</v>
      </c>
      <c r="D38" s="268" t="s">
        <v>251</v>
      </c>
      <c r="E38" s="262" t="s">
        <v>94</v>
      </c>
      <c r="F38" s="275">
        <v>2.5</v>
      </c>
      <c r="G38" s="127">
        <v>4</v>
      </c>
      <c r="H38" s="127">
        <v>3.6</v>
      </c>
      <c r="I38" s="127">
        <v>3.2</v>
      </c>
      <c r="J38" s="127">
        <v>2.8</v>
      </c>
      <c r="K38" s="127">
        <v>2.4</v>
      </c>
      <c r="L38" s="215">
        <v>0</v>
      </c>
      <c r="M38" s="128">
        <f t="shared" ref="M38:M40" si="9">(((IF(L38&gt;G38,G38,IF(L38&lt;K38,K38,L38)))-(IF(L38&lt;G38,G38,IF(AND(L38&gt;=G38,L38&lt;H38),G38,IF(AND(L38&gt;=H38,L38&lt;I38),H38,IF(AND(L38&gt;=I38,L38&lt;J38),I38,IF(AND(L38&gt;=J38,L38&lt;K38),J38,IF(L38&gt;=K38,K38,"0"))))))))/(K38-J38))+IF(L38&lt;G38,"1",IF(AND(L38&gt;=G38,L38&lt;H38),"1",IF(AND(L38&gt;=H38,L38&lt;I38),"2",IF(AND(L38&gt;=I38,L38&lt;J38),"3",IF(AND(L38&gt;=J38,L38&lt;K38),"4",IF(L38&gt;=K38,"5","0"))))))</f>
        <v>5.0000000000000009</v>
      </c>
      <c r="N38" s="128">
        <f t="shared" si="6"/>
        <v>0.12500000000000003</v>
      </c>
    </row>
    <row r="39" spans="1:24" ht="18.75" customHeight="1">
      <c r="A39" s="112" t="s">
        <v>39</v>
      </c>
      <c r="B39" s="259">
        <v>1.23</v>
      </c>
      <c r="C39" s="278" t="s">
        <v>146</v>
      </c>
      <c r="D39" s="268" t="s">
        <v>252</v>
      </c>
      <c r="E39" s="262" t="s">
        <v>94</v>
      </c>
      <c r="F39" s="275">
        <v>2.5</v>
      </c>
      <c r="G39" s="180">
        <v>22</v>
      </c>
      <c r="H39" s="180">
        <v>21.75</v>
      </c>
      <c r="I39" s="180">
        <v>21.5</v>
      </c>
      <c r="J39" s="180">
        <v>21.25</v>
      </c>
      <c r="K39" s="180">
        <v>21</v>
      </c>
      <c r="L39" s="215">
        <v>0</v>
      </c>
      <c r="M39" s="128">
        <f t="shared" si="9"/>
        <v>5</v>
      </c>
      <c r="N39" s="128">
        <f t="shared" si="6"/>
        <v>0.125</v>
      </c>
    </row>
    <row r="40" spans="1:24" ht="18.75" customHeight="1">
      <c r="A40" s="534" t="s">
        <v>39</v>
      </c>
      <c r="B40" s="279">
        <v>1.24</v>
      </c>
      <c r="C40" s="280" t="s">
        <v>148</v>
      </c>
      <c r="D40" s="281" t="s">
        <v>149</v>
      </c>
      <c r="E40" s="262" t="s">
        <v>94</v>
      </c>
      <c r="F40" s="282">
        <v>1.3</v>
      </c>
      <c r="G40" s="127">
        <v>2.4</v>
      </c>
      <c r="H40" s="127">
        <v>2.2000000000000002</v>
      </c>
      <c r="I40" s="127">
        <v>2</v>
      </c>
      <c r="J40" s="127">
        <v>1.8</v>
      </c>
      <c r="K40" s="127">
        <v>1.6</v>
      </c>
      <c r="L40" s="182">
        <v>0.84</v>
      </c>
      <c r="M40" s="128">
        <f t="shared" si="9"/>
        <v>5</v>
      </c>
      <c r="N40" s="128">
        <f t="shared" si="6"/>
        <v>6.5000000000000002E-2</v>
      </c>
    </row>
    <row r="41" spans="1:24" ht="18.75" customHeight="1">
      <c r="A41" s="535"/>
      <c r="B41" s="259"/>
      <c r="C41" s="285" t="s">
        <v>151</v>
      </c>
      <c r="D41" s="281">
        <v>0.1</v>
      </c>
      <c r="E41" s="286" t="s">
        <v>94</v>
      </c>
      <c r="F41" s="288">
        <v>1.2</v>
      </c>
      <c r="G41" s="289">
        <v>6</v>
      </c>
      <c r="H41" s="289">
        <v>8</v>
      </c>
      <c r="I41" s="289">
        <v>10</v>
      </c>
      <c r="J41" s="289">
        <v>12</v>
      </c>
      <c r="K41" s="289">
        <v>14</v>
      </c>
      <c r="L41" s="284">
        <v>42.3</v>
      </c>
      <c r="M41" s="128">
        <f>(((IF(L41&lt;G41,G41,IF(L41&gt;K41,K41,L41)))-(IF(L41&lt;G41,G41,IF(AND(L41&gt;=G41,L41&lt;H41),G41,IF(AND(L41&gt;=H41,L41&lt;I41),H41,IF(AND(L41&gt;=I41,L41&lt;J41),I41,IF(AND(L41&gt;=J41,L41&lt;K41),J41,IF(L41&gt;=K41,K41,"0"))))))))/(K41-J41))+IF(L41&lt;G41,"1",IF(AND(L41&gt;=G41,L41&lt;H41),"1",IF(AND(L41&gt;=H41,L41&lt;I41),"2",IF(AND(L41&gt;=I41,L41&lt;J41),"3",IF(AND(L41&gt;=J41,L41&lt;K41),"4",IF(L41&gt;=K41,"5","0"))))))</f>
        <v>5</v>
      </c>
      <c r="N41" s="128">
        <f t="shared" si="6"/>
        <v>0.06</v>
      </c>
    </row>
    <row r="42" spans="1:24" ht="18.75" customHeight="1">
      <c r="A42" s="112" t="s">
        <v>113</v>
      </c>
      <c r="B42" s="259">
        <v>1.25</v>
      </c>
      <c r="C42" s="290" t="s">
        <v>153</v>
      </c>
      <c r="D42" s="291"/>
      <c r="E42" s="292"/>
      <c r="F42" s="294"/>
      <c r="G42" s="189"/>
      <c r="H42" s="295"/>
      <c r="I42" s="295"/>
      <c r="J42" s="295"/>
      <c r="K42" s="295"/>
      <c r="L42" s="194"/>
      <c r="M42" s="194"/>
      <c r="N42" s="196"/>
    </row>
    <row r="43" spans="1:24" ht="18.75" customHeight="1">
      <c r="A43" s="112"/>
      <c r="B43" s="259"/>
      <c r="C43" s="134" t="s">
        <v>154</v>
      </c>
      <c r="D43" s="41" t="s">
        <v>130</v>
      </c>
      <c r="E43" s="296" t="s">
        <v>116</v>
      </c>
      <c r="F43" s="297">
        <v>0.5</v>
      </c>
      <c r="G43" s="240" t="s">
        <v>121</v>
      </c>
      <c r="H43" s="299" t="s">
        <v>122</v>
      </c>
      <c r="I43" s="299" t="s">
        <v>123</v>
      </c>
      <c r="J43" s="299" t="s">
        <v>124</v>
      </c>
      <c r="K43" s="299" t="s">
        <v>125</v>
      </c>
      <c r="L43" s="39">
        <v>3</v>
      </c>
      <c r="M43" s="39">
        <v>3</v>
      </c>
      <c r="N43" s="128">
        <f t="shared" ref="N43:N45" si="10">SUM(M43*F43)/100</f>
        <v>1.4999999999999999E-2</v>
      </c>
    </row>
    <row r="44" spans="1:24" ht="18.75" customHeight="1">
      <c r="A44" s="112"/>
      <c r="B44" s="259"/>
      <c r="C44" s="114" t="s">
        <v>155</v>
      </c>
      <c r="D44" s="300" t="s">
        <v>130</v>
      </c>
      <c r="E44" s="301" t="s">
        <v>116</v>
      </c>
      <c r="F44" s="297">
        <v>0.5</v>
      </c>
      <c r="G44" s="302" t="s">
        <v>121</v>
      </c>
      <c r="H44" s="303" t="s">
        <v>122</v>
      </c>
      <c r="I44" s="303" t="s">
        <v>123</v>
      </c>
      <c r="J44" s="303" t="s">
        <v>124</v>
      </c>
      <c r="K44" s="303" t="s">
        <v>125</v>
      </c>
      <c r="L44" s="215"/>
      <c r="M44" s="215">
        <v>0</v>
      </c>
      <c r="N44" s="128">
        <f t="shared" si="10"/>
        <v>0</v>
      </c>
    </row>
    <row r="45" spans="1:24" ht="18.75" customHeight="1">
      <c r="A45" s="112"/>
      <c r="B45" s="259"/>
      <c r="C45" s="134" t="s">
        <v>156</v>
      </c>
      <c r="D45" s="304" t="s">
        <v>130</v>
      </c>
      <c r="E45" s="305" t="s">
        <v>116</v>
      </c>
      <c r="F45" s="307">
        <v>0.5</v>
      </c>
      <c r="G45" s="248" t="s">
        <v>121</v>
      </c>
      <c r="H45" s="308" t="s">
        <v>122</v>
      </c>
      <c r="I45" s="308" t="s">
        <v>123</v>
      </c>
      <c r="J45" s="308" t="s">
        <v>124</v>
      </c>
      <c r="K45" s="308" t="s">
        <v>125</v>
      </c>
      <c r="L45" s="284"/>
      <c r="M45" s="284">
        <v>0</v>
      </c>
      <c r="N45" s="128">
        <f t="shared" si="10"/>
        <v>0</v>
      </c>
    </row>
    <row r="46" spans="1:24" ht="18.75" customHeight="1">
      <c r="A46" s="112" t="s">
        <v>113</v>
      </c>
      <c r="B46" s="259">
        <v>1.26</v>
      </c>
      <c r="C46" s="290" t="s">
        <v>157</v>
      </c>
      <c r="D46" s="309"/>
      <c r="E46" s="292"/>
      <c r="F46" s="294"/>
      <c r="G46" s="189"/>
      <c r="H46" s="295"/>
      <c r="I46" s="295"/>
      <c r="J46" s="295"/>
      <c r="K46" s="295"/>
      <c r="L46" s="194"/>
      <c r="M46" s="194"/>
      <c r="N46" s="196"/>
    </row>
    <row r="47" spans="1:24" ht="18.75" customHeight="1">
      <c r="A47" s="225"/>
      <c r="B47" s="259"/>
      <c r="C47" s="114" t="s">
        <v>158</v>
      </c>
      <c r="D47" s="41" t="s">
        <v>130</v>
      </c>
      <c r="E47" s="296" t="s">
        <v>116</v>
      </c>
      <c r="F47" s="254">
        <v>0.5</v>
      </c>
      <c r="G47" s="240" t="s">
        <v>121</v>
      </c>
      <c r="H47" s="299" t="s">
        <v>122</v>
      </c>
      <c r="I47" s="299" t="s">
        <v>123</v>
      </c>
      <c r="J47" s="299" t="s">
        <v>124</v>
      </c>
      <c r="K47" s="299" t="s">
        <v>125</v>
      </c>
      <c r="L47" s="39">
        <v>4</v>
      </c>
      <c r="M47" s="39">
        <v>4</v>
      </c>
      <c r="N47" s="128">
        <f t="shared" ref="N47:N53" si="11">SUM(M47*F47)/100</f>
        <v>0.02</v>
      </c>
    </row>
    <row r="48" spans="1:24" ht="18.75" customHeight="1">
      <c r="A48" s="225"/>
      <c r="B48" s="259"/>
      <c r="C48" s="114" t="s">
        <v>159</v>
      </c>
      <c r="D48" s="155" t="s">
        <v>130</v>
      </c>
      <c r="E48" s="301" t="s">
        <v>116</v>
      </c>
      <c r="F48" s="254">
        <v>0.5</v>
      </c>
      <c r="G48" s="302" t="s">
        <v>121</v>
      </c>
      <c r="H48" s="303" t="s">
        <v>122</v>
      </c>
      <c r="I48" s="303" t="s">
        <v>123</v>
      </c>
      <c r="J48" s="303" t="s">
        <v>124</v>
      </c>
      <c r="K48" s="303" t="s">
        <v>125</v>
      </c>
      <c r="L48" s="223"/>
      <c r="M48" s="223">
        <v>0</v>
      </c>
      <c r="N48" s="128">
        <f t="shared" si="11"/>
        <v>0</v>
      </c>
    </row>
    <row r="49" spans="1:14" ht="18.75" customHeight="1">
      <c r="A49" s="225"/>
      <c r="B49" s="312"/>
      <c r="C49" s="313" t="s">
        <v>160</v>
      </c>
      <c r="D49" s="300" t="s">
        <v>130</v>
      </c>
      <c r="E49" s="301" t="s">
        <v>116</v>
      </c>
      <c r="F49" s="254">
        <v>0.5</v>
      </c>
      <c r="G49" s="302" t="s">
        <v>121</v>
      </c>
      <c r="H49" s="303" t="s">
        <v>122</v>
      </c>
      <c r="I49" s="303" t="s">
        <v>123</v>
      </c>
      <c r="J49" s="303" t="s">
        <v>124</v>
      </c>
      <c r="K49" s="303" t="s">
        <v>125</v>
      </c>
      <c r="L49" s="215"/>
      <c r="M49" s="215">
        <v>0</v>
      </c>
      <c r="N49" s="128">
        <f t="shared" si="11"/>
        <v>0</v>
      </c>
    </row>
    <row r="50" spans="1:14" ht="18.75" customHeight="1">
      <c r="A50" s="225"/>
      <c r="B50" s="259"/>
      <c r="C50" s="114" t="s">
        <v>161</v>
      </c>
      <c r="D50" s="300">
        <v>1</v>
      </c>
      <c r="E50" s="301" t="s">
        <v>116</v>
      </c>
      <c r="F50" s="254">
        <v>0.5</v>
      </c>
      <c r="G50" s="302">
        <v>80</v>
      </c>
      <c r="H50" s="315">
        <v>85</v>
      </c>
      <c r="I50" s="315">
        <v>90</v>
      </c>
      <c r="J50" s="315">
        <v>95</v>
      </c>
      <c r="K50" s="315">
        <v>100</v>
      </c>
      <c r="L50" s="215">
        <v>100</v>
      </c>
      <c r="M50" s="128">
        <f>(((IF(L50&lt;G50,G50,IF(L50&gt;K50,K50,L50)))-(IF(L50&lt;G50,G50,IF(AND(L50&gt;=G50,L50&lt;H50),G50,IF(AND(L50&gt;=H50,L50&lt;I50),H50,IF(AND(L50&gt;=I50,L50&lt;J50),I50,IF(AND(L50&gt;=J50,L50&lt;K50),J50,IF(L50&gt;=K50,K50,"0"))))))))/(K50-J50))+IF(L50&lt;G50,"1",IF(AND(L50&gt;=G50,L50&lt;H50),"1",IF(AND(L50&gt;=H50,L50&lt;I50),"2",IF(AND(L50&gt;=I50,L50&lt;J50),"3",IF(AND(L50&gt;=J50,L50&lt;K50),"4",IF(L50&gt;=K50,"5","0"))))))</f>
        <v>5</v>
      </c>
      <c r="N50" s="128">
        <f t="shared" si="11"/>
        <v>2.5000000000000001E-2</v>
      </c>
    </row>
    <row r="51" spans="1:14" ht="18.75" customHeight="1">
      <c r="A51" s="112"/>
      <c r="B51" s="259"/>
      <c r="C51" s="134" t="s">
        <v>162</v>
      </c>
      <c r="D51" s="300">
        <v>1</v>
      </c>
      <c r="E51" s="301" t="s">
        <v>116</v>
      </c>
      <c r="F51" s="254">
        <v>0.5</v>
      </c>
      <c r="G51" s="302" t="s">
        <v>121</v>
      </c>
      <c r="H51" s="303" t="s">
        <v>122</v>
      </c>
      <c r="I51" s="303" t="s">
        <v>123</v>
      </c>
      <c r="J51" s="303" t="s">
        <v>124</v>
      </c>
      <c r="K51" s="303" t="s">
        <v>125</v>
      </c>
      <c r="L51" s="317"/>
      <c r="M51" s="318">
        <v>0</v>
      </c>
      <c r="N51" s="128">
        <f t="shared" si="11"/>
        <v>0</v>
      </c>
    </row>
    <row r="52" spans="1:14" ht="18.75" customHeight="1">
      <c r="A52" s="112" t="s">
        <v>113</v>
      </c>
      <c r="B52" s="259">
        <v>1.27</v>
      </c>
      <c r="C52" s="114" t="s">
        <v>163</v>
      </c>
      <c r="D52" s="300">
        <v>0.8</v>
      </c>
      <c r="E52" s="301" t="s">
        <v>116</v>
      </c>
      <c r="F52" s="254">
        <v>1</v>
      </c>
      <c r="G52" s="302">
        <v>40</v>
      </c>
      <c r="H52" s="315">
        <v>50</v>
      </c>
      <c r="I52" s="315">
        <v>60</v>
      </c>
      <c r="J52" s="315">
        <v>70</v>
      </c>
      <c r="K52" s="315">
        <v>80</v>
      </c>
      <c r="L52" s="317"/>
      <c r="M52" s="128">
        <f>(((IF(L52&lt;G52,G52,IF(L52&gt;K52,K52,L52)))-(IF(L52&lt;G52,G52,IF(AND(L52&gt;=G52,L52&lt;H52),G52,IF(AND(L52&gt;=H52,L52&lt;I52),H52,IF(AND(L52&gt;=I52,L52&lt;J52),I52,IF(AND(L52&gt;=J52,L52&lt;K52),J52,IF(L52&gt;=K52,K52,"0"))))))))/(K52-J52))+IF(L52&lt;G52,"1",IF(AND(L52&gt;=G52,L52&lt;H52),"1",IF(AND(L52&gt;=H52,L52&lt;I52),"2",IF(AND(L52&gt;=I52,L52&lt;J52),"3",IF(AND(L52&gt;=J52,L52&lt;K52),"4",IF(L52&gt;=K52,"5","0"))))))</f>
        <v>1</v>
      </c>
      <c r="N52" s="128">
        <f t="shared" si="11"/>
        <v>0.01</v>
      </c>
    </row>
    <row r="53" spans="1:14" ht="18.75" customHeight="1">
      <c r="A53" s="320"/>
      <c r="B53" s="279">
        <v>1.28</v>
      </c>
      <c r="C53" s="250" t="s">
        <v>164</v>
      </c>
      <c r="D53" s="304">
        <v>0.8</v>
      </c>
      <c r="E53" s="305" t="s">
        <v>116</v>
      </c>
      <c r="F53" s="322">
        <v>0.5</v>
      </c>
      <c r="G53" s="323">
        <v>70</v>
      </c>
      <c r="H53" s="323">
        <v>75</v>
      </c>
      <c r="I53" s="323">
        <v>80</v>
      </c>
      <c r="J53" s="323">
        <v>85</v>
      </c>
      <c r="K53" s="323">
        <v>90</v>
      </c>
      <c r="L53" s="324">
        <v>5</v>
      </c>
      <c r="M53" s="128">
        <v>5</v>
      </c>
      <c r="N53" s="128">
        <f t="shared" si="11"/>
        <v>2.5000000000000001E-2</v>
      </c>
    </row>
    <row r="54" spans="1:14" ht="18.75" customHeight="1">
      <c r="A54" s="320"/>
      <c r="B54" s="326">
        <v>1.29</v>
      </c>
      <c r="C54" s="327" t="s">
        <v>165</v>
      </c>
      <c r="D54" s="291"/>
      <c r="E54" s="292"/>
      <c r="F54" s="189"/>
      <c r="G54" s="189"/>
      <c r="H54" s="295"/>
      <c r="I54" s="189"/>
      <c r="J54" s="189"/>
      <c r="K54" s="295"/>
      <c r="L54" s="194"/>
      <c r="M54" s="194"/>
      <c r="N54" s="196"/>
    </row>
    <row r="55" spans="1:14" ht="18.75" customHeight="1">
      <c r="A55" s="153"/>
      <c r="B55" s="328"/>
      <c r="C55" s="250" t="s">
        <v>166</v>
      </c>
      <c r="D55" s="329">
        <v>0.6</v>
      </c>
      <c r="E55" s="296" t="s">
        <v>116</v>
      </c>
      <c r="F55" s="297">
        <v>0.5</v>
      </c>
      <c r="G55" s="171">
        <v>40</v>
      </c>
      <c r="H55" s="171">
        <v>45</v>
      </c>
      <c r="I55" s="171">
        <v>50</v>
      </c>
      <c r="J55" s="171">
        <v>55</v>
      </c>
      <c r="K55" s="171">
        <v>60</v>
      </c>
      <c r="L55" s="39"/>
      <c r="M55" s="128">
        <f t="shared" ref="M55:M57" si="12">(((IF(L55&lt;G55,G55,IF(L55&gt;K55,K55,L55)))-(IF(L55&lt;G55,G55,IF(AND(L55&gt;=G55,L55&lt;H55),G55,IF(AND(L55&gt;=H55,L55&lt;I55),H55,IF(AND(L55&gt;=I55,L55&lt;J55),I55,IF(AND(L55&gt;=J55,L55&lt;K55),J55,IF(L55&gt;=K55,K55,"0"))))))))/(K55-J55))+IF(L55&lt;G55,"1",IF(AND(L55&gt;=G55,L55&lt;H55),"1",IF(AND(L55&gt;=H55,L55&lt;I55),"2",IF(AND(L55&gt;=I55,L55&lt;J55),"3",IF(AND(L55&gt;=J55,L55&lt;K55),"4",IF(L55&gt;=K55,"5","0"))))))</f>
        <v>1</v>
      </c>
      <c r="N55" s="128">
        <f t="shared" ref="N55:N60" si="13">SUM(M55*F55)/100</f>
        <v>5.0000000000000001E-3</v>
      </c>
    </row>
    <row r="56" spans="1:14" ht="18.75" customHeight="1">
      <c r="A56" s="153"/>
      <c r="B56" s="331"/>
      <c r="C56" s="250" t="s">
        <v>167</v>
      </c>
      <c r="D56" s="300">
        <v>0.5</v>
      </c>
      <c r="E56" s="301" t="s">
        <v>116</v>
      </c>
      <c r="F56" s="254">
        <v>0.5</v>
      </c>
      <c r="G56" s="127">
        <v>30</v>
      </c>
      <c r="H56" s="127">
        <v>35</v>
      </c>
      <c r="I56" s="127">
        <v>40</v>
      </c>
      <c r="J56" s="127">
        <v>45</v>
      </c>
      <c r="K56" s="127">
        <v>50</v>
      </c>
      <c r="L56" s="215"/>
      <c r="M56" s="128">
        <f t="shared" si="12"/>
        <v>1</v>
      </c>
      <c r="N56" s="128">
        <f t="shared" si="13"/>
        <v>5.0000000000000001E-3</v>
      </c>
    </row>
    <row r="57" spans="1:14" ht="18.75" customHeight="1">
      <c r="A57" s="112"/>
      <c r="B57" s="312"/>
      <c r="C57" s="250" t="s">
        <v>168</v>
      </c>
      <c r="D57" s="300">
        <v>0.4</v>
      </c>
      <c r="E57" s="301" t="s">
        <v>116</v>
      </c>
      <c r="F57" s="254">
        <v>0.5</v>
      </c>
      <c r="G57" s="127">
        <v>20</v>
      </c>
      <c r="H57" s="127">
        <v>25</v>
      </c>
      <c r="I57" s="127">
        <v>30</v>
      </c>
      <c r="J57" s="127">
        <v>35</v>
      </c>
      <c r="K57" s="127">
        <v>40</v>
      </c>
      <c r="L57" s="215"/>
      <c r="M57" s="128">
        <f t="shared" si="12"/>
        <v>1</v>
      </c>
      <c r="N57" s="128">
        <f t="shared" si="13"/>
        <v>5.0000000000000001E-3</v>
      </c>
    </row>
    <row r="58" spans="1:14" ht="18.75" customHeight="1">
      <c r="A58" s="225" t="s">
        <v>169</v>
      </c>
      <c r="B58" s="259">
        <v>1.3</v>
      </c>
      <c r="C58" s="332" t="s">
        <v>170</v>
      </c>
      <c r="D58" s="333"/>
      <c r="E58" s="333" t="s">
        <v>116</v>
      </c>
      <c r="F58" s="335">
        <v>0</v>
      </c>
      <c r="G58" s="302" t="s">
        <v>121</v>
      </c>
      <c r="H58" s="303" t="s">
        <v>122</v>
      </c>
      <c r="I58" s="303" t="s">
        <v>123</v>
      </c>
      <c r="J58" s="303" t="s">
        <v>124</v>
      </c>
      <c r="K58" s="303" t="s">
        <v>125</v>
      </c>
      <c r="L58" s="165">
        <v>2</v>
      </c>
      <c r="M58" s="215">
        <v>2</v>
      </c>
      <c r="N58" s="128">
        <f t="shared" si="13"/>
        <v>0</v>
      </c>
    </row>
    <row r="59" spans="1:14" ht="18.75" customHeight="1">
      <c r="A59" s="112"/>
      <c r="B59" s="216">
        <v>1.31</v>
      </c>
      <c r="C59" s="337" t="s">
        <v>171</v>
      </c>
      <c r="D59" s="338"/>
      <c r="E59" s="339"/>
      <c r="F59" s="335">
        <v>1.3</v>
      </c>
      <c r="G59" s="171">
        <v>2</v>
      </c>
      <c r="H59" s="171">
        <v>4</v>
      </c>
      <c r="I59" s="171">
        <v>6</v>
      </c>
      <c r="J59" s="171">
        <v>8</v>
      </c>
      <c r="K59" s="171">
        <v>10</v>
      </c>
      <c r="L59" s="165"/>
      <c r="M59" s="128">
        <v>5</v>
      </c>
      <c r="N59" s="128">
        <f t="shared" si="13"/>
        <v>6.5000000000000002E-2</v>
      </c>
    </row>
    <row r="60" spans="1:14" ht="18.75" customHeight="1">
      <c r="A60" s="225"/>
      <c r="B60" s="279">
        <v>1.32</v>
      </c>
      <c r="C60" s="342" t="s">
        <v>172</v>
      </c>
      <c r="D60" s="344"/>
      <c r="E60" s="345"/>
      <c r="F60" s="271">
        <v>1.2</v>
      </c>
      <c r="G60" s="346">
        <v>1</v>
      </c>
      <c r="H60" s="346">
        <v>2</v>
      </c>
      <c r="I60" s="346">
        <v>3</v>
      </c>
      <c r="J60" s="346">
        <v>4</v>
      </c>
      <c r="K60" s="346">
        <v>5</v>
      </c>
      <c r="L60" s="182"/>
      <c r="M60" s="324">
        <v>5</v>
      </c>
      <c r="N60" s="324">
        <f t="shared" si="13"/>
        <v>0.06</v>
      </c>
    </row>
    <row r="61" spans="1:14" ht="18.75" customHeight="1">
      <c r="A61" s="225"/>
      <c r="B61" s="348"/>
      <c r="C61" s="350" t="s">
        <v>173</v>
      </c>
      <c r="D61" s="351"/>
      <c r="E61" s="351"/>
      <c r="F61" s="354">
        <v>30</v>
      </c>
      <c r="G61" s="355"/>
      <c r="H61" s="355"/>
      <c r="I61" s="355"/>
      <c r="J61" s="355"/>
      <c r="K61" s="355"/>
      <c r="L61" s="355"/>
      <c r="M61" s="355"/>
      <c r="N61" s="355"/>
    </row>
    <row r="62" spans="1:14" ht="18.75" customHeight="1">
      <c r="A62" s="225"/>
      <c r="B62" s="357"/>
      <c r="C62" s="156" t="s">
        <v>174</v>
      </c>
      <c r="D62" s="359"/>
      <c r="E62" s="361"/>
      <c r="F62" s="275"/>
      <c r="G62" s="154"/>
      <c r="H62" s="154"/>
      <c r="I62" s="154"/>
      <c r="J62" s="154"/>
      <c r="K62" s="154"/>
      <c r="L62" s="154"/>
      <c r="M62" s="154"/>
      <c r="N62" s="154"/>
    </row>
    <row r="63" spans="1:14" ht="18.75" customHeight="1">
      <c r="A63" s="225" t="s">
        <v>169</v>
      </c>
      <c r="B63" s="363">
        <v>2.1</v>
      </c>
      <c r="C63" s="365" t="s">
        <v>175</v>
      </c>
      <c r="D63" s="367" t="s">
        <v>53</v>
      </c>
      <c r="E63" s="369" t="s">
        <v>116</v>
      </c>
      <c r="F63" s="282">
        <v>3</v>
      </c>
      <c r="G63" s="289" t="s">
        <v>121</v>
      </c>
      <c r="H63" s="289" t="s">
        <v>122</v>
      </c>
      <c r="I63" s="289" t="s">
        <v>123</v>
      </c>
      <c r="J63" s="289" t="s">
        <v>124</v>
      </c>
      <c r="K63" s="289" t="s">
        <v>125</v>
      </c>
      <c r="L63" s="371">
        <v>2</v>
      </c>
      <c r="M63" s="371">
        <v>2</v>
      </c>
      <c r="N63" s="172">
        <f>SUM(M63*F63)/100</f>
        <v>0.06</v>
      </c>
    </row>
    <row r="64" spans="1:14" ht="18.75" customHeight="1">
      <c r="A64" s="225" t="s">
        <v>169</v>
      </c>
      <c r="B64" s="358">
        <v>2.2000000000000002</v>
      </c>
      <c r="C64" s="341" t="s">
        <v>176</v>
      </c>
      <c r="D64" s="364"/>
      <c r="E64" s="366"/>
      <c r="F64" s="368"/>
      <c r="G64" s="194"/>
      <c r="H64" s="194"/>
      <c r="I64" s="194"/>
      <c r="J64" s="194"/>
      <c r="K64" s="194"/>
      <c r="L64" s="194"/>
      <c r="M64" s="194"/>
      <c r="N64" s="196"/>
    </row>
    <row r="65" spans="1:14" ht="18.75" customHeight="1">
      <c r="A65" s="225"/>
      <c r="B65" s="259"/>
      <c r="C65" s="360" t="s">
        <v>177</v>
      </c>
      <c r="D65" s="370" t="s">
        <v>178</v>
      </c>
      <c r="E65" s="372" t="s">
        <v>94</v>
      </c>
      <c r="F65" s="374">
        <v>1.5</v>
      </c>
      <c r="G65" s="171">
        <v>20</v>
      </c>
      <c r="H65" s="171">
        <v>25</v>
      </c>
      <c r="I65" s="171">
        <v>30</v>
      </c>
      <c r="J65" s="171">
        <v>35</v>
      </c>
      <c r="K65" s="171">
        <v>40</v>
      </c>
      <c r="L65" s="39">
        <v>14.93</v>
      </c>
      <c r="M65" s="128">
        <f t="shared" ref="M65:M66" si="14">(((IF(L65&lt;G65,G65,IF(L65&gt;K65,K65,L65)))-(IF(L65&lt;G65,G65,IF(AND(L65&gt;=G65,L65&lt;H65),G65,IF(AND(L65&gt;=H65,L65&lt;I65),H65,IF(AND(L65&gt;=I65,L65&lt;J65),I65,IF(AND(L65&gt;=J65,L65&lt;K65),J65,IF(L65&gt;=K65,K65,"0"))))))))/(K65-J65))+IF(L65&lt;G65,"1",IF(AND(L65&gt;=G65,L65&lt;H65),"1",IF(AND(L65&gt;=H65,L65&lt;I65),"2",IF(AND(L65&gt;=I65,L65&lt;J65),"3",IF(AND(L65&gt;=J65,L65&lt;K65),"4",IF(L65&gt;=K65,"5","0"))))))</f>
        <v>1</v>
      </c>
      <c r="N65" s="128">
        <f t="shared" ref="N65:N81" si="15">SUM(M65*F65)/100</f>
        <v>1.4999999999999999E-2</v>
      </c>
    </row>
    <row r="66" spans="1:14" ht="18.75" customHeight="1">
      <c r="A66" s="112"/>
      <c r="B66" s="259"/>
      <c r="C66" s="360" t="s">
        <v>179</v>
      </c>
      <c r="D66" s="268" t="s">
        <v>180</v>
      </c>
      <c r="E66" s="274" t="s">
        <v>94</v>
      </c>
      <c r="F66" s="335">
        <v>1.5</v>
      </c>
      <c r="G66" s="127">
        <v>25</v>
      </c>
      <c r="H66" s="127">
        <v>30</v>
      </c>
      <c r="I66" s="127">
        <v>35</v>
      </c>
      <c r="J66" s="127">
        <v>40</v>
      </c>
      <c r="K66" s="276">
        <v>45</v>
      </c>
      <c r="L66" s="215">
        <v>28.77</v>
      </c>
      <c r="M66" s="128">
        <f t="shared" si="14"/>
        <v>1.754</v>
      </c>
      <c r="N66" s="128">
        <f t="shared" si="15"/>
        <v>2.6310000000000004E-2</v>
      </c>
    </row>
    <row r="67" spans="1:14" ht="18.75" customHeight="1">
      <c r="A67" s="225" t="s">
        <v>39</v>
      </c>
      <c r="B67" s="358">
        <v>2.2999999999999998</v>
      </c>
      <c r="C67" s="260" t="s">
        <v>181</v>
      </c>
      <c r="D67" s="268" t="s">
        <v>97</v>
      </c>
      <c r="E67" s="274" t="s">
        <v>94</v>
      </c>
      <c r="F67" s="377">
        <v>2</v>
      </c>
      <c r="G67" s="276">
        <v>8</v>
      </c>
      <c r="H67" s="276">
        <v>7.75</v>
      </c>
      <c r="I67" s="379">
        <v>7.5</v>
      </c>
      <c r="J67" s="276">
        <v>7.25</v>
      </c>
      <c r="K67" s="276">
        <v>7</v>
      </c>
      <c r="L67" s="318">
        <v>3.19</v>
      </c>
      <c r="M67" s="128">
        <f>(((IF(L67&gt;G67,G67,IF(L67&lt;K67,K67,L67)))-(IF(L67&lt;G67,G67,IF(AND(L67&gt;=G67,L67&lt;H67),G67,IF(AND(L67&gt;=H67,L67&lt;I67),H67,IF(AND(L67&gt;=I67,L67&lt;J67),I67,IF(AND(L67&gt;=J67,L67&lt;K67),J67,IF(L67&gt;=K67,K67,"0"))))))))/(K67-J67))+IF(L67&lt;G67,"1",IF(AND(L67&gt;=G67,L67&lt;H67),"1",IF(AND(L67&gt;=H67,L67&lt;I67),"2",IF(AND(L67&gt;=I67,L67&lt;J67),"3",IF(AND(L67&gt;=J67,L67&lt;K67),"4",IF(L67&gt;=K67,"5","0"))))))</f>
        <v>5</v>
      </c>
      <c r="N67" s="128">
        <f t="shared" si="15"/>
        <v>0.1</v>
      </c>
    </row>
    <row r="68" spans="1:14" ht="18.75" customHeight="1">
      <c r="A68" s="225" t="s">
        <v>169</v>
      </c>
      <c r="B68" s="358">
        <v>2.4</v>
      </c>
      <c r="C68" s="360" t="s">
        <v>182</v>
      </c>
      <c r="D68" s="268"/>
      <c r="E68" s="388"/>
      <c r="F68" s="282">
        <v>3</v>
      </c>
      <c r="G68" s="382"/>
      <c r="H68" s="382"/>
      <c r="I68" s="382"/>
      <c r="J68" s="382"/>
      <c r="K68" s="382"/>
      <c r="L68" s="284">
        <v>2</v>
      </c>
      <c r="M68" s="284">
        <v>2</v>
      </c>
      <c r="N68" s="128">
        <f t="shared" si="15"/>
        <v>0.06</v>
      </c>
    </row>
    <row r="69" spans="1:14" ht="18.75" customHeight="1">
      <c r="A69" s="112" t="s">
        <v>39</v>
      </c>
      <c r="B69" s="358">
        <v>2.5</v>
      </c>
      <c r="C69" s="384" t="s">
        <v>183</v>
      </c>
      <c r="D69" s="268">
        <v>0.2</v>
      </c>
      <c r="E69" s="274" t="s">
        <v>94</v>
      </c>
      <c r="F69" s="368"/>
      <c r="G69" s="276">
        <v>16</v>
      </c>
      <c r="H69" s="276">
        <v>18</v>
      </c>
      <c r="I69" s="276">
        <v>20</v>
      </c>
      <c r="J69" s="276">
        <v>22</v>
      </c>
      <c r="K69" s="276">
        <v>24</v>
      </c>
      <c r="L69" s="318">
        <v>19.84</v>
      </c>
      <c r="M69" s="128">
        <f t="shared" ref="M69:M72" si="16">(((IF(L69&lt;G69,G69,IF(L69&gt;K69,K69,L69)))-(IF(L69&lt;G69,G69,IF(AND(L69&gt;=G69,L69&lt;H69),G69,IF(AND(L69&gt;=H69,L69&lt;I69),H69,IF(AND(L69&gt;=I69,L69&lt;J69),I69,IF(AND(L69&gt;=J69,L69&lt;K69),J69,IF(L69&gt;=K69,K69,"0"))))))))/(K69-J69))+IF(L69&lt;G69,"1",IF(AND(L69&gt;=G69,L69&lt;H69),"1",IF(AND(L69&gt;=H69,L69&lt;I69),"2",IF(AND(L69&gt;=I69,L69&lt;J69),"3",IF(AND(L69&gt;=J69,L69&lt;K69),"4",IF(L69&gt;=K69,"5","0"))))))</f>
        <v>2.92</v>
      </c>
      <c r="N69" s="128">
        <f t="shared" si="15"/>
        <v>0</v>
      </c>
    </row>
    <row r="70" spans="1:14" ht="18.75" customHeight="1">
      <c r="A70" s="112"/>
      <c r="B70" s="358"/>
      <c r="C70" s="285" t="s">
        <v>184</v>
      </c>
      <c r="D70" s="268">
        <v>0.1</v>
      </c>
      <c r="E70" s="274"/>
      <c r="F70" s="392"/>
      <c r="G70" s="87">
        <v>6</v>
      </c>
      <c r="H70" s="87">
        <v>8</v>
      </c>
      <c r="I70" s="87">
        <v>10</v>
      </c>
      <c r="J70" s="87">
        <v>12</v>
      </c>
      <c r="K70" s="87">
        <v>14</v>
      </c>
      <c r="L70" s="390"/>
      <c r="M70" s="128">
        <f t="shared" si="16"/>
        <v>1</v>
      </c>
      <c r="N70" s="128">
        <f t="shared" si="15"/>
        <v>0</v>
      </c>
    </row>
    <row r="71" spans="1:14" ht="18.75" customHeight="1">
      <c r="A71" s="112"/>
      <c r="B71" s="358"/>
      <c r="C71" s="280" t="s">
        <v>185</v>
      </c>
      <c r="D71" s="268">
        <v>0.2</v>
      </c>
      <c r="E71" s="274"/>
      <c r="F71" s="275">
        <v>0</v>
      </c>
      <c r="G71" s="276">
        <v>16</v>
      </c>
      <c r="H71" s="276">
        <v>18</v>
      </c>
      <c r="I71" s="276">
        <v>20</v>
      </c>
      <c r="J71" s="276">
        <v>22</v>
      </c>
      <c r="K71" s="276">
        <v>24</v>
      </c>
      <c r="L71" s="318"/>
      <c r="M71" s="128">
        <f t="shared" si="16"/>
        <v>1</v>
      </c>
      <c r="N71" s="128">
        <f t="shared" si="15"/>
        <v>0</v>
      </c>
    </row>
    <row r="72" spans="1:14" ht="18.75" customHeight="1">
      <c r="A72" s="112"/>
      <c r="B72" s="358"/>
      <c r="C72" s="360" t="s">
        <v>186</v>
      </c>
      <c r="D72" s="268">
        <v>0.3</v>
      </c>
      <c r="E72" s="274"/>
      <c r="F72" s="275">
        <v>2</v>
      </c>
      <c r="G72" s="276">
        <v>26</v>
      </c>
      <c r="H72" s="276">
        <v>28</v>
      </c>
      <c r="I72" s="276">
        <v>30</v>
      </c>
      <c r="J72" s="276">
        <v>32</v>
      </c>
      <c r="K72" s="276">
        <v>34</v>
      </c>
      <c r="L72" s="215">
        <v>26.34</v>
      </c>
      <c r="M72" s="128">
        <f t="shared" si="16"/>
        <v>1.17</v>
      </c>
      <c r="N72" s="128">
        <f t="shared" si="15"/>
        <v>2.3399999999999997E-2</v>
      </c>
    </row>
    <row r="73" spans="1:14" ht="18.75" customHeight="1">
      <c r="A73" s="225" t="s">
        <v>169</v>
      </c>
      <c r="B73" s="358">
        <v>2.6</v>
      </c>
      <c r="C73" s="360" t="s">
        <v>187</v>
      </c>
      <c r="D73" s="268" t="s">
        <v>188</v>
      </c>
      <c r="E73" s="274" t="s">
        <v>94</v>
      </c>
      <c r="F73" s="275">
        <v>0</v>
      </c>
      <c r="G73" s="276">
        <v>14</v>
      </c>
      <c r="H73" s="276">
        <v>13</v>
      </c>
      <c r="I73" s="276">
        <v>12</v>
      </c>
      <c r="J73" s="276">
        <v>11</v>
      </c>
      <c r="K73" s="276">
        <v>10</v>
      </c>
      <c r="L73" s="215">
        <v>0</v>
      </c>
      <c r="M73" s="128">
        <f>(((IF(L73&gt;G73,G73,IF(L73&lt;K73,K73,L73)))-(IF(L73&lt;G73,G73,IF(AND(L73&gt;=G73,L73&lt;H73),G73,IF(AND(L73&gt;=H73,L73&lt;I73),H73,IF(AND(L73&gt;=I73,L73&lt;J73),I73,IF(AND(L73&gt;=J73,L73&lt;K73),J73,IF(L73&gt;=K73,K73,"0"))))))))/(K73-J73))+IF(L73&lt;G73,"1",IF(AND(L73&gt;=G73,L73&lt;H73),"1",IF(AND(L73&gt;=H73,L73&lt;I73),"2",IF(AND(L73&gt;=I73,L73&lt;J73),"3",IF(AND(L73&gt;=J73,L73&lt;K73),"4",IF(L73&gt;=K73,"5","0"))))))</f>
        <v>5</v>
      </c>
      <c r="N73" s="128">
        <f t="shared" si="15"/>
        <v>0</v>
      </c>
    </row>
    <row r="74" spans="1:14" ht="18.75" customHeight="1">
      <c r="A74" s="225" t="s">
        <v>169</v>
      </c>
      <c r="B74" s="358">
        <v>2.7</v>
      </c>
      <c r="C74" s="384" t="s">
        <v>189</v>
      </c>
      <c r="D74" s="268">
        <v>0.85</v>
      </c>
      <c r="E74" s="274" t="s">
        <v>143</v>
      </c>
      <c r="F74" s="275">
        <v>3</v>
      </c>
      <c r="G74" s="276">
        <v>73</v>
      </c>
      <c r="H74" s="276">
        <v>76</v>
      </c>
      <c r="I74" s="276">
        <v>79</v>
      </c>
      <c r="J74" s="276">
        <v>82</v>
      </c>
      <c r="K74" s="276">
        <v>85</v>
      </c>
      <c r="L74" s="215">
        <v>100</v>
      </c>
      <c r="M74" s="128">
        <f t="shared" ref="M74:M78" si="17">(((IF(L74&lt;G74,G74,IF(L74&gt;K74,K74,L74)))-(IF(L74&lt;G74,G74,IF(AND(L74&gt;=G74,L74&lt;H74),G74,IF(AND(L74&gt;=H74,L74&lt;I74),H74,IF(AND(L74&gt;=I74,L74&lt;J74),I74,IF(AND(L74&gt;=J74,L74&lt;K74),J74,IF(L74&gt;=K74,K74,"0"))))))))/(K74-J74))+IF(L74&lt;G74,"1",IF(AND(L74&gt;=G74,L74&lt;H74),"1",IF(AND(L74&gt;=H74,L74&lt;I74),"2",IF(AND(L74&gt;=I74,L74&lt;J74),"3",IF(AND(L74&gt;=J74,L74&lt;K74),"4",IF(L74&gt;=K74,"5","0"))))))</f>
        <v>5</v>
      </c>
      <c r="N74" s="128">
        <f t="shared" si="15"/>
        <v>0.15</v>
      </c>
    </row>
    <row r="75" spans="1:14" ht="18.75" customHeight="1">
      <c r="A75" s="225" t="s">
        <v>39</v>
      </c>
      <c r="B75" s="358">
        <v>2.8</v>
      </c>
      <c r="C75" s="260" t="s">
        <v>256</v>
      </c>
      <c r="D75" s="268" t="s">
        <v>191</v>
      </c>
      <c r="E75" s="274" t="s">
        <v>94</v>
      </c>
      <c r="F75" s="275">
        <v>2</v>
      </c>
      <c r="G75" s="276">
        <v>58</v>
      </c>
      <c r="H75" s="276">
        <v>60</v>
      </c>
      <c r="I75" s="276">
        <v>62</v>
      </c>
      <c r="J75" s="276">
        <v>64</v>
      </c>
      <c r="K75" s="276">
        <v>66</v>
      </c>
      <c r="L75" s="215">
        <v>63.49</v>
      </c>
      <c r="M75" s="128">
        <f t="shared" si="17"/>
        <v>3.745000000000001</v>
      </c>
      <c r="N75" s="128">
        <f t="shared" si="15"/>
        <v>7.4900000000000022E-2</v>
      </c>
    </row>
    <row r="76" spans="1:14" ht="18.75" customHeight="1">
      <c r="A76" s="112" t="s">
        <v>39</v>
      </c>
      <c r="B76" s="358">
        <v>2.9</v>
      </c>
      <c r="C76" s="360" t="s">
        <v>192</v>
      </c>
      <c r="D76" s="268">
        <v>0.7</v>
      </c>
      <c r="E76" s="274"/>
      <c r="F76" s="275">
        <v>2</v>
      </c>
      <c r="G76" s="276">
        <v>60</v>
      </c>
      <c r="H76" s="276">
        <v>65</v>
      </c>
      <c r="I76" s="276">
        <v>70</v>
      </c>
      <c r="J76" s="276">
        <v>75</v>
      </c>
      <c r="K76" s="276">
        <v>80</v>
      </c>
      <c r="L76" s="215"/>
      <c r="M76" s="128">
        <f t="shared" si="17"/>
        <v>1</v>
      </c>
      <c r="N76" s="128">
        <f t="shared" si="15"/>
        <v>0.02</v>
      </c>
    </row>
    <row r="77" spans="1:14" ht="18.75" customHeight="1">
      <c r="A77" s="112" t="s">
        <v>193</v>
      </c>
      <c r="B77" s="259">
        <v>2.1</v>
      </c>
      <c r="C77" s="360" t="s">
        <v>194</v>
      </c>
      <c r="D77" s="268" t="s">
        <v>195</v>
      </c>
      <c r="E77" s="274" t="s">
        <v>94</v>
      </c>
      <c r="F77" s="395">
        <v>2</v>
      </c>
      <c r="G77" s="276">
        <v>51</v>
      </c>
      <c r="H77" s="276">
        <v>52</v>
      </c>
      <c r="I77" s="276">
        <v>53</v>
      </c>
      <c r="J77" s="276">
        <v>54</v>
      </c>
      <c r="K77" s="276">
        <v>55</v>
      </c>
      <c r="L77" s="215">
        <v>36.700000000000003</v>
      </c>
      <c r="M77" s="128">
        <f t="shared" si="17"/>
        <v>1</v>
      </c>
      <c r="N77" s="128">
        <f t="shared" si="15"/>
        <v>0.02</v>
      </c>
    </row>
    <row r="78" spans="1:14" ht="18.75" customHeight="1">
      <c r="A78" s="112"/>
      <c r="B78" s="259">
        <v>2.11</v>
      </c>
      <c r="C78" s="360" t="s">
        <v>196</v>
      </c>
      <c r="D78" s="399">
        <v>0.82499999999999996</v>
      </c>
      <c r="E78" s="274" t="s">
        <v>94</v>
      </c>
      <c r="F78" s="395">
        <v>2</v>
      </c>
      <c r="G78" s="276">
        <v>72.5</v>
      </c>
      <c r="H78" s="276">
        <v>75</v>
      </c>
      <c r="I78" s="276">
        <v>77.5</v>
      </c>
      <c r="J78" s="276">
        <v>80</v>
      </c>
      <c r="K78" s="276">
        <v>82.5</v>
      </c>
      <c r="L78" s="215">
        <v>57.31</v>
      </c>
      <c r="M78" s="128">
        <f t="shared" si="17"/>
        <v>1</v>
      </c>
      <c r="N78" s="128">
        <f t="shared" si="15"/>
        <v>0.02</v>
      </c>
    </row>
    <row r="79" spans="1:14" ht="18.75" customHeight="1">
      <c r="A79" s="400" t="s">
        <v>113</v>
      </c>
      <c r="B79" s="259">
        <v>2.12</v>
      </c>
      <c r="C79" s="341" t="s">
        <v>197</v>
      </c>
      <c r="D79" s="268"/>
      <c r="E79" s="274" t="s">
        <v>94</v>
      </c>
      <c r="F79" s="395">
        <v>2</v>
      </c>
      <c r="G79" s="276">
        <v>5.4</v>
      </c>
      <c r="H79" s="276">
        <v>4.4000000000000004</v>
      </c>
      <c r="I79" s="276">
        <v>3.4</v>
      </c>
      <c r="J79" s="276">
        <v>2.4</v>
      </c>
      <c r="K79" s="276">
        <v>1.4</v>
      </c>
      <c r="L79" s="215">
        <v>0</v>
      </c>
      <c r="M79" s="128">
        <f t="shared" ref="M79:M80" si="18">(((IF(L79&gt;G79,G79,IF(L79&lt;K79,K79,L79)))-(IF(L79&lt;G79,G79,IF(AND(L79&gt;=G79,L79&lt;H79),G79,IF(AND(L79&gt;=H79,L79&lt;I79),H79,IF(AND(L79&gt;=I79,L79&lt;J79),I79,IF(AND(L79&gt;=J79,L79&lt;K79),J79,IF(L79&gt;=K79,K79,"0"))))))))/(K79-J79))+IF(L79&lt;G79,"1",IF(AND(L79&gt;=G79,L79&lt;H79),"1",IF(AND(L79&gt;=H79,L79&lt;I79),"2",IF(AND(L79&gt;=I79,L79&lt;J79),"3",IF(AND(L79&gt;=J79,L79&lt;K79),"4",IF(L79&gt;=K79,"5","0"))))))</f>
        <v>5</v>
      </c>
      <c r="N79" s="128">
        <f t="shared" si="15"/>
        <v>0.1</v>
      </c>
    </row>
    <row r="80" spans="1:14" ht="18.75" customHeight="1">
      <c r="A80" s="112" t="s">
        <v>39</v>
      </c>
      <c r="B80" s="259">
        <v>2.13</v>
      </c>
      <c r="C80" s="360" t="s">
        <v>198</v>
      </c>
      <c r="D80" s="268"/>
      <c r="E80" s="274"/>
      <c r="F80" s="395">
        <v>2</v>
      </c>
      <c r="G80" s="276">
        <v>31</v>
      </c>
      <c r="H80" s="276">
        <v>30</v>
      </c>
      <c r="I80" s="276">
        <v>29</v>
      </c>
      <c r="J80" s="276">
        <v>28</v>
      </c>
      <c r="K80" s="276">
        <v>27</v>
      </c>
      <c r="L80" s="215"/>
      <c r="M80" s="128">
        <f t="shared" si="18"/>
        <v>5</v>
      </c>
      <c r="N80" s="128">
        <f t="shared" si="15"/>
        <v>0.1</v>
      </c>
    </row>
    <row r="81" spans="1:14" ht="18.75" customHeight="1">
      <c r="A81" s="112" t="s">
        <v>39</v>
      </c>
      <c r="B81" s="279">
        <v>2.14</v>
      </c>
      <c r="C81" s="423" t="s">
        <v>200</v>
      </c>
      <c r="D81" s="281"/>
      <c r="E81" s="424"/>
      <c r="F81" s="395">
        <v>2</v>
      </c>
      <c r="G81" s="362">
        <v>0</v>
      </c>
      <c r="H81" s="362"/>
      <c r="I81" s="362"/>
      <c r="J81" s="362"/>
      <c r="K81" s="362">
        <v>5</v>
      </c>
      <c r="L81" s="284"/>
      <c r="M81" s="284">
        <v>5</v>
      </c>
      <c r="N81" s="324">
        <f t="shared" si="15"/>
        <v>0.1</v>
      </c>
    </row>
    <row r="82" spans="1:14" ht="18.75" customHeight="1">
      <c r="A82" s="400"/>
      <c r="B82" s="355"/>
      <c r="C82" s="350" t="s">
        <v>201</v>
      </c>
      <c r="D82" s="426"/>
      <c r="E82" s="426"/>
      <c r="F82" s="407">
        <v>15</v>
      </c>
      <c r="G82" s="355"/>
      <c r="H82" s="355"/>
      <c r="I82" s="355"/>
      <c r="J82" s="355"/>
      <c r="K82" s="355"/>
      <c r="L82" s="355"/>
      <c r="M82" s="355"/>
      <c r="N82" s="355"/>
    </row>
    <row r="83" spans="1:14" ht="18.75" customHeight="1">
      <c r="A83" s="400"/>
      <c r="B83" s="154"/>
      <c r="C83" s="156" t="s">
        <v>203</v>
      </c>
      <c r="D83" s="428"/>
      <c r="E83" s="428"/>
      <c r="F83" s="419"/>
      <c r="G83" s="154"/>
      <c r="H83" s="154"/>
      <c r="I83" s="154"/>
      <c r="J83" s="154"/>
      <c r="K83" s="154"/>
      <c r="L83" s="154"/>
      <c r="M83" s="154"/>
      <c r="N83" s="154"/>
    </row>
    <row r="84" spans="1:14" ht="18.75" customHeight="1">
      <c r="A84" s="112" t="s">
        <v>39</v>
      </c>
      <c r="B84" s="403">
        <v>3.1</v>
      </c>
      <c r="C84" s="430" t="s">
        <v>204</v>
      </c>
      <c r="D84" s="365" t="s">
        <v>130</v>
      </c>
      <c r="E84" s="432"/>
      <c r="F84" s="335">
        <v>5</v>
      </c>
      <c r="G84" s="87" t="s">
        <v>121</v>
      </c>
      <c r="H84" s="87" t="s">
        <v>122</v>
      </c>
      <c r="I84" s="87" t="s">
        <v>123</v>
      </c>
      <c r="J84" s="87" t="s">
        <v>124</v>
      </c>
      <c r="K84" s="87" t="s">
        <v>125</v>
      </c>
      <c r="L84" s="39">
        <v>4</v>
      </c>
      <c r="M84" s="39">
        <v>4</v>
      </c>
      <c r="N84" s="172">
        <f t="shared" ref="N84:N88" si="19">SUM(M84*F84)/100</f>
        <v>0.2</v>
      </c>
    </row>
    <row r="85" spans="1:14" ht="18.75" customHeight="1">
      <c r="A85" s="112"/>
      <c r="B85" s="403">
        <v>3.2</v>
      </c>
      <c r="C85" s="422" t="s">
        <v>205</v>
      </c>
      <c r="D85" s="360"/>
      <c r="E85" s="341"/>
      <c r="F85" s="335">
        <v>5</v>
      </c>
      <c r="G85" s="276">
        <v>94</v>
      </c>
      <c r="H85" s="276">
        <v>95</v>
      </c>
      <c r="I85" s="276">
        <v>96</v>
      </c>
      <c r="J85" s="276">
        <v>97</v>
      </c>
      <c r="K85" s="276">
        <v>98</v>
      </c>
      <c r="L85" s="215"/>
      <c r="M85" s="128">
        <f t="shared" ref="M85:M87" si="20">(((IF(L85&lt;G85,G85,IF(L85&gt;K85,K85,L85)))-(IF(L85&lt;G85,G85,IF(AND(L85&gt;=G85,L85&lt;H85),G85,IF(AND(L85&gt;=H85,L85&lt;I85),H85,IF(AND(L85&gt;=I85,L85&lt;J85),I85,IF(AND(L85&gt;=J85,L85&lt;K85),J85,IF(L85&gt;=K85,K85,"0"))))))))/(K85-J85))+IF(L85&lt;G85,"1",IF(AND(L85&gt;=G85,L85&lt;H85),"1",IF(AND(L85&gt;=H85,L85&lt;I85),"2",IF(AND(L85&gt;=I85,L85&lt;J85),"3",IF(AND(L85&gt;=J85,L85&lt;K85),"4",IF(L85&gt;=K85,"5","0"))))))</f>
        <v>1</v>
      </c>
      <c r="N85" s="128">
        <f t="shared" si="19"/>
        <v>0.05</v>
      </c>
    </row>
    <row r="86" spans="1:14" ht="18.75" customHeight="1">
      <c r="A86" s="112"/>
      <c r="B86" s="403">
        <v>3.3</v>
      </c>
      <c r="C86" s="422" t="s">
        <v>206</v>
      </c>
      <c r="D86" s="268">
        <v>1</v>
      </c>
      <c r="E86" s="341"/>
      <c r="F86" s="335">
        <v>5</v>
      </c>
      <c r="G86" s="276">
        <v>80</v>
      </c>
      <c r="H86" s="276">
        <v>85</v>
      </c>
      <c r="I86" s="276">
        <v>90</v>
      </c>
      <c r="J86" s="276">
        <v>95</v>
      </c>
      <c r="K86" s="276">
        <v>100</v>
      </c>
      <c r="L86" s="215"/>
      <c r="M86" s="128">
        <f t="shared" si="20"/>
        <v>1</v>
      </c>
      <c r="N86" s="128">
        <f t="shared" si="19"/>
        <v>0.05</v>
      </c>
    </row>
    <row r="87" spans="1:14" ht="18.75" customHeight="1">
      <c r="A87" s="112" t="s">
        <v>39</v>
      </c>
      <c r="B87" s="425">
        <v>3.4</v>
      </c>
      <c r="C87" s="360" t="s">
        <v>207</v>
      </c>
      <c r="D87" s="268">
        <v>0.2</v>
      </c>
      <c r="E87" s="274" t="s">
        <v>143</v>
      </c>
      <c r="F87" s="335">
        <v>0</v>
      </c>
      <c r="G87" s="276">
        <v>16</v>
      </c>
      <c r="H87" s="276">
        <v>18</v>
      </c>
      <c r="I87" s="276">
        <v>20</v>
      </c>
      <c r="J87" s="276">
        <v>22</v>
      </c>
      <c r="K87" s="276">
        <v>24</v>
      </c>
      <c r="L87" s="215"/>
      <c r="M87" s="128">
        <f t="shared" si="20"/>
        <v>1</v>
      </c>
      <c r="N87" s="128">
        <f t="shared" si="19"/>
        <v>0</v>
      </c>
    </row>
    <row r="88" spans="1:14" ht="18.75" customHeight="1">
      <c r="A88" s="320" t="s">
        <v>138</v>
      </c>
      <c r="B88" s="445">
        <v>3.5</v>
      </c>
      <c r="C88" s="423" t="s">
        <v>209</v>
      </c>
      <c r="D88" s="433" t="s">
        <v>130</v>
      </c>
      <c r="E88" s="345" t="s">
        <v>116</v>
      </c>
      <c r="F88" s="436">
        <v>0</v>
      </c>
      <c r="G88" s="289" t="s">
        <v>121</v>
      </c>
      <c r="H88" s="289" t="s">
        <v>122</v>
      </c>
      <c r="I88" s="289" t="s">
        <v>123</v>
      </c>
      <c r="J88" s="289" t="s">
        <v>124</v>
      </c>
      <c r="K88" s="289" t="s">
        <v>125</v>
      </c>
      <c r="L88" s="371">
        <v>4</v>
      </c>
      <c r="M88" s="371">
        <v>4</v>
      </c>
      <c r="N88" s="324">
        <f t="shared" si="19"/>
        <v>0</v>
      </c>
    </row>
    <row r="89" spans="1:14" ht="18.75" customHeight="1">
      <c r="A89" s="225"/>
      <c r="B89" s="355"/>
      <c r="C89" s="350" t="s">
        <v>213</v>
      </c>
      <c r="D89" s="447"/>
      <c r="E89" s="447"/>
      <c r="F89" s="407">
        <v>10</v>
      </c>
      <c r="G89" s="355"/>
      <c r="H89" s="355"/>
      <c r="I89" s="355"/>
      <c r="J89" s="355"/>
      <c r="K89" s="355"/>
      <c r="L89" s="355"/>
      <c r="M89" s="355"/>
      <c r="N89" s="355"/>
    </row>
    <row r="90" spans="1:14" ht="18.75" customHeight="1">
      <c r="A90" s="225"/>
      <c r="B90" s="154"/>
      <c r="C90" s="156" t="s">
        <v>214</v>
      </c>
      <c r="D90" s="428"/>
      <c r="E90" s="428"/>
      <c r="F90" s="335"/>
      <c r="G90" s="154"/>
      <c r="H90" s="154"/>
      <c r="I90" s="154"/>
      <c r="J90" s="154"/>
      <c r="K90" s="154"/>
      <c r="L90" s="154"/>
      <c r="M90" s="154"/>
      <c r="N90" s="154"/>
    </row>
    <row r="91" spans="1:14" ht="18.75" customHeight="1">
      <c r="A91" s="112" t="s">
        <v>39</v>
      </c>
      <c r="B91" s="449">
        <v>4.0999999999999996</v>
      </c>
      <c r="C91" s="280" t="s">
        <v>215</v>
      </c>
      <c r="D91" s="370">
        <v>0.9</v>
      </c>
      <c r="E91" s="432"/>
      <c r="F91" s="335">
        <v>2</v>
      </c>
      <c r="G91" s="87">
        <v>70</v>
      </c>
      <c r="H91" s="87">
        <v>75</v>
      </c>
      <c r="I91" s="87">
        <v>80</v>
      </c>
      <c r="J91" s="87">
        <v>85</v>
      </c>
      <c r="K91" s="87">
        <v>90</v>
      </c>
      <c r="L91" s="39">
        <v>66.67</v>
      </c>
      <c r="M91" s="172">
        <f>(((IF(L91&lt;G91,G91,IF(L91&gt;K91,K91,L91)))-(IF(L91&lt;G91,G91,IF(AND(L91&gt;=G91,L91&lt;H91),G91,IF(AND(L91&gt;=H91,L91&lt;I91),H91,IF(AND(L91&gt;=I91,L91&lt;J91),I91,IF(AND(L91&gt;=J91,L91&lt;K91),J91,IF(L91&gt;=K91,K91,"0"))))))))/(K91-J91))+IF(L91&lt;G91,"1",IF(AND(L91&gt;=G91,L91&lt;H91),"1",IF(AND(L91&gt;=H91,L91&lt;I91),"2",IF(AND(L91&gt;=I91,L91&lt;J91),"3",IF(AND(L91&gt;=J91,L91&lt;K91),"4",IF(L91&gt;=K91,"5","0"))))))</f>
        <v>1</v>
      </c>
      <c r="N91" s="172">
        <f t="shared" ref="N91:N96" si="21">SUM(M91*F91)/100</f>
        <v>0.02</v>
      </c>
    </row>
    <row r="92" spans="1:14" ht="18.75" customHeight="1">
      <c r="A92" s="112" t="s">
        <v>39</v>
      </c>
      <c r="B92" s="425">
        <v>4.2</v>
      </c>
      <c r="C92" s="443" t="s">
        <v>216</v>
      </c>
      <c r="D92" s="268" t="s">
        <v>130</v>
      </c>
      <c r="E92" s="274"/>
      <c r="F92" s="335">
        <v>1.5</v>
      </c>
      <c r="G92" s="276" t="s">
        <v>121</v>
      </c>
      <c r="H92" s="276" t="s">
        <v>122</v>
      </c>
      <c r="I92" s="276" t="s">
        <v>123</v>
      </c>
      <c r="J92" s="276" t="s">
        <v>124</v>
      </c>
      <c r="K92" s="276" t="s">
        <v>125</v>
      </c>
      <c r="L92" s="215"/>
      <c r="M92" s="215"/>
      <c r="N92" s="128">
        <f t="shared" si="21"/>
        <v>0</v>
      </c>
    </row>
    <row r="93" spans="1:14" ht="18.75" customHeight="1">
      <c r="A93" s="112" t="s">
        <v>39</v>
      </c>
      <c r="B93" s="425">
        <v>4.3</v>
      </c>
      <c r="C93" s="446" t="s">
        <v>221</v>
      </c>
      <c r="D93" s="268" t="s">
        <v>130</v>
      </c>
      <c r="E93" s="274"/>
      <c r="F93" s="335">
        <v>2</v>
      </c>
      <c r="G93" s="276">
        <v>75</v>
      </c>
      <c r="H93" s="276">
        <v>80</v>
      </c>
      <c r="I93" s="276">
        <v>85</v>
      </c>
      <c r="J93" s="276">
        <v>90</v>
      </c>
      <c r="K93" s="276">
        <v>95</v>
      </c>
      <c r="L93" s="215">
        <v>100</v>
      </c>
      <c r="M93" s="172">
        <f>(((IF(L93&lt;G93,G93,IF(L93&gt;K93,K93,L93)))-(IF(L93&lt;G93,G93,IF(AND(L93&gt;=G93,L93&lt;H93),G93,IF(AND(L93&gt;=H93,L93&lt;I93),H93,IF(AND(L93&gt;=I93,L93&lt;J93),I93,IF(AND(L93&gt;=J93,L93&lt;K93),J93,IF(L93&gt;=K93,K93,"0"))))))))/(K93-J93))+IF(L93&lt;G93,"1",IF(AND(L93&gt;=G93,L93&lt;H93),"1",IF(AND(L93&gt;=H93,L93&lt;I93),"2",IF(AND(L93&gt;=I93,L93&lt;J93),"3",IF(AND(L93&gt;=J93,L93&lt;K93),"4",IF(L93&gt;=K93,"5","0"))))))</f>
        <v>5</v>
      </c>
      <c r="N93" s="128">
        <f t="shared" si="21"/>
        <v>0.1</v>
      </c>
    </row>
    <row r="94" spans="1:14" ht="18.75" customHeight="1">
      <c r="A94" s="112" t="s">
        <v>138</v>
      </c>
      <c r="B94" s="425">
        <v>4.4000000000000004</v>
      </c>
      <c r="C94" s="285" t="s">
        <v>218</v>
      </c>
      <c r="D94" s="268" t="s">
        <v>130</v>
      </c>
      <c r="E94" s="274"/>
      <c r="F94" s="335">
        <v>2</v>
      </c>
      <c r="G94" s="276" t="s">
        <v>121</v>
      </c>
      <c r="H94" s="276" t="s">
        <v>122</v>
      </c>
      <c r="I94" s="276" t="s">
        <v>123</v>
      </c>
      <c r="J94" s="276" t="s">
        <v>124</v>
      </c>
      <c r="K94" s="276" t="s">
        <v>125</v>
      </c>
      <c r="L94" s="215">
        <v>2</v>
      </c>
      <c r="M94" s="215">
        <v>2</v>
      </c>
      <c r="N94" s="128">
        <f t="shared" si="21"/>
        <v>0.04</v>
      </c>
    </row>
    <row r="95" spans="1:14" ht="18.75" customHeight="1">
      <c r="A95" s="112" t="s">
        <v>138</v>
      </c>
      <c r="B95" s="425">
        <v>4.5</v>
      </c>
      <c r="C95" s="134" t="s">
        <v>219</v>
      </c>
      <c r="D95" s="268" t="s">
        <v>130</v>
      </c>
      <c r="E95" s="274"/>
      <c r="F95" s="335">
        <v>0</v>
      </c>
      <c r="G95" s="276" t="s">
        <v>121</v>
      </c>
      <c r="H95" s="276" t="s">
        <v>122</v>
      </c>
      <c r="I95" s="276" t="s">
        <v>123</v>
      </c>
      <c r="J95" s="276" t="s">
        <v>124</v>
      </c>
      <c r="K95" s="276" t="s">
        <v>125</v>
      </c>
      <c r="L95" s="215"/>
      <c r="M95" s="215"/>
      <c r="N95" s="128">
        <f t="shared" si="21"/>
        <v>0</v>
      </c>
    </row>
    <row r="96" spans="1:14" ht="18.75" customHeight="1">
      <c r="A96" s="112" t="s">
        <v>138</v>
      </c>
      <c r="B96" s="425">
        <v>4.5999999999999996</v>
      </c>
      <c r="C96" s="450" t="s">
        <v>220</v>
      </c>
      <c r="D96" s="268">
        <v>0.25</v>
      </c>
      <c r="E96" s="274" t="s">
        <v>119</v>
      </c>
      <c r="F96" s="335">
        <v>2.5</v>
      </c>
      <c r="G96" s="276">
        <v>15</v>
      </c>
      <c r="H96" s="276">
        <v>20</v>
      </c>
      <c r="I96" s="276">
        <v>25</v>
      </c>
      <c r="J96" s="276">
        <v>30</v>
      </c>
      <c r="K96" s="276">
        <v>35</v>
      </c>
      <c r="L96" s="215"/>
      <c r="M96" s="128">
        <f>(((IF(L96&lt;G96,G96,IF(L96&gt;K96,K96,L96)))-(IF(L96&lt;G96,G96,IF(AND(L96&gt;=G96,L96&lt;H96),G96,IF(AND(L96&gt;=H96,L96&lt;I96),H96,IF(AND(L96&gt;=I96,L96&lt;J96),I96,IF(AND(L96&gt;=J96,L96&lt;K96),J96,IF(L96&gt;=K96,K96,"0"))))))))/(K96-J96))+IF(L96&lt;G96,"1",IF(AND(L96&gt;=G96,L96&lt;H96),"1",IF(AND(L96&gt;=H96,L96&lt;I96),"2",IF(AND(L96&gt;=I96,L96&lt;J96),"3",IF(AND(L96&gt;=J96,L96&lt;K96),"4",IF(L96&gt;=K96,"5","0"))))))</f>
        <v>1</v>
      </c>
      <c r="N96" s="128">
        <f t="shared" si="21"/>
        <v>2.5000000000000001E-2</v>
      </c>
    </row>
    <row r="97" spans="1:24" ht="18.75" customHeight="1">
      <c r="A97" s="452"/>
      <c r="B97" s="453"/>
      <c r="C97" s="454"/>
      <c r="D97" s="455"/>
      <c r="E97" s="457"/>
      <c r="F97" s="453"/>
      <c r="G97" s="474" t="s">
        <v>222</v>
      </c>
      <c r="H97" s="459"/>
      <c r="I97" s="459"/>
      <c r="J97" s="459"/>
      <c r="K97" s="459"/>
      <c r="L97" s="453"/>
      <c r="M97" s="453"/>
      <c r="N97" s="476">
        <f>SUM(N11:N96)</f>
        <v>2.7662099999999996</v>
      </c>
      <c r="O97" s="477"/>
      <c r="P97" s="477"/>
      <c r="Q97" s="477"/>
      <c r="R97" s="477"/>
      <c r="S97" s="477"/>
      <c r="T97" s="477"/>
      <c r="U97" s="477"/>
      <c r="V97" s="477"/>
      <c r="W97" s="477"/>
      <c r="X97" s="477"/>
    </row>
    <row r="98" spans="1:24" ht="18.75" customHeight="1">
      <c r="A98" s="1"/>
      <c r="B98" s="5"/>
      <c r="C98" s="465"/>
      <c r="D98" s="466"/>
      <c r="E98" s="466"/>
      <c r="F98" s="5"/>
      <c r="G98" s="479" t="s">
        <v>223</v>
      </c>
      <c r="H98" s="5"/>
      <c r="I98" s="403"/>
      <c r="J98" s="403"/>
      <c r="K98" s="403"/>
      <c r="L98" s="5"/>
      <c r="M98" s="5"/>
      <c r="N98" s="481">
        <f>SUM(N97*100)/5</f>
        <v>55.324199999999998</v>
      </c>
      <c r="O98" s="33"/>
      <c r="P98" s="33"/>
      <c r="Q98" s="33"/>
      <c r="R98" s="33"/>
      <c r="S98" s="33"/>
      <c r="T98" s="33"/>
      <c r="U98" s="33"/>
      <c r="V98" s="33"/>
      <c r="W98" s="33"/>
      <c r="X98" s="33"/>
    </row>
    <row r="99" spans="1:24" ht="18.75" customHeight="1">
      <c r="A99" s="1"/>
      <c r="B99" s="1"/>
      <c r="C99" s="260"/>
      <c r="D99" s="1"/>
      <c r="E99" s="1"/>
      <c r="F99" s="5"/>
      <c r="G99" s="5"/>
      <c r="H99" s="5"/>
      <c r="I99" s="5"/>
      <c r="J99" s="5">
        <v>5</v>
      </c>
      <c r="K99" s="5"/>
      <c r="L99" s="5"/>
      <c r="M99" s="5"/>
      <c r="N99" s="5"/>
      <c r="O99" s="33"/>
      <c r="P99" s="33"/>
      <c r="Q99" s="33"/>
      <c r="R99" s="33"/>
      <c r="S99" s="33"/>
      <c r="T99" s="33"/>
      <c r="U99" s="33"/>
      <c r="V99" s="33"/>
      <c r="W99" s="33"/>
      <c r="X99" s="33"/>
    </row>
    <row r="100" spans="1:24" ht="18.75" customHeight="1">
      <c r="A100" s="1"/>
      <c r="B100" s="1"/>
      <c r="C100" s="4"/>
      <c r="D100" s="4"/>
      <c r="E100" s="4"/>
      <c r="F100" s="5"/>
      <c r="G100" s="5"/>
      <c r="H100" s="5"/>
      <c r="I100" s="5"/>
      <c r="J100" s="5"/>
      <c r="K100" s="5"/>
      <c r="L100" s="5"/>
      <c r="M100" s="5"/>
      <c r="N100" s="5"/>
    </row>
    <row r="101" spans="1:24" ht="18.75" customHeight="1">
      <c r="A101" s="1"/>
      <c r="B101" s="1"/>
      <c r="C101" s="4"/>
      <c r="D101" s="4"/>
      <c r="E101" s="4"/>
      <c r="F101" s="5"/>
      <c r="G101" s="5"/>
      <c r="H101" s="5"/>
      <c r="I101" s="5"/>
      <c r="J101" s="5"/>
      <c r="K101" s="5"/>
      <c r="L101" s="5"/>
      <c r="M101" s="5"/>
      <c r="N101" s="5"/>
    </row>
    <row r="102" spans="1:24" ht="18.75" customHeight="1">
      <c r="A102" s="1"/>
      <c r="B102" s="1"/>
      <c r="C102" s="4"/>
      <c r="D102" s="4"/>
      <c r="E102" s="4"/>
      <c r="F102" s="5"/>
      <c r="G102" s="5"/>
      <c r="H102" s="5"/>
      <c r="I102" s="5"/>
      <c r="J102" s="5"/>
      <c r="K102" s="5"/>
      <c r="L102" s="5"/>
      <c r="M102" s="5"/>
      <c r="N102" s="5"/>
    </row>
    <row r="103" spans="1:24" ht="18.75" customHeight="1">
      <c r="A103" s="1"/>
      <c r="B103" s="1"/>
      <c r="C103" s="4"/>
      <c r="D103" s="4"/>
      <c r="E103" s="4"/>
      <c r="F103" s="5"/>
      <c r="G103" s="5"/>
      <c r="H103" s="5"/>
      <c r="I103" s="5"/>
      <c r="J103" s="5"/>
      <c r="K103" s="5"/>
      <c r="L103" s="5"/>
      <c r="M103" s="5"/>
      <c r="N103" s="5"/>
    </row>
    <row r="104" spans="1:24" ht="18.75" customHeight="1">
      <c r="A104" s="1"/>
      <c r="B104" s="1"/>
      <c r="C104" s="4"/>
      <c r="D104" s="4"/>
      <c r="E104" s="4"/>
      <c r="F104" s="5"/>
      <c r="G104" s="5"/>
      <c r="H104" s="5"/>
      <c r="I104" s="5"/>
      <c r="J104" s="5"/>
      <c r="K104" s="5"/>
      <c r="L104" s="5"/>
      <c r="M104" s="5"/>
      <c r="N104" s="5"/>
    </row>
    <row r="105" spans="1:24" ht="18.75" customHeight="1">
      <c r="A105" s="1"/>
      <c r="B105" s="1"/>
      <c r="C105" s="4"/>
      <c r="D105" s="4"/>
      <c r="E105" s="4"/>
      <c r="F105" s="5"/>
      <c r="G105" s="5"/>
      <c r="H105" s="5"/>
      <c r="I105" s="5"/>
      <c r="J105" s="5"/>
      <c r="K105" s="5"/>
      <c r="L105" s="5"/>
      <c r="M105" s="5"/>
      <c r="N105" s="5"/>
    </row>
    <row r="106" spans="1:24" ht="18.75" customHeight="1">
      <c r="A106" s="1"/>
      <c r="B106" s="1"/>
      <c r="C106" s="4"/>
      <c r="D106" s="4"/>
      <c r="E106" s="4"/>
      <c r="F106" s="5"/>
      <c r="G106" s="5"/>
      <c r="H106" s="5"/>
      <c r="I106" s="5"/>
      <c r="J106" s="5"/>
      <c r="K106" s="5"/>
      <c r="L106" s="5"/>
      <c r="M106" s="5"/>
      <c r="N106" s="5"/>
    </row>
    <row r="107" spans="1:24" ht="18.75" customHeight="1">
      <c r="A107" s="1"/>
      <c r="B107" s="1"/>
      <c r="C107" s="4"/>
      <c r="D107" s="4"/>
      <c r="E107" s="4"/>
      <c r="F107" s="5"/>
      <c r="G107" s="5"/>
      <c r="H107" s="5"/>
      <c r="I107" s="5"/>
      <c r="J107" s="5"/>
      <c r="K107" s="5"/>
      <c r="L107" s="5"/>
      <c r="M107" s="5"/>
      <c r="N107" s="5"/>
    </row>
    <row r="108" spans="1:24" ht="18.75" customHeight="1"/>
    <row r="109" spans="1:24" ht="18.75" customHeight="1">
      <c r="A109" s="1"/>
      <c r="B109" s="1"/>
      <c r="C109" s="4"/>
      <c r="D109" s="4"/>
      <c r="E109" s="4"/>
      <c r="F109" s="5"/>
      <c r="G109" s="5"/>
      <c r="H109" s="5"/>
      <c r="I109" s="5"/>
      <c r="J109" s="5"/>
      <c r="K109" s="5"/>
      <c r="L109" s="5"/>
      <c r="M109" s="5"/>
      <c r="N109" s="5"/>
    </row>
    <row r="110" spans="1:24" ht="15.75" customHeight="1"/>
    <row r="111" spans="1:24" ht="15.75" customHeight="1"/>
    <row r="112" spans="1:24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5:B7"/>
    <mergeCell ref="C5:C7"/>
    <mergeCell ref="G5:K5"/>
    <mergeCell ref="A40:A41"/>
  </mergeCells>
  <pageMargins left="0.7" right="0.7" top="0.75" bottom="0.75" header="0" footer="0"/>
  <pageSetup orientation="landscape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X1000"/>
  <sheetViews>
    <sheetView workbookViewId="0"/>
  </sheetViews>
  <sheetFormatPr defaultColWidth="12.625" defaultRowHeight="15" customHeight="1"/>
  <cols>
    <col min="1" max="1" width="6" customWidth="1"/>
    <col min="2" max="2" width="3.75" customWidth="1"/>
    <col min="3" max="3" width="59.875" customWidth="1"/>
    <col min="4" max="4" width="7.25" customWidth="1"/>
    <col min="5" max="5" width="7.875" customWidth="1"/>
    <col min="6" max="6" width="4.875" customWidth="1"/>
    <col min="7" max="7" width="6.125" customWidth="1"/>
    <col min="8" max="8" width="5.75" customWidth="1"/>
    <col min="9" max="10" width="5.5" customWidth="1"/>
    <col min="11" max="11" width="5.75" customWidth="1"/>
    <col min="12" max="12" width="7.5" customWidth="1"/>
    <col min="13" max="13" width="7.125" customWidth="1"/>
    <col min="14" max="14" width="7.875" customWidth="1"/>
    <col min="15" max="24" width="8.625" customWidth="1"/>
  </cols>
  <sheetData>
    <row r="1" spans="1:24" ht="18.75" customHeight="1">
      <c r="A1" s="1"/>
      <c r="B1" s="1"/>
      <c r="C1" s="2" t="s">
        <v>1</v>
      </c>
      <c r="D1" s="4"/>
      <c r="E1" s="4"/>
      <c r="F1" s="5"/>
      <c r="G1" s="5"/>
      <c r="H1" s="5"/>
      <c r="I1" s="5"/>
      <c r="J1" s="5"/>
      <c r="K1" s="5"/>
      <c r="L1" s="5"/>
      <c r="M1" s="5"/>
      <c r="N1" s="5"/>
    </row>
    <row r="2" spans="1:24" ht="18.75" customHeight="1">
      <c r="A2" s="6"/>
      <c r="B2" s="6"/>
      <c r="C2" s="7" t="s">
        <v>3</v>
      </c>
      <c r="D2" s="7"/>
      <c r="E2" s="7"/>
      <c r="F2" s="7"/>
      <c r="G2" s="7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ht="18.75" customHeight="1">
      <c r="A3" s="6"/>
      <c r="B3" s="6"/>
      <c r="C3" s="9" t="s">
        <v>5</v>
      </c>
      <c r="D3" s="9" t="s">
        <v>7</v>
      </c>
      <c r="E3" s="9"/>
      <c r="F3" s="9"/>
      <c r="G3" s="9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ht="18.75" customHeight="1">
      <c r="A4" s="6"/>
      <c r="B4" s="9"/>
      <c r="C4" s="11" t="s">
        <v>8</v>
      </c>
      <c r="D4" s="11" t="s">
        <v>10</v>
      </c>
      <c r="E4" s="13"/>
      <c r="F4" s="15"/>
      <c r="G4" s="15"/>
      <c r="H4" s="6"/>
      <c r="I4" s="6"/>
      <c r="J4" s="6"/>
      <c r="K4" s="6"/>
      <c r="L4" s="6"/>
      <c r="M4" s="126" t="s">
        <v>72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ht="18.75" customHeight="1">
      <c r="A5" s="19" t="s">
        <v>15</v>
      </c>
      <c r="B5" s="531" t="s">
        <v>4</v>
      </c>
      <c r="C5" s="536" t="s">
        <v>18</v>
      </c>
      <c r="D5" s="24" t="s">
        <v>20</v>
      </c>
      <c r="E5" s="25" t="s">
        <v>28</v>
      </c>
      <c r="F5" s="43"/>
      <c r="G5" s="538" t="s">
        <v>33</v>
      </c>
      <c r="H5" s="539"/>
      <c r="I5" s="539"/>
      <c r="J5" s="539"/>
      <c r="K5" s="540"/>
      <c r="L5" s="31" t="s">
        <v>37</v>
      </c>
      <c r="M5" s="31" t="s">
        <v>16</v>
      </c>
      <c r="N5" s="31" t="s">
        <v>38</v>
      </c>
      <c r="O5" s="33"/>
      <c r="P5" s="33"/>
      <c r="Q5" s="33"/>
      <c r="R5" s="33"/>
      <c r="S5" s="33"/>
      <c r="T5" s="33"/>
      <c r="U5" s="33"/>
      <c r="V5" s="33"/>
      <c r="W5" s="33"/>
      <c r="X5" s="33"/>
    </row>
    <row r="6" spans="1:24" ht="18.75" customHeight="1">
      <c r="A6" s="35" t="s">
        <v>39</v>
      </c>
      <c r="B6" s="532"/>
      <c r="C6" s="537"/>
      <c r="D6" s="36" t="s">
        <v>43</v>
      </c>
      <c r="E6" s="37"/>
      <c r="F6" s="43"/>
      <c r="G6" s="38" t="s">
        <v>53</v>
      </c>
      <c r="H6" s="38" t="s">
        <v>53</v>
      </c>
      <c r="I6" s="38" t="s">
        <v>53</v>
      </c>
      <c r="J6" s="38" t="s">
        <v>53</v>
      </c>
      <c r="K6" s="38" t="s">
        <v>53</v>
      </c>
      <c r="L6" s="39" t="s">
        <v>55</v>
      </c>
      <c r="M6" s="39" t="s">
        <v>58</v>
      </c>
      <c r="N6" s="39" t="s">
        <v>59</v>
      </c>
      <c r="O6" s="33"/>
      <c r="P6" s="33"/>
      <c r="Q6" s="33"/>
      <c r="R6" s="33"/>
      <c r="S6" s="33"/>
      <c r="T6" s="33"/>
      <c r="U6" s="33"/>
      <c r="V6" s="33"/>
      <c r="W6" s="33"/>
      <c r="X6" s="33"/>
    </row>
    <row r="7" spans="1:24" ht="18.75" customHeight="1">
      <c r="A7" s="40"/>
      <c r="B7" s="533"/>
      <c r="C7" s="535"/>
      <c r="D7" s="41"/>
      <c r="E7" s="42"/>
      <c r="F7" s="43" t="s">
        <v>70</v>
      </c>
      <c r="G7" s="44">
        <v>1</v>
      </c>
      <c r="H7" s="45">
        <v>2</v>
      </c>
      <c r="I7" s="45">
        <v>3</v>
      </c>
      <c r="J7" s="45">
        <v>4</v>
      </c>
      <c r="K7" s="45">
        <v>5</v>
      </c>
      <c r="L7" s="49" t="s">
        <v>73</v>
      </c>
      <c r="M7" s="49" t="s">
        <v>75</v>
      </c>
      <c r="N7" s="49" t="s">
        <v>76</v>
      </c>
      <c r="O7" s="33"/>
      <c r="P7" s="33"/>
      <c r="Q7" s="33"/>
      <c r="R7" s="33"/>
      <c r="S7" s="33"/>
      <c r="T7" s="33"/>
      <c r="U7" s="33"/>
      <c r="V7" s="33"/>
      <c r="W7" s="33"/>
      <c r="X7" s="33"/>
    </row>
    <row r="8" spans="1:24" ht="18.75" customHeight="1">
      <c r="A8" s="51"/>
      <c r="B8" s="52"/>
      <c r="C8" s="138" t="s">
        <v>78</v>
      </c>
      <c r="D8" s="139"/>
      <c r="E8" s="139"/>
      <c r="F8" s="59">
        <v>100</v>
      </c>
      <c r="G8" s="141"/>
      <c r="H8" s="141"/>
      <c r="I8" s="141"/>
      <c r="J8" s="141"/>
      <c r="K8" s="141"/>
      <c r="L8" s="142"/>
      <c r="M8" s="142"/>
      <c r="N8" s="143"/>
      <c r="O8" s="33"/>
      <c r="P8" s="33"/>
      <c r="Q8" s="33"/>
      <c r="R8" s="33"/>
      <c r="S8" s="33"/>
      <c r="T8" s="33"/>
      <c r="U8" s="33"/>
      <c r="V8" s="33"/>
      <c r="W8" s="33"/>
      <c r="X8" s="33"/>
    </row>
    <row r="9" spans="1:24" ht="18.75" customHeight="1">
      <c r="A9" s="51"/>
      <c r="B9" s="145"/>
      <c r="C9" s="146" t="s">
        <v>84</v>
      </c>
      <c r="D9" s="148"/>
      <c r="E9" s="148"/>
      <c r="F9" s="59">
        <v>45</v>
      </c>
      <c r="G9" s="150"/>
      <c r="H9" s="150"/>
      <c r="I9" s="150"/>
      <c r="J9" s="150"/>
      <c r="K9" s="150"/>
      <c r="L9" s="152"/>
      <c r="M9" s="152"/>
      <c r="N9" s="152"/>
      <c r="O9" s="33"/>
      <c r="P9" s="33"/>
      <c r="Q9" s="33"/>
      <c r="R9" s="33"/>
      <c r="S9" s="33"/>
      <c r="T9" s="33"/>
      <c r="U9" s="33"/>
      <c r="V9" s="33"/>
      <c r="W9" s="33"/>
      <c r="X9" s="33"/>
    </row>
    <row r="10" spans="1:24" ht="18.75" customHeight="1">
      <c r="A10" s="84"/>
      <c r="B10" s="154"/>
      <c r="C10" s="156" t="s">
        <v>88</v>
      </c>
      <c r="D10" s="158"/>
      <c r="E10" s="158"/>
      <c r="F10" s="103"/>
      <c r="G10" s="160"/>
      <c r="H10" s="160"/>
      <c r="I10" s="160"/>
      <c r="J10" s="160"/>
      <c r="K10" s="160"/>
      <c r="L10" s="160"/>
      <c r="M10" s="160"/>
      <c r="N10" s="160"/>
    </row>
    <row r="11" spans="1:24" ht="18.75" customHeight="1">
      <c r="A11" s="112" t="s">
        <v>39</v>
      </c>
      <c r="B11" s="162">
        <v>1.1000000000000001</v>
      </c>
      <c r="C11" s="166" t="s">
        <v>90</v>
      </c>
      <c r="D11" s="168"/>
      <c r="E11" s="170" t="s">
        <v>91</v>
      </c>
      <c r="F11" s="122">
        <v>2.5</v>
      </c>
      <c r="G11" s="171">
        <v>30</v>
      </c>
      <c r="H11" s="171">
        <v>25</v>
      </c>
      <c r="I11" s="171">
        <v>20</v>
      </c>
      <c r="J11" s="171">
        <v>15</v>
      </c>
      <c r="K11" s="171">
        <v>10</v>
      </c>
      <c r="L11" s="172"/>
      <c r="M11" s="172">
        <f t="shared" ref="M11:M12" si="0">(((IF(L11&gt;G11,G11,IF(L11&lt;K11,K11,L11)))-(IF(L11&lt;G11,G11,IF(AND(L11&gt;=G11,L11&lt;H11),G11,IF(AND(L11&gt;=H11,L11&lt;I11),H11,IF(AND(L11&gt;=I11,L11&lt;J11),I11,IF(AND(L11&gt;=J11,L11&lt;K11),J11,IF(L11&gt;=K11,K11,"0"))))))))/(K11-J11))+IF(L11&lt;G11,"1",IF(AND(L11&gt;=G11,L11&lt;H11),"1",IF(AND(L11&gt;=H11,L11&lt;I11),"2",IF(AND(L11&gt;=I11,L11&lt;J11),"3",IF(AND(L11&gt;=J11,L11&lt;K11),"4",IF(L11&gt;=K11,"5","0"))))))</f>
        <v>5</v>
      </c>
      <c r="N11" s="172">
        <f t="shared" ref="N11:N16" si="1">SUM(M11*F11)/100</f>
        <v>0.125</v>
      </c>
      <c r="O11" s="130"/>
      <c r="P11" s="130"/>
      <c r="Q11" s="130"/>
      <c r="R11" s="130"/>
      <c r="S11" s="130"/>
      <c r="T11" s="130"/>
      <c r="U11" s="130"/>
      <c r="V11" s="130"/>
      <c r="W11" s="130"/>
      <c r="X11" s="130"/>
    </row>
    <row r="12" spans="1:24" ht="18.75" customHeight="1">
      <c r="A12" s="132"/>
      <c r="B12" s="56">
        <v>1.2</v>
      </c>
      <c r="C12" s="134" t="s">
        <v>92</v>
      </c>
      <c r="D12" s="116" t="s">
        <v>93</v>
      </c>
      <c r="E12" s="118" t="s">
        <v>94</v>
      </c>
      <c r="F12" s="122">
        <v>0.5</v>
      </c>
      <c r="G12" s="127">
        <v>18</v>
      </c>
      <c r="H12" s="127">
        <v>17.5</v>
      </c>
      <c r="I12" s="127">
        <v>17</v>
      </c>
      <c r="J12" s="127">
        <v>16.5</v>
      </c>
      <c r="K12" s="127">
        <v>16</v>
      </c>
      <c r="L12" s="128">
        <v>10.75</v>
      </c>
      <c r="M12" s="128">
        <f t="shared" si="0"/>
        <v>5</v>
      </c>
      <c r="N12" s="128">
        <f t="shared" si="1"/>
        <v>2.5000000000000001E-2</v>
      </c>
      <c r="O12" s="130"/>
      <c r="P12" s="130"/>
      <c r="Q12" s="130"/>
      <c r="R12" s="130"/>
      <c r="S12" s="130"/>
      <c r="T12" s="130"/>
      <c r="U12" s="130"/>
      <c r="V12" s="130"/>
      <c r="W12" s="130"/>
      <c r="X12" s="130"/>
    </row>
    <row r="13" spans="1:24" ht="18.75" customHeight="1">
      <c r="A13" s="132"/>
      <c r="B13" s="24">
        <v>1.3</v>
      </c>
      <c r="C13" s="114" t="s">
        <v>95</v>
      </c>
      <c r="D13" s="116">
        <v>0.6</v>
      </c>
      <c r="E13" s="118" t="s">
        <v>94</v>
      </c>
      <c r="F13" s="122">
        <v>0.5</v>
      </c>
      <c r="G13" s="127">
        <v>50</v>
      </c>
      <c r="H13" s="127">
        <v>55</v>
      </c>
      <c r="I13" s="127">
        <v>60</v>
      </c>
      <c r="J13" s="127">
        <v>65</v>
      </c>
      <c r="K13" s="127">
        <v>70</v>
      </c>
      <c r="L13" s="128">
        <v>69.75</v>
      </c>
      <c r="M13" s="128">
        <f>(((IF(L13&lt;G13,G13,IF(L13&gt;K13,K13,L13)))-(IF(L13&lt;G13,G13,IF(AND(L13&gt;=G13,L13&lt;H13),G13,IF(AND(L13&gt;=H13,L13&lt;I13),H13,IF(AND(L13&gt;=I13,L13&lt;J13),I13,IF(AND(L13&gt;=J13,L13&lt;K13),J13,IF(L13&gt;=K13,K13,"0"))))))))/(K13-J13))+IF(L13&lt;G13,"1",IF(AND(L13&gt;=G13,L13&lt;H13),"1",IF(AND(L13&gt;=H13,L13&lt;I13),"2",IF(AND(L13&gt;=I13,L13&lt;J13),"3",IF(AND(L13&gt;=J13,L13&lt;K13),"4",IF(L13&gt;=K13,"5","0"))))))</f>
        <v>4.95</v>
      </c>
      <c r="N13" s="128">
        <f t="shared" si="1"/>
        <v>2.4750000000000001E-2</v>
      </c>
      <c r="O13" s="130"/>
      <c r="P13" s="130"/>
      <c r="Q13" s="130"/>
      <c r="R13" s="130"/>
      <c r="S13" s="130"/>
      <c r="T13" s="130"/>
      <c r="U13" s="130"/>
      <c r="V13" s="130"/>
      <c r="W13" s="130"/>
      <c r="X13" s="130"/>
    </row>
    <row r="14" spans="1:24" ht="18.75" customHeight="1">
      <c r="A14" s="153"/>
      <c r="B14" s="155">
        <v>1.4</v>
      </c>
      <c r="C14" s="114" t="s">
        <v>96</v>
      </c>
      <c r="D14" s="116" t="s">
        <v>97</v>
      </c>
      <c r="E14" s="118" t="s">
        <v>94</v>
      </c>
      <c r="F14" s="122">
        <v>0.5</v>
      </c>
      <c r="G14" s="127">
        <v>7</v>
      </c>
      <c r="H14" s="127">
        <v>6</v>
      </c>
      <c r="I14" s="127">
        <v>5</v>
      </c>
      <c r="J14" s="127">
        <v>4</v>
      </c>
      <c r="K14" s="157">
        <v>3</v>
      </c>
      <c r="L14" s="128">
        <v>8.64</v>
      </c>
      <c r="M14" s="128">
        <f>(((IF(L14&gt;G14,G14,IF(L14&lt;K14,K14,L14)))-(IF(L14&lt;G14,G14,IF(AND(L14&gt;=G14,L14&lt;H14),G14,IF(AND(L14&gt;=H14,L14&lt;I14),H14,IF(AND(L14&gt;=I14,L14&lt;J14),I14,IF(AND(L14&gt;=J14,L14&lt;K14),J14,IF(L14&gt;=K14,K14,"0"))))))))/(K14-J14))+IF(L14&lt;G14,"1",IF(AND(L14&gt;=G14,L14&lt;H14),"1",IF(AND(L14&gt;=H14,L14&lt;I14),"2",IF(AND(L14&gt;=I14,L14&lt;J14),"3",IF(AND(L14&gt;=J14,L14&lt;K14),"4",IF(L14&gt;=K14,"5","0"))))))</f>
        <v>1</v>
      </c>
      <c r="N14" s="128">
        <f t="shared" si="1"/>
        <v>5.0000000000000001E-3</v>
      </c>
      <c r="O14" s="130"/>
      <c r="P14" s="130"/>
      <c r="Q14" s="130"/>
      <c r="R14" s="130"/>
      <c r="S14" s="130"/>
      <c r="T14" s="130"/>
      <c r="U14" s="130"/>
      <c r="V14" s="130"/>
      <c r="W14" s="130"/>
      <c r="X14" s="130"/>
    </row>
    <row r="15" spans="1:24" ht="18.75" customHeight="1">
      <c r="A15" s="159"/>
      <c r="B15" s="155">
        <v>1.5</v>
      </c>
      <c r="C15" s="114" t="s">
        <v>98</v>
      </c>
      <c r="D15" s="116">
        <v>0.6</v>
      </c>
      <c r="E15" s="118" t="s">
        <v>94</v>
      </c>
      <c r="F15" s="122">
        <v>0.5</v>
      </c>
      <c r="G15" s="127">
        <v>56</v>
      </c>
      <c r="H15" s="127">
        <v>58</v>
      </c>
      <c r="I15" s="127">
        <v>60</v>
      </c>
      <c r="J15" s="127">
        <v>62</v>
      </c>
      <c r="K15" s="127">
        <v>64</v>
      </c>
      <c r="L15" s="165">
        <v>77.98</v>
      </c>
      <c r="M15" s="128">
        <f t="shared" ref="M15:M16" si="2">(((IF(L15&lt;G15,G15,IF(L15&gt;K15,K15,L15)))-(IF(L15&lt;G15,G15,IF(AND(L15&gt;=G15,L15&lt;H15),G15,IF(AND(L15&gt;=H15,L15&lt;I15),H15,IF(AND(L15&gt;=I15,L15&lt;J15),I15,IF(AND(L15&gt;=J15,L15&lt;K15),J15,IF(L15&gt;=K15,K15,"0"))))))))/(K15-J15))+IF(L15&lt;G15,"1",IF(AND(L15&gt;=G15,L15&lt;H15),"1",IF(AND(L15&gt;=H15,L15&lt;I15),"2",IF(AND(L15&gt;=I15,L15&lt;J15),"3",IF(AND(L15&gt;=J15,L15&lt;K15),"4",IF(L15&gt;=K15,"5","0"))))))</f>
        <v>5</v>
      </c>
      <c r="N15" s="128">
        <f t="shared" si="1"/>
        <v>2.5000000000000001E-2</v>
      </c>
      <c r="O15" s="130"/>
      <c r="P15" s="130"/>
      <c r="Q15" s="130"/>
      <c r="R15" s="130"/>
      <c r="S15" s="130"/>
      <c r="T15" s="130"/>
      <c r="U15" s="130"/>
      <c r="V15" s="130"/>
      <c r="W15" s="130"/>
      <c r="X15" s="130"/>
    </row>
    <row r="16" spans="1:24" ht="18.75" customHeight="1">
      <c r="A16" s="159"/>
      <c r="B16" s="155">
        <v>1.6</v>
      </c>
      <c r="C16" s="114" t="s">
        <v>99</v>
      </c>
      <c r="D16" s="167">
        <v>0.6</v>
      </c>
      <c r="E16" s="167" t="s">
        <v>94</v>
      </c>
      <c r="F16" s="174">
        <v>0.5</v>
      </c>
      <c r="G16" s="180">
        <v>50</v>
      </c>
      <c r="H16" s="180">
        <v>55</v>
      </c>
      <c r="I16" s="180">
        <v>60</v>
      </c>
      <c r="J16" s="180">
        <v>65</v>
      </c>
      <c r="K16" s="180">
        <v>70</v>
      </c>
      <c r="L16" s="182">
        <v>34.79</v>
      </c>
      <c r="M16" s="128">
        <f t="shared" si="2"/>
        <v>1</v>
      </c>
      <c r="N16" s="128">
        <f t="shared" si="1"/>
        <v>5.0000000000000001E-3</v>
      </c>
      <c r="O16" s="130"/>
      <c r="P16" s="130"/>
      <c r="Q16" s="130"/>
      <c r="R16" s="130"/>
      <c r="S16" s="130"/>
      <c r="T16" s="130"/>
      <c r="U16" s="130"/>
      <c r="V16" s="130"/>
      <c r="W16" s="130"/>
      <c r="X16" s="130"/>
    </row>
    <row r="17" spans="1:24" ht="18.75" customHeight="1">
      <c r="A17" s="159" t="s">
        <v>39</v>
      </c>
      <c r="B17" s="155">
        <v>1.7</v>
      </c>
      <c r="C17" s="184" t="s">
        <v>100</v>
      </c>
      <c r="D17" s="187"/>
      <c r="E17" s="188"/>
      <c r="F17" s="192"/>
      <c r="G17" s="189"/>
      <c r="H17" s="189"/>
      <c r="I17" s="189"/>
      <c r="J17" s="189"/>
      <c r="K17" s="189"/>
      <c r="L17" s="194"/>
      <c r="M17" s="194"/>
      <c r="N17" s="196"/>
      <c r="O17" s="130"/>
      <c r="P17" s="130"/>
      <c r="Q17" s="130"/>
      <c r="R17" s="130"/>
      <c r="S17" s="130"/>
      <c r="T17" s="130"/>
      <c r="U17" s="130"/>
      <c r="V17" s="130"/>
      <c r="W17" s="130"/>
      <c r="X17" s="130"/>
    </row>
    <row r="18" spans="1:24" ht="18.75" customHeight="1">
      <c r="A18" s="159"/>
      <c r="B18" s="155"/>
      <c r="C18" s="114" t="s">
        <v>101</v>
      </c>
      <c r="D18" s="170">
        <v>0.7</v>
      </c>
      <c r="E18" s="170" t="s">
        <v>94</v>
      </c>
      <c r="F18" s="199">
        <v>1</v>
      </c>
      <c r="G18" s="171">
        <v>70</v>
      </c>
      <c r="H18" s="171">
        <v>75</v>
      </c>
      <c r="I18" s="171">
        <v>80</v>
      </c>
      <c r="J18" s="171">
        <v>85</v>
      </c>
      <c r="K18" s="171">
        <v>90</v>
      </c>
      <c r="L18" s="201">
        <v>43.7</v>
      </c>
      <c r="M18" s="128">
        <f t="shared" ref="M18:M21" si="3">(((IF(L18&lt;G18,G18,IF(L18&gt;K18,K18,L18)))-(IF(L18&lt;G18,G18,IF(AND(L18&gt;=G18,L18&lt;H18),G18,IF(AND(L18&gt;=H18,L18&lt;I18),H18,IF(AND(L18&gt;=I18,L18&lt;J18),I18,IF(AND(L18&gt;=J18,L18&lt;K18),J18,IF(L18&gt;=K18,K18,"0"))))))))/(K18-J18))+IF(L18&lt;G18,"1",IF(AND(L18&gt;=G18,L18&lt;H18),"1",IF(AND(L18&gt;=H18,L18&lt;I18),"2",IF(AND(L18&gt;=I18,L18&lt;J18),"3",IF(AND(L18&gt;=J18,L18&lt;K18),"4",IF(L18&gt;=K18,"5","0"))))))</f>
        <v>1</v>
      </c>
      <c r="N18" s="128">
        <f t="shared" ref="N18:N21" si="4">SUM(M18*F18)/100</f>
        <v>0.01</v>
      </c>
      <c r="O18" s="130"/>
      <c r="P18" s="130"/>
      <c r="Q18" s="130"/>
      <c r="R18" s="130"/>
      <c r="S18" s="130"/>
      <c r="T18" s="130"/>
      <c r="U18" s="130"/>
      <c r="V18" s="130"/>
      <c r="W18" s="130"/>
      <c r="X18" s="130"/>
    </row>
    <row r="19" spans="1:24" ht="18.75" customHeight="1">
      <c r="A19" s="159"/>
      <c r="B19" s="155"/>
      <c r="C19" s="114" t="s">
        <v>102</v>
      </c>
      <c r="D19" s="118">
        <v>0.2</v>
      </c>
      <c r="E19" s="118" t="s">
        <v>94</v>
      </c>
      <c r="F19" s="122">
        <v>0.7</v>
      </c>
      <c r="G19" s="127">
        <v>20</v>
      </c>
      <c r="H19" s="127">
        <v>21</v>
      </c>
      <c r="I19" s="127">
        <v>22</v>
      </c>
      <c r="J19" s="127">
        <v>23</v>
      </c>
      <c r="K19" s="127">
        <v>24</v>
      </c>
      <c r="L19" s="165">
        <v>14.7</v>
      </c>
      <c r="M19" s="128">
        <f t="shared" si="3"/>
        <v>1</v>
      </c>
      <c r="N19" s="128">
        <f t="shared" si="4"/>
        <v>6.9999999999999993E-3</v>
      </c>
      <c r="O19" s="130"/>
      <c r="P19" s="130"/>
      <c r="Q19" s="130"/>
      <c r="R19" s="130"/>
      <c r="S19" s="130"/>
      <c r="T19" s="130"/>
      <c r="U19" s="130"/>
      <c r="V19" s="130"/>
      <c r="W19" s="130"/>
      <c r="X19" s="130"/>
    </row>
    <row r="20" spans="1:24" ht="18.75" customHeight="1">
      <c r="A20" s="159"/>
      <c r="B20" s="155"/>
      <c r="C20" s="114" t="s">
        <v>103</v>
      </c>
      <c r="D20" s="116">
        <v>0.7</v>
      </c>
      <c r="E20" s="118" t="s">
        <v>94</v>
      </c>
      <c r="F20" s="122">
        <v>0.8</v>
      </c>
      <c r="G20" s="127">
        <v>70</v>
      </c>
      <c r="H20" s="127">
        <v>75</v>
      </c>
      <c r="I20" s="127">
        <v>80</v>
      </c>
      <c r="J20" s="127">
        <v>85</v>
      </c>
      <c r="K20" s="127">
        <v>90</v>
      </c>
      <c r="L20" s="165">
        <v>98.64</v>
      </c>
      <c r="M20" s="128">
        <f t="shared" si="3"/>
        <v>5</v>
      </c>
      <c r="N20" s="128">
        <f t="shared" si="4"/>
        <v>0.04</v>
      </c>
      <c r="O20" s="130"/>
      <c r="P20" s="130"/>
      <c r="Q20" s="130"/>
      <c r="R20" s="130"/>
      <c r="S20" s="130"/>
      <c r="T20" s="130"/>
      <c r="U20" s="130"/>
      <c r="V20" s="130"/>
      <c r="W20" s="130"/>
      <c r="X20" s="130"/>
    </row>
    <row r="21" spans="1:24" ht="18.75" customHeight="1">
      <c r="A21" s="159" t="s">
        <v>39</v>
      </c>
      <c r="B21" s="155"/>
      <c r="C21" s="114" t="s">
        <v>104</v>
      </c>
      <c r="D21" s="118">
        <v>0.5</v>
      </c>
      <c r="E21" s="118" t="s">
        <v>94</v>
      </c>
      <c r="F21" s="122">
        <v>2.5</v>
      </c>
      <c r="G21" s="127">
        <v>50</v>
      </c>
      <c r="H21" s="127">
        <v>51</v>
      </c>
      <c r="I21" s="127">
        <v>52</v>
      </c>
      <c r="J21" s="127">
        <v>53</v>
      </c>
      <c r="K21" s="127">
        <v>54</v>
      </c>
      <c r="L21" s="165">
        <v>51.88</v>
      </c>
      <c r="M21" s="128">
        <f t="shared" si="3"/>
        <v>2.8800000000000026</v>
      </c>
      <c r="N21" s="128">
        <f t="shared" si="4"/>
        <v>7.2000000000000064E-2</v>
      </c>
      <c r="O21" s="130"/>
      <c r="P21" s="130"/>
      <c r="Q21" s="130"/>
      <c r="R21" s="130"/>
      <c r="S21" s="130"/>
      <c r="T21" s="130"/>
      <c r="U21" s="130"/>
      <c r="V21" s="130"/>
      <c r="W21" s="130"/>
      <c r="X21" s="130"/>
    </row>
    <row r="22" spans="1:24" ht="18.75" customHeight="1">
      <c r="A22" s="159"/>
      <c r="B22" s="155">
        <v>1.8</v>
      </c>
      <c r="C22" s="114" t="s">
        <v>105</v>
      </c>
      <c r="D22" s="187"/>
      <c r="E22" s="213"/>
      <c r="F22" s="207"/>
      <c r="G22" s="210"/>
      <c r="H22" s="211"/>
      <c r="I22" s="211"/>
      <c r="J22" s="211"/>
      <c r="K22" s="211"/>
      <c r="L22" s="196"/>
      <c r="M22" s="196"/>
      <c r="N22" s="196"/>
      <c r="O22" s="130"/>
      <c r="P22" s="130"/>
      <c r="Q22" s="130"/>
      <c r="R22" s="130"/>
      <c r="S22" s="130"/>
      <c r="T22" s="130"/>
      <c r="U22" s="130"/>
      <c r="V22" s="130"/>
      <c r="W22" s="130"/>
      <c r="X22" s="130"/>
    </row>
    <row r="23" spans="1:24" ht="18.75" customHeight="1">
      <c r="A23" s="112"/>
      <c r="B23" s="155"/>
      <c r="C23" s="114" t="s">
        <v>106</v>
      </c>
      <c r="D23" s="116">
        <v>0.7</v>
      </c>
      <c r="E23" s="118" t="s">
        <v>94</v>
      </c>
      <c r="F23" s="122">
        <v>0.5</v>
      </c>
      <c r="G23" s="127">
        <v>70</v>
      </c>
      <c r="H23" s="127">
        <v>75</v>
      </c>
      <c r="I23" s="127">
        <v>80</v>
      </c>
      <c r="J23" s="127">
        <v>85</v>
      </c>
      <c r="K23" s="127">
        <v>90</v>
      </c>
      <c r="L23" s="165"/>
      <c r="M23" s="128">
        <f t="shared" ref="M23:M24" si="5">(((IF(L23&lt;G23,G23,IF(L23&gt;K23,K23,L23)))-(IF(L23&lt;G23,G23,IF(AND(L23&gt;=G23,L23&lt;H23),G23,IF(AND(L23&gt;=H23,L23&lt;I23),H23,IF(AND(L23&gt;=I23,L23&lt;J23),I23,IF(AND(L23&gt;=J23,L23&lt;K23),J23,IF(L23&gt;=K23,K23,"0"))))))))/(K23-J23))+IF(L23&lt;G23,"1",IF(AND(L23&gt;=G23,L23&lt;H23),"1",IF(AND(L23&gt;=H23,L23&lt;I23),"2",IF(AND(L23&gt;=I23,L23&lt;J23),"3",IF(AND(L23&gt;=J23,L23&lt;K23),"4",IF(L23&gt;=K23,"5","0"))))))</f>
        <v>1</v>
      </c>
      <c r="N23" s="128">
        <f t="shared" ref="N23:N41" si="6">SUM(M23*F23)/100</f>
        <v>5.0000000000000001E-3</v>
      </c>
      <c r="O23" s="130"/>
      <c r="P23" s="130"/>
      <c r="Q23" s="130"/>
      <c r="R23" s="130"/>
      <c r="S23" s="130"/>
      <c r="T23" s="130"/>
      <c r="U23" s="130"/>
      <c r="V23" s="130"/>
      <c r="W23" s="130"/>
      <c r="X23" s="130"/>
    </row>
    <row r="24" spans="1:24" ht="18.75" customHeight="1">
      <c r="A24" s="112"/>
      <c r="B24" s="216"/>
      <c r="C24" s="114" t="s">
        <v>107</v>
      </c>
      <c r="D24" s="116">
        <v>0.56000000000000005</v>
      </c>
      <c r="E24" s="118" t="s">
        <v>94</v>
      </c>
      <c r="F24" s="122">
        <v>0.5</v>
      </c>
      <c r="G24" s="127">
        <v>40</v>
      </c>
      <c r="H24" s="127">
        <v>45</v>
      </c>
      <c r="I24" s="127">
        <v>50</v>
      </c>
      <c r="J24" s="127">
        <v>55</v>
      </c>
      <c r="K24" s="127">
        <v>60</v>
      </c>
      <c r="L24" s="165"/>
      <c r="M24" s="128">
        <f t="shared" si="5"/>
        <v>1</v>
      </c>
      <c r="N24" s="128">
        <f t="shared" si="6"/>
        <v>5.0000000000000001E-3</v>
      </c>
      <c r="O24" s="130"/>
      <c r="P24" s="130"/>
      <c r="Q24" s="130"/>
      <c r="R24" s="130"/>
      <c r="S24" s="130"/>
      <c r="T24" s="130"/>
      <c r="U24" s="130"/>
      <c r="V24" s="130"/>
      <c r="W24" s="130"/>
      <c r="X24" s="130"/>
    </row>
    <row r="25" spans="1:24" ht="18.75" customHeight="1">
      <c r="A25" s="112" t="s">
        <v>39</v>
      </c>
      <c r="B25" s="219">
        <v>1.9</v>
      </c>
      <c r="C25" s="114" t="s">
        <v>108</v>
      </c>
      <c r="D25" s="221"/>
      <c r="E25" s="118" t="s">
        <v>94</v>
      </c>
      <c r="F25" s="122">
        <v>2.5</v>
      </c>
      <c r="G25" s="127">
        <v>50</v>
      </c>
      <c r="H25" s="127">
        <v>45</v>
      </c>
      <c r="I25" s="127">
        <v>40</v>
      </c>
      <c r="J25" s="127">
        <v>35</v>
      </c>
      <c r="K25" s="127">
        <v>30</v>
      </c>
      <c r="L25" s="128">
        <v>13.69</v>
      </c>
      <c r="M25" s="128">
        <f t="shared" ref="M25:M26" si="7">(((IF(L25&gt;G25,G25,IF(L25&lt;K25,K25,L25)))-(IF(L25&lt;G25,G25,IF(AND(L25&gt;=G25,L25&lt;H25),G25,IF(AND(L25&gt;=H25,L25&lt;I25),H25,IF(AND(L25&gt;=I25,L25&lt;J25),I25,IF(AND(L25&gt;=J25,L25&lt;K25),J25,IF(L25&gt;=K25,K25,"0"))))))))/(K25-J25))+IF(L25&lt;G25,"1",IF(AND(L25&gt;=G25,L25&lt;H25),"1",IF(AND(L25&gt;=H25,L25&lt;I25),"2",IF(AND(L25&gt;=I25,L25&lt;J25),"3",IF(AND(L25&gt;=J25,L25&lt;K25),"4",IF(L25&gt;=K25,"5","0"))))))</f>
        <v>5</v>
      </c>
      <c r="N25" s="128">
        <f t="shared" si="6"/>
        <v>0.125</v>
      </c>
      <c r="O25" s="130"/>
      <c r="P25" s="130"/>
      <c r="Q25" s="130"/>
      <c r="R25" s="130"/>
      <c r="S25" s="130"/>
      <c r="T25" s="130"/>
      <c r="U25" s="130"/>
      <c r="V25" s="130"/>
      <c r="W25" s="130"/>
      <c r="X25" s="130"/>
    </row>
    <row r="26" spans="1:24" ht="18.75" customHeight="1">
      <c r="A26" s="225"/>
      <c r="B26" s="216">
        <v>1.1000000000000001</v>
      </c>
      <c r="C26" s="114" t="s">
        <v>109</v>
      </c>
      <c r="D26" s="116" t="s">
        <v>110</v>
      </c>
      <c r="E26" s="118" t="s">
        <v>94</v>
      </c>
      <c r="F26" s="229">
        <v>1</v>
      </c>
      <c r="G26" s="127">
        <v>20</v>
      </c>
      <c r="H26" s="127">
        <v>18</v>
      </c>
      <c r="I26" s="127">
        <v>16</v>
      </c>
      <c r="J26" s="127">
        <v>14</v>
      </c>
      <c r="K26" s="127">
        <v>12</v>
      </c>
      <c r="L26" s="165">
        <v>3.7</v>
      </c>
      <c r="M26" s="128">
        <f t="shared" si="7"/>
        <v>5</v>
      </c>
      <c r="N26" s="128">
        <f t="shared" si="6"/>
        <v>0.05</v>
      </c>
      <c r="O26" s="130"/>
      <c r="P26" s="130"/>
      <c r="Q26" s="130"/>
      <c r="R26" s="130"/>
      <c r="S26" s="130"/>
      <c r="T26" s="130"/>
      <c r="U26" s="130"/>
      <c r="V26" s="130"/>
      <c r="W26" s="130"/>
      <c r="X26" s="130"/>
    </row>
    <row r="27" spans="1:24" ht="18.75" customHeight="1">
      <c r="A27" s="225"/>
      <c r="B27" s="216">
        <v>1.1100000000000001</v>
      </c>
      <c r="C27" s="134" t="s">
        <v>111</v>
      </c>
      <c r="D27" s="221" t="s">
        <v>112</v>
      </c>
      <c r="E27" s="118" t="s">
        <v>94</v>
      </c>
      <c r="F27" s="122">
        <v>0.5</v>
      </c>
      <c r="G27" s="157">
        <v>30</v>
      </c>
      <c r="H27" s="127">
        <v>40</v>
      </c>
      <c r="I27" s="127">
        <v>50</v>
      </c>
      <c r="J27" s="127">
        <v>60</v>
      </c>
      <c r="K27" s="127">
        <v>70</v>
      </c>
      <c r="L27" s="182">
        <v>66.67</v>
      </c>
      <c r="M27" s="128">
        <f t="shared" ref="M27:M30" si="8">(((IF(L27&lt;G27,G27,IF(L27&gt;K27,K27,L27)))-(IF(L27&lt;G27,G27,IF(AND(L27&gt;=G27,L27&lt;H27),G27,IF(AND(L27&gt;=H27,L27&lt;I27),H27,IF(AND(L27&gt;=I27,L27&lt;J27),I27,IF(AND(L27&gt;=J27,L27&lt;K27),J27,IF(L27&gt;=K27,K27,"0"))))))))/(K27-J27))+IF(L27&lt;G27,"1",IF(AND(L27&gt;=G27,L27&lt;H27),"1",IF(AND(L27&gt;=H27,L27&lt;I27),"2",IF(AND(L27&gt;=I27,L27&lt;J27),"3",IF(AND(L27&gt;=J27,L27&lt;K27),"4",IF(L27&gt;=K27,"5","0"))))))</f>
        <v>4.6669999999999998</v>
      </c>
      <c r="N27" s="128">
        <f t="shared" si="6"/>
        <v>2.3334999999999998E-2</v>
      </c>
      <c r="O27" s="130"/>
      <c r="P27" s="130"/>
      <c r="Q27" s="130"/>
      <c r="R27" s="130"/>
      <c r="S27" s="130"/>
      <c r="T27" s="130"/>
      <c r="U27" s="130"/>
      <c r="V27" s="130"/>
      <c r="W27" s="130"/>
      <c r="X27" s="130"/>
    </row>
    <row r="28" spans="1:24" ht="18.75" customHeight="1">
      <c r="A28" s="112" t="s">
        <v>113</v>
      </c>
      <c r="B28" s="216">
        <v>1.1200000000000001</v>
      </c>
      <c r="C28" s="114" t="s">
        <v>114</v>
      </c>
      <c r="D28" s="118">
        <v>0.47</v>
      </c>
      <c r="E28" s="118" t="s">
        <v>94</v>
      </c>
      <c r="F28" s="122">
        <v>1</v>
      </c>
      <c r="G28" s="127">
        <v>43</v>
      </c>
      <c r="H28" s="127">
        <v>45</v>
      </c>
      <c r="I28" s="127">
        <v>47</v>
      </c>
      <c r="J28" s="127">
        <v>49</v>
      </c>
      <c r="K28" s="127">
        <v>51</v>
      </c>
      <c r="L28" s="165">
        <v>48.46</v>
      </c>
      <c r="M28" s="128">
        <f t="shared" si="8"/>
        <v>3.7300000000000004</v>
      </c>
      <c r="N28" s="128">
        <f t="shared" si="6"/>
        <v>3.7300000000000007E-2</v>
      </c>
      <c r="O28" s="130"/>
      <c r="P28" s="130"/>
      <c r="Q28" s="130"/>
      <c r="R28" s="130"/>
      <c r="S28" s="130"/>
      <c r="T28" s="130"/>
      <c r="U28" s="130"/>
      <c r="V28" s="130"/>
      <c r="W28" s="130"/>
      <c r="X28" s="130"/>
    </row>
    <row r="29" spans="1:24" ht="18.75" customHeight="1">
      <c r="A29" s="225" t="s">
        <v>39</v>
      </c>
      <c r="B29" s="216">
        <v>1.1299999999999999</v>
      </c>
      <c r="C29" s="236" t="s">
        <v>115</v>
      </c>
      <c r="D29" s="116">
        <v>0.6</v>
      </c>
      <c r="E29" s="239" t="s">
        <v>116</v>
      </c>
      <c r="F29" s="199">
        <v>2.5</v>
      </c>
      <c r="G29" s="240">
        <v>30</v>
      </c>
      <c r="H29" s="240">
        <v>40</v>
      </c>
      <c r="I29" s="240">
        <v>50</v>
      </c>
      <c r="J29" s="240">
        <v>60</v>
      </c>
      <c r="K29" s="240">
        <v>70</v>
      </c>
      <c r="L29" s="215"/>
      <c r="M29" s="128">
        <f t="shared" si="8"/>
        <v>1</v>
      </c>
      <c r="N29" s="128">
        <f t="shared" si="6"/>
        <v>2.5000000000000001E-2</v>
      </c>
      <c r="O29" s="130"/>
      <c r="P29" s="130"/>
      <c r="Q29" s="130"/>
      <c r="R29" s="130"/>
      <c r="S29" s="130"/>
      <c r="T29" s="130"/>
      <c r="U29" s="130"/>
      <c r="V29" s="130"/>
      <c r="W29" s="130"/>
      <c r="X29" s="130"/>
    </row>
    <row r="30" spans="1:24" ht="18.75" customHeight="1">
      <c r="A30" s="225" t="s">
        <v>113</v>
      </c>
      <c r="B30" s="216">
        <v>1.1399999999999999</v>
      </c>
      <c r="C30" s="242" t="s">
        <v>117</v>
      </c>
      <c r="D30" s="243"/>
      <c r="E30" s="118" t="s">
        <v>94</v>
      </c>
      <c r="F30" s="246">
        <v>1</v>
      </c>
      <c r="G30" s="248">
        <v>30</v>
      </c>
      <c r="H30" s="248">
        <v>40</v>
      </c>
      <c r="I30" s="248">
        <v>50</v>
      </c>
      <c r="J30" s="248">
        <v>60</v>
      </c>
      <c r="K30" s="248">
        <v>70</v>
      </c>
      <c r="L30" s="223">
        <v>94.67</v>
      </c>
      <c r="M30" s="128">
        <f t="shared" si="8"/>
        <v>5</v>
      </c>
      <c r="N30" s="128">
        <f t="shared" si="6"/>
        <v>0.05</v>
      </c>
      <c r="O30" s="130"/>
      <c r="P30" s="130"/>
      <c r="Q30" s="130"/>
      <c r="R30" s="130"/>
      <c r="S30" s="130"/>
      <c r="T30" s="130"/>
      <c r="U30" s="130"/>
      <c r="V30" s="130"/>
      <c r="W30" s="130"/>
      <c r="X30" s="130"/>
    </row>
    <row r="31" spans="1:24" ht="18.75" customHeight="1">
      <c r="A31" s="225" t="s">
        <v>113</v>
      </c>
      <c r="B31" s="249">
        <v>1.1499999999999999</v>
      </c>
      <c r="C31" s="250" t="s">
        <v>118</v>
      </c>
      <c r="D31" s="116" t="s">
        <v>53</v>
      </c>
      <c r="E31" s="118" t="s">
        <v>119</v>
      </c>
      <c r="F31" s="251">
        <v>0</v>
      </c>
      <c r="G31" s="253" t="s">
        <v>121</v>
      </c>
      <c r="H31" s="180" t="s">
        <v>122</v>
      </c>
      <c r="I31" s="180" t="s">
        <v>123</v>
      </c>
      <c r="J31" s="180" t="s">
        <v>124</v>
      </c>
      <c r="K31" s="180" t="s">
        <v>125</v>
      </c>
      <c r="L31" s="165"/>
      <c r="M31" s="215"/>
      <c r="N31" s="128">
        <f t="shared" si="6"/>
        <v>0</v>
      </c>
      <c r="O31" s="130"/>
      <c r="P31" s="130"/>
      <c r="Q31" s="130"/>
      <c r="R31" s="130"/>
      <c r="S31" s="130"/>
      <c r="T31" s="130"/>
      <c r="U31" s="130"/>
      <c r="V31" s="130"/>
      <c r="W31" s="130"/>
      <c r="X31" s="130"/>
    </row>
    <row r="32" spans="1:24" ht="18.75" customHeight="1">
      <c r="A32" s="225"/>
      <c r="B32" s="216">
        <v>1.1599999999999999</v>
      </c>
      <c r="C32" s="134" t="s">
        <v>126</v>
      </c>
      <c r="D32" s="116" t="s">
        <v>127</v>
      </c>
      <c r="E32" s="118" t="s">
        <v>119</v>
      </c>
      <c r="F32" s="254">
        <v>1</v>
      </c>
      <c r="G32" s="255" t="s">
        <v>128</v>
      </c>
      <c r="H32" s="127" t="s">
        <v>129</v>
      </c>
      <c r="I32" s="127" t="s">
        <v>123</v>
      </c>
      <c r="J32" s="127" t="s">
        <v>124</v>
      </c>
      <c r="K32" s="127" t="s">
        <v>130</v>
      </c>
      <c r="L32" s="165"/>
      <c r="M32" s="215"/>
      <c r="N32" s="128">
        <f t="shared" si="6"/>
        <v>0</v>
      </c>
      <c r="O32" s="130"/>
      <c r="P32" s="130"/>
      <c r="Q32" s="130"/>
      <c r="R32" s="130"/>
      <c r="S32" s="130"/>
      <c r="T32" s="130"/>
      <c r="U32" s="130"/>
      <c r="V32" s="130"/>
      <c r="W32" s="130"/>
      <c r="X32" s="130"/>
    </row>
    <row r="33" spans="1:24" ht="18.75" customHeight="1">
      <c r="A33" s="225"/>
      <c r="B33" s="216">
        <v>1.17</v>
      </c>
      <c r="C33" s="114" t="s">
        <v>131</v>
      </c>
      <c r="D33" s="116" t="s">
        <v>132</v>
      </c>
      <c r="E33" s="118" t="s">
        <v>133</v>
      </c>
      <c r="F33" s="254">
        <v>0</v>
      </c>
      <c r="G33" s="256" t="s">
        <v>134</v>
      </c>
      <c r="H33" s="257"/>
      <c r="I33" s="257"/>
      <c r="J33" s="257"/>
      <c r="K33" s="256" t="s">
        <v>135</v>
      </c>
      <c r="L33" s="165"/>
      <c r="M33" s="215"/>
      <c r="N33" s="128">
        <f t="shared" si="6"/>
        <v>0</v>
      </c>
      <c r="O33" s="130"/>
      <c r="P33" s="130"/>
      <c r="Q33" s="130"/>
      <c r="R33" s="130"/>
      <c r="S33" s="130"/>
      <c r="T33" s="130"/>
      <c r="U33" s="130"/>
      <c r="V33" s="130"/>
      <c r="W33" s="130"/>
      <c r="X33" s="130"/>
    </row>
    <row r="34" spans="1:24" ht="18.75" customHeight="1">
      <c r="A34" s="112"/>
      <c r="B34" s="216">
        <v>1.18</v>
      </c>
      <c r="C34" s="250" t="s">
        <v>136</v>
      </c>
      <c r="D34" s="258" t="s">
        <v>127</v>
      </c>
      <c r="E34" s="118" t="s">
        <v>116</v>
      </c>
      <c r="F34" s="254">
        <v>1</v>
      </c>
      <c r="G34" s="253" t="s">
        <v>121</v>
      </c>
      <c r="H34" s="180" t="s">
        <v>122</v>
      </c>
      <c r="I34" s="180" t="s">
        <v>123</v>
      </c>
      <c r="J34" s="180" t="s">
        <v>124</v>
      </c>
      <c r="K34" s="180" t="s">
        <v>125</v>
      </c>
      <c r="L34" s="165">
        <v>3</v>
      </c>
      <c r="M34" s="215">
        <v>3</v>
      </c>
      <c r="N34" s="128">
        <f t="shared" si="6"/>
        <v>0.03</v>
      </c>
      <c r="O34" s="130"/>
      <c r="P34" s="130"/>
      <c r="Q34" s="130"/>
      <c r="R34" s="130"/>
      <c r="S34" s="130"/>
      <c r="T34" s="130"/>
      <c r="U34" s="130"/>
      <c r="V34" s="130"/>
      <c r="W34" s="130"/>
      <c r="X34" s="130"/>
    </row>
    <row r="35" spans="1:24" ht="18.75" customHeight="1">
      <c r="A35" s="225" t="s">
        <v>39</v>
      </c>
      <c r="B35" s="259">
        <v>1.19</v>
      </c>
      <c r="C35" s="260" t="s">
        <v>137</v>
      </c>
      <c r="D35" s="261">
        <v>0.54</v>
      </c>
      <c r="E35" s="262" t="s">
        <v>94</v>
      </c>
      <c r="F35" s="264">
        <v>2.5</v>
      </c>
      <c r="G35" s="127">
        <v>52</v>
      </c>
      <c r="H35" s="127">
        <v>53</v>
      </c>
      <c r="I35" s="127">
        <v>54</v>
      </c>
      <c r="J35" s="265">
        <v>55</v>
      </c>
      <c r="K35" s="127">
        <v>56</v>
      </c>
      <c r="L35" s="215">
        <v>87.57</v>
      </c>
      <c r="M35" s="128">
        <f>(((IF(L35&lt;G35,G35,IF(L35&gt;K35,K35,L35)))-(IF(L35&lt;G35,G35,IF(AND(L35&gt;=G35,L35&lt;H35),G35,IF(AND(L35&gt;=H35,L35&lt;I35),H35,IF(AND(L35&gt;=I35,L35&lt;J35),I35,IF(AND(L35&gt;=J35,L35&lt;K35),J35,IF(L35&gt;=K35,K35,"0"))))))))/(K35-J35))+IF(L35&lt;G35,"1",IF(AND(L35&gt;=G35,L35&lt;H35),"1",IF(AND(L35&gt;=H35,L35&lt;I35),"2",IF(AND(L35&gt;=I35,L35&lt;J35),"3",IF(AND(L35&gt;=J35,L35&lt;K35),"4",IF(L35&gt;=K35,"5","0"))))))</f>
        <v>5</v>
      </c>
      <c r="N35" s="128">
        <f t="shared" si="6"/>
        <v>0.125</v>
      </c>
    </row>
    <row r="36" spans="1:24" ht="18.75" customHeight="1">
      <c r="A36" s="225" t="s">
        <v>138</v>
      </c>
      <c r="B36" s="259">
        <v>1.2</v>
      </c>
      <c r="C36" s="267" t="s">
        <v>139</v>
      </c>
      <c r="D36" s="268" t="s">
        <v>130</v>
      </c>
      <c r="E36" s="272" t="s">
        <v>116</v>
      </c>
      <c r="F36" s="271">
        <v>3</v>
      </c>
      <c r="G36" s="255" t="s">
        <v>128</v>
      </c>
      <c r="H36" s="127" t="s">
        <v>129</v>
      </c>
      <c r="I36" s="180" t="s">
        <v>123</v>
      </c>
      <c r="J36" s="180" t="s">
        <v>124</v>
      </c>
      <c r="K36" s="127" t="s">
        <v>130</v>
      </c>
      <c r="L36" s="215">
        <v>0</v>
      </c>
      <c r="M36" s="215">
        <v>0</v>
      </c>
      <c r="N36" s="128">
        <f t="shared" si="6"/>
        <v>0</v>
      </c>
    </row>
    <row r="37" spans="1:24" ht="18.75" customHeight="1">
      <c r="A37" s="225" t="s">
        <v>113</v>
      </c>
      <c r="B37" s="259">
        <v>1.21</v>
      </c>
      <c r="C37" s="134" t="s">
        <v>142</v>
      </c>
      <c r="D37" s="273">
        <v>0.87</v>
      </c>
      <c r="E37" s="274" t="s">
        <v>143</v>
      </c>
      <c r="F37" s="275">
        <v>1</v>
      </c>
      <c r="G37" s="276">
        <v>79</v>
      </c>
      <c r="H37" s="276">
        <v>81</v>
      </c>
      <c r="I37" s="276">
        <v>83</v>
      </c>
      <c r="J37" s="276">
        <v>85</v>
      </c>
      <c r="K37" s="276">
        <v>87</v>
      </c>
      <c r="L37" s="215">
        <v>100</v>
      </c>
      <c r="M37" s="128">
        <f>(((IF(L37&lt;G37,G37,IF(L37&gt;K37,K37,L37)))-(IF(L37&lt;G37,G37,IF(AND(L37&gt;=G37,L37&lt;H37),G37,IF(AND(L37&gt;=H37,L37&lt;I37),H37,IF(AND(L37&gt;=I37,L37&lt;J37),I37,IF(AND(L37&gt;=J37,L37&lt;K37),J37,IF(L37&gt;=K37,K37,"0"))))))))/(K37-J37))+IF(L37&lt;G37,"1",IF(AND(L37&gt;=G37,L37&lt;H37),"1",IF(AND(L37&gt;=H37,L37&lt;I37),"2",IF(AND(L37&gt;=I37,L37&lt;J37),"3",IF(AND(L37&gt;=J37,L37&lt;K37),"4",IF(L37&gt;=K37,"5","0"))))))</f>
        <v>5</v>
      </c>
      <c r="N37" s="128">
        <f t="shared" si="6"/>
        <v>0.05</v>
      </c>
    </row>
    <row r="38" spans="1:24" ht="18.75" customHeight="1">
      <c r="A38" s="112" t="s">
        <v>39</v>
      </c>
      <c r="B38" s="259">
        <v>1.22</v>
      </c>
      <c r="C38" s="260" t="s">
        <v>144</v>
      </c>
      <c r="D38" s="268" t="s">
        <v>258</v>
      </c>
      <c r="E38" s="262" t="s">
        <v>94</v>
      </c>
      <c r="F38" s="275">
        <v>2.5</v>
      </c>
      <c r="G38" s="127">
        <v>4</v>
      </c>
      <c r="H38" s="127">
        <v>3.6</v>
      </c>
      <c r="I38" s="127">
        <v>3.2</v>
      </c>
      <c r="J38" s="127">
        <v>2.8</v>
      </c>
      <c r="K38" s="127">
        <v>2.4</v>
      </c>
      <c r="L38" s="215">
        <v>0</v>
      </c>
      <c r="M38" s="128">
        <f t="shared" ref="M38:M40" si="9">(((IF(L38&gt;G38,G38,IF(L38&lt;K38,K38,L38)))-(IF(L38&lt;G38,G38,IF(AND(L38&gt;=G38,L38&lt;H38),G38,IF(AND(L38&gt;=H38,L38&lt;I38),H38,IF(AND(L38&gt;=I38,L38&lt;J38),I38,IF(AND(L38&gt;=J38,L38&lt;K38),J38,IF(L38&gt;=K38,K38,"0"))))))))/(K38-J38))+IF(L38&lt;G38,"1",IF(AND(L38&gt;=G38,L38&lt;H38),"1",IF(AND(L38&gt;=H38,L38&lt;I38),"2",IF(AND(L38&gt;=I38,L38&lt;J38),"3",IF(AND(L38&gt;=J38,L38&lt;K38),"4",IF(L38&gt;=K38,"5","0"))))))</f>
        <v>5.0000000000000009</v>
      </c>
      <c r="N38" s="128">
        <f t="shared" si="6"/>
        <v>0.12500000000000003</v>
      </c>
    </row>
    <row r="39" spans="1:24" ht="18.75" customHeight="1">
      <c r="A39" s="112" t="s">
        <v>39</v>
      </c>
      <c r="B39" s="259">
        <v>1.23</v>
      </c>
      <c r="C39" s="278" t="s">
        <v>146</v>
      </c>
      <c r="D39" s="268" t="s">
        <v>259</v>
      </c>
      <c r="E39" s="262" t="s">
        <v>94</v>
      </c>
      <c r="F39" s="275">
        <v>2.5</v>
      </c>
      <c r="G39" s="180">
        <v>22</v>
      </c>
      <c r="H39" s="180">
        <v>21.75</v>
      </c>
      <c r="I39" s="180">
        <v>21.5</v>
      </c>
      <c r="J39" s="180">
        <v>21.25</v>
      </c>
      <c r="K39" s="180">
        <v>21</v>
      </c>
      <c r="L39" s="215">
        <v>0</v>
      </c>
      <c r="M39" s="128">
        <f t="shared" si="9"/>
        <v>5</v>
      </c>
      <c r="N39" s="128">
        <f t="shared" si="6"/>
        <v>0.125</v>
      </c>
    </row>
    <row r="40" spans="1:24" ht="18.75" customHeight="1">
      <c r="A40" s="534" t="s">
        <v>39</v>
      </c>
      <c r="B40" s="279">
        <v>1.24</v>
      </c>
      <c r="C40" s="280" t="s">
        <v>148</v>
      </c>
      <c r="D40" s="281" t="s">
        <v>149</v>
      </c>
      <c r="E40" s="262" t="s">
        <v>94</v>
      </c>
      <c r="F40" s="282">
        <v>1.3</v>
      </c>
      <c r="G40" s="127">
        <v>2.4</v>
      </c>
      <c r="H40" s="127">
        <v>2.2000000000000002</v>
      </c>
      <c r="I40" s="127">
        <v>2</v>
      </c>
      <c r="J40" s="127">
        <v>1.8</v>
      </c>
      <c r="K40" s="127">
        <v>1.6</v>
      </c>
      <c r="L40" s="182">
        <v>2.0699999999999998</v>
      </c>
      <c r="M40" s="128">
        <f t="shared" si="9"/>
        <v>2.6500000000000008</v>
      </c>
      <c r="N40" s="128">
        <f t="shared" si="6"/>
        <v>3.4450000000000008E-2</v>
      </c>
    </row>
    <row r="41" spans="1:24" ht="18.75" customHeight="1">
      <c r="A41" s="535"/>
      <c r="B41" s="259"/>
      <c r="C41" s="285" t="s">
        <v>151</v>
      </c>
      <c r="D41" s="281">
        <v>0.1</v>
      </c>
      <c r="E41" s="286" t="s">
        <v>94</v>
      </c>
      <c r="F41" s="288">
        <v>1.2</v>
      </c>
      <c r="G41" s="289">
        <v>6</v>
      </c>
      <c r="H41" s="289">
        <v>8</v>
      </c>
      <c r="I41" s="289">
        <v>10</v>
      </c>
      <c r="J41" s="289">
        <v>12</v>
      </c>
      <c r="K41" s="289">
        <v>14</v>
      </c>
      <c r="L41" s="284">
        <v>10.34</v>
      </c>
      <c r="M41" s="128">
        <f>(((IF(L41&lt;G41,G41,IF(L41&gt;K41,K41,L41)))-(IF(L41&lt;G41,G41,IF(AND(L41&gt;=G41,L41&lt;H41),G41,IF(AND(L41&gt;=H41,L41&lt;I41),H41,IF(AND(L41&gt;=I41,L41&lt;J41),I41,IF(AND(L41&gt;=J41,L41&lt;K41),J41,IF(L41&gt;=K41,K41,"0"))))))))/(K41-J41))+IF(L41&lt;G41,"1",IF(AND(L41&gt;=G41,L41&lt;H41),"1",IF(AND(L41&gt;=H41,L41&lt;I41),"2",IF(AND(L41&gt;=I41,L41&lt;J41),"3",IF(AND(L41&gt;=J41,L41&lt;K41),"4",IF(L41&gt;=K41,"5","0"))))))</f>
        <v>3.17</v>
      </c>
      <c r="N41" s="128">
        <f t="shared" si="6"/>
        <v>3.8039999999999997E-2</v>
      </c>
    </row>
    <row r="42" spans="1:24" ht="18.75" customHeight="1">
      <c r="A42" s="112" t="s">
        <v>113</v>
      </c>
      <c r="B42" s="259">
        <v>1.25</v>
      </c>
      <c r="C42" s="290" t="s">
        <v>153</v>
      </c>
      <c r="D42" s="291"/>
      <c r="E42" s="292"/>
      <c r="F42" s="294"/>
      <c r="G42" s="189"/>
      <c r="H42" s="295"/>
      <c r="I42" s="295"/>
      <c r="J42" s="295"/>
      <c r="K42" s="295"/>
      <c r="L42" s="194"/>
      <c r="M42" s="194"/>
      <c r="N42" s="196"/>
    </row>
    <row r="43" spans="1:24" ht="18.75" customHeight="1">
      <c r="A43" s="112"/>
      <c r="B43" s="259"/>
      <c r="C43" s="134" t="s">
        <v>154</v>
      </c>
      <c r="D43" s="41" t="s">
        <v>130</v>
      </c>
      <c r="E43" s="296" t="s">
        <v>116</v>
      </c>
      <c r="F43" s="297">
        <v>0.5</v>
      </c>
      <c r="G43" s="240" t="s">
        <v>121</v>
      </c>
      <c r="H43" s="299" t="s">
        <v>122</v>
      </c>
      <c r="I43" s="299" t="s">
        <v>123</v>
      </c>
      <c r="J43" s="299" t="s">
        <v>124</v>
      </c>
      <c r="K43" s="299" t="s">
        <v>125</v>
      </c>
      <c r="L43" s="39">
        <v>3</v>
      </c>
      <c r="M43" s="39">
        <v>3</v>
      </c>
      <c r="N43" s="128">
        <f t="shared" ref="N43:N45" si="10">SUM(M43*F43)/100</f>
        <v>1.4999999999999999E-2</v>
      </c>
    </row>
    <row r="44" spans="1:24" ht="18.75" customHeight="1">
      <c r="A44" s="112"/>
      <c r="B44" s="259"/>
      <c r="C44" s="114" t="s">
        <v>155</v>
      </c>
      <c r="D44" s="300" t="s">
        <v>130</v>
      </c>
      <c r="E44" s="301" t="s">
        <v>116</v>
      </c>
      <c r="F44" s="297">
        <v>0.5</v>
      </c>
      <c r="G44" s="302" t="s">
        <v>121</v>
      </c>
      <c r="H44" s="303" t="s">
        <v>122</v>
      </c>
      <c r="I44" s="303" t="s">
        <v>123</v>
      </c>
      <c r="J44" s="303" t="s">
        <v>124</v>
      </c>
      <c r="K44" s="303" t="s">
        <v>125</v>
      </c>
      <c r="L44" s="215">
        <v>0</v>
      </c>
      <c r="M44" s="215">
        <v>0</v>
      </c>
      <c r="N44" s="128">
        <f t="shared" si="10"/>
        <v>0</v>
      </c>
    </row>
    <row r="45" spans="1:24" ht="18.75" customHeight="1">
      <c r="A45" s="112"/>
      <c r="B45" s="259"/>
      <c r="C45" s="134" t="s">
        <v>156</v>
      </c>
      <c r="D45" s="304" t="s">
        <v>130</v>
      </c>
      <c r="E45" s="305" t="s">
        <v>116</v>
      </c>
      <c r="F45" s="307">
        <v>0.5</v>
      </c>
      <c r="G45" s="248" t="s">
        <v>121</v>
      </c>
      <c r="H45" s="308" t="s">
        <v>122</v>
      </c>
      <c r="I45" s="308" t="s">
        <v>123</v>
      </c>
      <c r="J45" s="308" t="s">
        <v>124</v>
      </c>
      <c r="K45" s="308" t="s">
        <v>125</v>
      </c>
      <c r="L45" s="284">
        <v>0</v>
      </c>
      <c r="M45" s="284">
        <v>0</v>
      </c>
      <c r="N45" s="128">
        <f t="shared" si="10"/>
        <v>0</v>
      </c>
    </row>
    <row r="46" spans="1:24" ht="18.75" customHeight="1">
      <c r="A46" s="112" t="s">
        <v>113</v>
      </c>
      <c r="B46" s="259">
        <v>1.26</v>
      </c>
      <c r="C46" s="290" t="s">
        <v>157</v>
      </c>
      <c r="D46" s="309"/>
      <c r="E46" s="292"/>
      <c r="F46" s="294"/>
      <c r="G46" s="189"/>
      <c r="H46" s="295"/>
      <c r="I46" s="295"/>
      <c r="J46" s="295"/>
      <c r="K46" s="295"/>
      <c r="L46" s="194"/>
      <c r="M46" s="194"/>
      <c r="N46" s="196"/>
    </row>
    <row r="47" spans="1:24" ht="18.75" customHeight="1">
      <c r="A47" s="225"/>
      <c r="B47" s="259"/>
      <c r="C47" s="114" t="s">
        <v>158</v>
      </c>
      <c r="D47" s="41" t="s">
        <v>130</v>
      </c>
      <c r="E47" s="296" t="s">
        <v>116</v>
      </c>
      <c r="F47" s="254">
        <v>0.5</v>
      </c>
      <c r="G47" s="240" t="s">
        <v>121</v>
      </c>
      <c r="H47" s="299" t="s">
        <v>122</v>
      </c>
      <c r="I47" s="299" t="s">
        <v>123</v>
      </c>
      <c r="J47" s="299" t="s">
        <v>124</v>
      </c>
      <c r="K47" s="299" t="s">
        <v>125</v>
      </c>
      <c r="L47" s="39">
        <v>4</v>
      </c>
      <c r="M47" s="39">
        <v>4</v>
      </c>
      <c r="N47" s="128">
        <f t="shared" ref="N47:N53" si="11">SUM(M47*F47)/100</f>
        <v>0.02</v>
      </c>
    </row>
    <row r="48" spans="1:24" ht="18.75" customHeight="1">
      <c r="A48" s="225"/>
      <c r="B48" s="259"/>
      <c r="C48" s="114" t="s">
        <v>159</v>
      </c>
      <c r="D48" s="155" t="s">
        <v>130</v>
      </c>
      <c r="E48" s="301" t="s">
        <v>116</v>
      </c>
      <c r="F48" s="254">
        <v>0.5</v>
      </c>
      <c r="G48" s="302" t="s">
        <v>121</v>
      </c>
      <c r="H48" s="303" t="s">
        <v>122</v>
      </c>
      <c r="I48" s="303" t="s">
        <v>123</v>
      </c>
      <c r="J48" s="303" t="s">
        <v>124</v>
      </c>
      <c r="K48" s="303" t="s">
        <v>125</v>
      </c>
      <c r="L48" s="223">
        <v>0</v>
      </c>
      <c r="M48" s="223">
        <v>0</v>
      </c>
      <c r="N48" s="128">
        <f t="shared" si="11"/>
        <v>0</v>
      </c>
    </row>
    <row r="49" spans="1:14" ht="18.75" customHeight="1">
      <c r="A49" s="225"/>
      <c r="B49" s="312"/>
      <c r="C49" s="313" t="s">
        <v>160</v>
      </c>
      <c r="D49" s="300" t="s">
        <v>130</v>
      </c>
      <c r="E49" s="301" t="s">
        <v>116</v>
      </c>
      <c r="F49" s="254">
        <v>0.5</v>
      </c>
      <c r="G49" s="302" t="s">
        <v>121</v>
      </c>
      <c r="H49" s="303" t="s">
        <v>122</v>
      </c>
      <c r="I49" s="303" t="s">
        <v>123</v>
      </c>
      <c r="J49" s="303" t="s">
        <v>124</v>
      </c>
      <c r="K49" s="303" t="s">
        <v>125</v>
      </c>
      <c r="L49" s="215">
        <v>0</v>
      </c>
      <c r="M49" s="215">
        <v>0</v>
      </c>
      <c r="N49" s="128">
        <f t="shared" si="11"/>
        <v>0</v>
      </c>
    </row>
    <row r="50" spans="1:14" ht="18.75" customHeight="1">
      <c r="A50" s="225"/>
      <c r="B50" s="259"/>
      <c r="C50" s="114" t="s">
        <v>161</v>
      </c>
      <c r="D50" s="300">
        <v>1</v>
      </c>
      <c r="E50" s="301" t="s">
        <v>116</v>
      </c>
      <c r="F50" s="254">
        <v>0.5</v>
      </c>
      <c r="G50" s="302">
        <v>80</v>
      </c>
      <c r="H50" s="315">
        <v>85</v>
      </c>
      <c r="I50" s="315">
        <v>90</v>
      </c>
      <c r="J50" s="315">
        <v>95</v>
      </c>
      <c r="K50" s="315">
        <v>100</v>
      </c>
      <c r="L50" s="215">
        <v>100</v>
      </c>
      <c r="M50" s="128">
        <f>(((IF(L50&lt;G50,G50,IF(L50&gt;K50,K50,L50)))-(IF(L50&lt;G50,G50,IF(AND(L50&gt;=G50,L50&lt;H50),G50,IF(AND(L50&gt;=H50,L50&lt;I50),H50,IF(AND(L50&gt;=I50,L50&lt;J50),I50,IF(AND(L50&gt;=J50,L50&lt;K50),J50,IF(L50&gt;=K50,K50,"0"))))))))/(K50-J50))+IF(L50&lt;G50,"1",IF(AND(L50&gt;=G50,L50&lt;H50),"1",IF(AND(L50&gt;=H50,L50&lt;I50),"2",IF(AND(L50&gt;=I50,L50&lt;J50),"3",IF(AND(L50&gt;=J50,L50&lt;K50),"4",IF(L50&gt;=K50,"5","0"))))))</f>
        <v>5</v>
      </c>
      <c r="N50" s="128">
        <f t="shared" si="11"/>
        <v>2.5000000000000001E-2</v>
      </c>
    </row>
    <row r="51" spans="1:14" ht="18.75" customHeight="1">
      <c r="A51" s="112"/>
      <c r="B51" s="259"/>
      <c r="C51" s="134" t="s">
        <v>162</v>
      </c>
      <c r="D51" s="300">
        <v>1</v>
      </c>
      <c r="E51" s="301" t="s">
        <v>116</v>
      </c>
      <c r="F51" s="254">
        <v>0.5</v>
      </c>
      <c r="G51" s="302" t="s">
        <v>121</v>
      </c>
      <c r="H51" s="303" t="s">
        <v>122</v>
      </c>
      <c r="I51" s="303" t="s">
        <v>123</v>
      </c>
      <c r="J51" s="303" t="s">
        <v>124</v>
      </c>
      <c r="K51" s="303" t="s">
        <v>125</v>
      </c>
      <c r="L51" s="317"/>
      <c r="M51" s="318">
        <v>0</v>
      </c>
      <c r="N51" s="128">
        <f t="shared" si="11"/>
        <v>0</v>
      </c>
    </row>
    <row r="52" spans="1:14" ht="18.75" customHeight="1">
      <c r="A52" s="112" t="s">
        <v>113</v>
      </c>
      <c r="B52" s="259">
        <v>1.27</v>
      </c>
      <c r="C52" s="114" t="s">
        <v>163</v>
      </c>
      <c r="D52" s="300">
        <v>0.8</v>
      </c>
      <c r="E52" s="301" t="s">
        <v>116</v>
      </c>
      <c r="F52" s="254">
        <v>1</v>
      </c>
      <c r="G52" s="302">
        <v>40</v>
      </c>
      <c r="H52" s="315">
        <v>50</v>
      </c>
      <c r="I52" s="315">
        <v>60</v>
      </c>
      <c r="J52" s="315">
        <v>70</v>
      </c>
      <c r="K52" s="315">
        <v>80</v>
      </c>
      <c r="L52" s="317"/>
      <c r="M52" s="128">
        <f t="shared" ref="M52:M53" si="12">(((IF(L52&lt;G52,G52,IF(L52&gt;K52,K52,L52)))-(IF(L52&lt;G52,G52,IF(AND(L52&gt;=G52,L52&lt;H52),G52,IF(AND(L52&gt;=H52,L52&lt;I52),H52,IF(AND(L52&gt;=I52,L52&lt;J52),I52,IF(AND(L52&gt;=J52,L52&lt;K52),J52,IF(L52&gt;=K52,K52,"0"))))))))/(K52-J52))+IF(L52&lt;G52,"1",IF(AND(L52&gt;=G52,L52&lt;H52),"1",IF(AND(L52&gt;=H52,L52&lt;I52),"2",IF(AND(L52&gt;=I52,L52&lt;J52),"3",IF(AND(L52&gt;=J52,L52&lt;K52),"4",IF(L52&gt;=K52,"5","0"))))))</f>
        <v>1</v>
      </c>
      <c r="N52" s="128">
        <f t="shared" si="11"/>
        <v>0.01</v>
      </c>
    </row>
    <row r="53" spans="1:14" ht="18.75" customHeight="1">
      <c r="A53" s="320"/>
      <c r="B53" s="279">
        <v>1.28</v>
      </c>
      <c r="C53" s="250" t="s">
        <v>164</v>
      </c>
      <c r="D53" s="304">
        <v>0.8</v>
      </c>
      <c r="E53" s="305" t="s">
        <v>116</v>
      </c>
      <c r="F53" s="322">
        <v>0.5</v>
      </c>
      <c r="G53" s="323">
        <v>70</v>
      </c>
      <c r="H53" s="323">
        <v>75</v>
      </c>
      <c r="I53" s="323">
        <v>80</v>
      </c>
      <c r="J53" s="323">
        <v>85</v>
      </c>
      <c r="K53" s="323">
        <v>90</v>
      </c>
      <c r="L53" s="324"/>
      <c r="M53" s="128">
        <f t="shared" si="12"/>
        <v>1</v>
      </c>
      <c r="N53" s="128">
        <f t="shared" si="11"/>
        <v>5.0000000000000001E-3</v>
      </c>
    </row>
    <row r="54" spans="1:14" ht="18.75" customHeight="1">
      <c r="A54" s="320"/>
      <c r="B54" s="326">
        <v>1.29</v>
      </c>
      <c r="C54" s="327" t="s">
        <v>165</v>
      </c>
      <c r="D54" s="291"/>
      <c r="E54" s="292"/>
      <c r="F54" s="189"/>
      <c r="G54" s="189"/>
      <c r="H54" s="295"/>
      <c r="I54" s="189"/>
      <c r="J54" s="189"/>
      <c r="K54" s="295"/>
      <c r="L54" s="194"/>
      <c r="M54" s="194"/>
      <c r="N54" s="196"/>
    </row>
    <row r="55" spans="1:14" ht="18.75" customHeight="1">
      <c r="A55" s="153"/>
      <c r="B55" s="328"/>
      <c r="C55" s="250" t="s">
        <v>166</v>
      </c>
      <c r="D55" s="329">
        <v>0.6</v>
      </c>
      <c r="E55" s="296" t="s">
        <v>116</v>
      </c>
      <c r="F55" s="297">
        <v>0.5</v>
      </c>
      <c r="G55" s="171">
        <v>40</v>
      </c>
      <c r="H55" s="171">
        <v>45</v>
      </c>
      <c r="I55" s="171">
        <v>50</v>
      </c>
      <c r="J55" s="171">
        <v>55</v>
      </c>
      <c r="K55" s="171">
        <v>60</v>
      </c>
      <c r="L55" s="39"/>
      <c r="M55" s="128">
        <f t="shared" ref="M55:M57" si="13">(((IF(L55&lt;G55,G55,IF(L55&gt;K55,K55,L55)))-(IF(L55&lt;G55,G55,IF(AND(L55&gt;=G55,L55&lt;H55),G55,IF(AND(L55&gt;=H55,L55&lt;I55),H55,IF(AND(L55&gt;=I55,L55&lt;J55),I55,IF(AND(L55&gt;=J55,L55&lt;K55),J55,IF(L55&gt;=K55,K55,"0"))))))))/(K55-J55))+IF(L55&lt;G55,"1",IF(AND(L55&gt;=G55,L55&lt;H55),"1",IF(AND(L55&gt;=H55,L55&lt;I55),"2",IF(AND(L55&gt;=I55,L55&lt;J55),"3",IF(AND(L55&gt;=J55,L55&lt;K55),"4",IF(L55&gt;=K55,"5","0"))))))</f>
        <v>1</v>
      </c>
      <c r="N55" s="128">
        <f t="shared" ref="N55:N60" si="14">SUM(M55*F55)/100</f>
        <v>5.0000000000000001E-3</v>
      </c>
    </row>
    <row r="56" spans="1:14" ht="18.75" customHeight="1">
      <c r="A56" s="153"/>
      <c r="B56" s="331"/>
      <c r="C56" s="250" t="s">
        <v>167</v>
      </c>
      <c r="D56" s="300">
        <v>0.5</v>
      </c>
      <c r="E56" s="301" t="s">
        <v>116</v>
      </c>
      <c r="F56" s="254">
        <v>0.5</v>
      </c>
      <c r="G56" s="127">
        <v>30</v>
      </c>
      <c r="H56" s="127">
        <v>35</v>
      </c>
      <c r="I56" s="127">
        <v>40</v>
      </c>
      <c r="J56" s="127">
        <v>45</v>
      </c>
      <c r="K56" s="127">
        <v>50</v>
      </c>
      <c r="L56" s="215"/>
      <c r="M56" s="128">
        <f t="shared" si="13"/>
        <v>1</v>
      </c>
      <c r="N56" s="128">
        <f t="shared" si="14"/>
        <v>5.0000000000000001E-3</v>
      </c>
    </row>
    <row r="57" spans="1:14" ht="18.75" customHeight="1">
      <c r="A57" s="112"/>
      <c r="B57" s="312"/>
      <c r="C57" s="250" t="s">
        <v>168</v>
      </c>
      <c r="D57" s="300">
        <v>0.4</v>
      </c>
      <c r="E57" s="301" t="s">
        <v>116</v>
      </c>
      <c r="F57" s="254">
        <v>0.5</v>
      </c>
      <c r="G57" s="127">
        <v>20</v>
      </c>
      <c r="H57" s="127">
        <v>25</v>
      </c>
      <c r="I57" s="127">
        <v>30</v>
      </c>
      <c r="J57" s="127">
        <v>35</v>
      </c>
      <c r="K57" s="127">
        <v>40</v>
      </c>
      <c r="L57" s="215"/>
      <c r="M57" s="128">
        <f t="shared" si="13"/>
        <v>1</v>
      </c>
      <c r="N57" s="128">
        <f t="shared" si="14"/>
        <v>5.0000000000000001E-3</v>
      </c>
    </row>
    <row r="58" spans="1:14" ht="18.75" customHeight="1">
      <c r="A58" s="225" t="s">
        <v>169</v>
      </c>
      <c r="B58" s="259">
        <v>1.3</v>
      </c>
      <c r="C58" s="332" t="s">
        <v>170</v>
      </c>
      <c r="D58" s="333"/>
      <c r="E58" s="333" t="s">
        <v>116</v>
      </c>
      <c r="F58" s="335">
        <v>0</v>
      </c>
      <c r="G58" s="302" t="s">
        <v>121</v>
      </c>
      <c r="H58" s="303" t="s">
        <v>122</v>
      </c>
      <c r="I58" s="303" t="s">
        <v>123</v>
      </c>
      <c r="J58" s="303" t="s">
        <v>124</v>
      </c>
      <c r="K58" s="303" t="s">
        <v>125</v>
      </c>
      <c r="L58" s="165">
        <v>2</v>
      </c>
      <c r="M58" s="215">
        <v>2</v>
      </c>
      <c r="N58" s="128">
        <f t="shared" si="14"/>
        <v>0</v>
      </c>
    </row>
    <row r="59" spans="1:14" ht="18.75" customHeight="1">
      <c r="A59" s="112"/>
      <c r="B59" s="216">
        <v>1.31</v>
      </c>
      <c r="C59" s="337" t="s">
        <v>171</v>
      </c>
      <c r="D59" s="338"/>
      <c r="E59" s="339"/>
      <c r="F59" s="335">
        <v>1.3</v>
      </c>
      <c r="G59" s="171">
        <v>2</v>
      </c>
      <c r="H59" s="171">
        <v>4</v>
      </c>
      <c r="I59" s="171">
        <v>6</v>
      </c>
      <c r="J59" s="171">
        <v>8</v>
      </c>
      <c r="K59" s="171">
        <v>10</v>
      </c>
      <c r="L59" s="165"/>
      <c r="M59" s="128">
        <v>5</v>
      </c>
      <c r="N59" s="128">
        <f t="shared" si="14"/>
        <v>6.5000000000000002E-2</v>
      </c>
    </row>
    <row r="60" spans="1:14" ht="18.75" customHeight="1">
      <c r="A60" s="225"/>
      <c r="B60" s="279">
        <v>1.32</v>
      </c>
      <c r="C60" s="342" t="s">
        <v>172</v>
      </c>
      <c r="D60" s="344"/>
      <c r="E60" s="345"/>
      <c r="F60" s="271">
        <v>1.2</v>
      </c>
      <c r="G60" s="346">
        <v>1</v>
      </c>
      <c r="H60" s="346">
        <v>2</v>
      </c>
      <c r="I60" s="346">
        <v>3</v>
      </c>
      <c r="J60" s="346">
        <v>4</v>
      </c>
      <c r="K60" s="346">
        <v>5</v>
      </c>
      <c r="L60" s="182"/>
      <c r="M60" s="324">
        <v>5</v>
      </c>
      <c r="N60" s="324">
        <f t="shared" si="14"/>
        <v>0.06</v>
      </c>
    </row>
    <row r="61" spans="1:14" ht="18.75" customHeight="1">
      <c r="A61" s="225"/>
      <c r="B61" s="348"/>
      <c r="C61" s="350" t="s">
        <v>173</v>
      </c>
      <c r="D61" s="351"/>
      <c r="E61" s="351"/>
      <c r="F61" s="354">
        <v>30</v>
      </c>
      <c r="G61" s="355"/>
      <c r="H61" s="355"/>
      <c r="I61" s="355"/>
      <c r="J61" s="355"/>
      <c r="K61" s="355"/>
      <c r="L61" s="355"/>
      <c r="M61" s="355"/>
      <c r="N61" s="355"/>
    </row>
    <row r="62" spans="1:14" ht="18.75" customHeight="1">
      <c r="A62" s="225"/>
      <c r="B62" s="357"/>
      <c r="C62" s="156" t="s">
        <v>174</v>
      </c>
      <c r="D62" s="359"/>
      <c r="E62" s="361"/>
      <c r="F62" s="275"/>
      <c r="G62" s="154"/>
      <c r="H62" s="154"/>
      <c r="I62" s="154"/>
      <c r="J62" s="154"/>
      <c r="K62" s="154"/>
      <c r="L62" s="154"/>
      <c r="M62" s="154"/>
      <c r="N62" s="154"/>
    </row>
    <row r="63" spans="1:14" ht="18.75" customHeight="1">
      <c r="A63" s="225" t="s">
        <v>169</v>
      </c>
      <c r="B63" s="363">
        <v>2.1</v>
      </c>
      <c r="C63" s="365" t="s">
        <v>175</v>
      </c>
      <c r="D63" s="367" t="s">
        <v>53</v>
      </c>
      <c r="E63" s="369" t="s">
        <v>116</v>
      </c>
      <c r="F63" s="282">
        <v>3</v>
      </c>
      <c r="G63" s="289" t="s">
        <v>121</v>
      </c>
      <c r="H63" s="289" t="s">
        <v>122</v>
      </c>
      <c r="I63" s="289" t="s">
        <v>123</v>
      </c>
      <c r="J63" s="289" t="s">
        <v>124</v>
      </c>
      <c r="K63" s="289" t="s">
        <v>125</v>
      </c>
      <c r="L63" s="371">
        <v>2</v>
      </c>
      <c r="M63" s="371">
        <v>2</v>
      </c>
      <c r="N63" s="172">
        <f>SUM(M63*F63)/100</f>
        <v>0.06</v>
      </c>
    </row>
    <row r="64" spans="1:14" ht="18.75" customHeight="1">
      <c r="A64" s="225" t="s">
        <v>169</v>
      </c>
      <c r="B64" s="358">
        <v>2.2000000000000002</v>
      </c>
      <c r="C64" s="341" t="s">
        <v>176</v>
      </c>
      <c r="D64" s="364"/>
      <c r="E64" s="366"/>
      <c r="F64" s="368"/>
      <c r="G64" s="194"/>
      <c r="H64" s="194"/>
      <c r="I64" s="194"/>
      <c r="J64" s="194"/>
      <c r="K64" s="194"/>
      <c r="L64" s="194"/>
      <c r="M64" s="194"/>
      <c r="N64" s="196"/>
    </row>
    <row r="65" spans="1:14" ht="18.75" customHeight="1">
      <c r="A65" s="225"/>
      <c r="B65" s="259"/>
      <c r="C65" s="360" t="s">
        <v>177</v>
      </c>
      <c r="D65" s="370" t="s">
        <v>178</v>
      </c>
      <c r="E65" s="372" t="s">
        <v>94</v>
      </c>
      <c r="F65" s="374">
        <v>1.5</v>
      </c>
      <c r="G65" s="171">
        <v>20</v>
      </c>
      <c r="H65" s="171">
        <v>25</v>
      </c>
      <c r="I65" s="171">
        <v>30</v>
      </c>
      <c r="J65" s="171">
        <v>35</v>
      </c>
      <c r="K65" s="171">
        <v>40</v>
      </c>
      <c r="L65" s="39">
        <v>28.82</v>
      </c>
      <c r="M65" s="128">
        <f t="shared" ref="M65:M66" si="15">(((IF(L65&lt;G65,G65,IF(L65&gt;K65,K65,L65)))-(IF(L65&lt;G65,G65,IF(AND(L65&gt;=G65,L65&lt;H65),G65,IF(AND(L65&gt;=H65,L65&lt;I65),H65,IF(AND(L65&gt;=I65,L65&lt;J65),I65,IF(AND(L65&gt;=J65,L65&lt;K65),J65,IF(L65&gt;=K65,K65,"0"))))))))/(K65-J65))+IF(L65&lt;G65,"1",IF(AND(L65&gt;=G65,L65&lt;H65),"1",IF(AND(L65&gt;=H65,L65&lt;I65),"2",IF(AND(L65&gt;=I65,L65&lt;J65),"3",IF(AND(L65&gt;=J65,L65&lt;K65),"4",IF(L65&gt;=K65,"5","0"))))))</f>
        <v>2.7640000000000002</v>
      </c>
      <c r="N65" s="128">
        <f t="shared" ref="N65:N81" si="16">SUM(M65*F65)/100</f>
        <v>4.1460000000000011E-2</v>
      </c>
    </row>
    <row r="66" spans="1:14" ht="18.75" customHeight="1">
      <c r="A66" s="112"/>
      <c r="B66" s="259"/>
      <c r="C66" s="360" t="s">
        <v>179</v>
      </c>
      <c r="D66" s="268" t="s">
        <v>180</v>
      </c>
      <c r="E66" s="274" t="s">
        <v>94</v>
      </c>
      <c r="F66" s="335">
        <v>1.5</v>
      </c>
      <c r="G66" s="127">
        <v>25</v>
      </c>
      <c r="H66" s="127">
        <v>30</v>
      </c>
      <c r="I66" s="127">
        <v>35</v>
      </c>
      <c r="J66" s="127">
        <v>40</v>
      </c>
      <c r="K66" s="276">
        <v>45</v>
      </c>
      <c r="L66" s="215">
        <v>45.31</v>
      </c>
      <c r="M66" s="128">
        <f t="shared" si="15"/>
        <v>5</v>
      </c>
      <c r="N66" s="128">
        <f t="shared" si="16"/>
        <v>7.4999999999999997E-2</v>
      </c>
    </row>
    <row r="67" spans="1:14" ht="18.75" customHeight="1">
      <c r="A67" s="225" t="s">
        <v>39</v>
      </c>
      <c r="B67" s="358">
        <v>2.2999999999999998</v>
      </c>
      <c r="C67" s="260" t="s">
        <v>181</v>
      </c>
      <c r="D67" s="268" t="s">
        <v>97</v>
      </c>
      <c r="E67" s="274" t="s">
        <v>94</v>
      </c>
      <c r="F67" s="377">
        <v>2</v>
      </c>
      <c r="G67" s="276">
        <v>8</v>
      </c>
      <c r="H67" s="276">
        <v>7.75</v>
      </c>
      <c r="I67" s="379">
        <v>7.5</v>
      </c>
      <c r="J67" s="276">
        <v>7.25</v>
      </c>
      <c r="K67" s="276">
        <v>7</v>
      </c>
      <c r="L67" s="318">
        <v>4.41</v>
      </c>
      <c r="M67" s="128">
        <f>(((IF(L67&gt;G67,G67,IF(L67&lt;K67,K67,L67)))-(IF(L67&lt;G67,G67,IF(AND(L67&gt;=G67,L67&lt;H67),G67,IF(AND(L67&gt;=H67,L67&lt;I67),H67,IF(AND(L67&gt;=I67,L67&lt;J67),I67,IF(AND(L67&gt;=J67,L67&lt;K67),J67,IF(L67&gt;=K67,K67,"0"))))))))/(K67-J67))+IF(L67&lt;G67,"1",IF(AND(L67&gt;=G67,L67&lt;H67),"1",IF(AND(L67&gt;=H67,L67&lt;I67),"2",IF(AND(L67&gt;=I67,L67&lt;J67),"3",IF(AND(L67&gt;=J67,L67&lt;K67),"4",IF(L67&gt;=K67,"5","0"))))))</f>
        <v>5</v>
      </c>
      <c r="N67" s="128">
        <f t="shared" si="16"/>
        <v>0.1</v>
      </c>
    </row>
    <row r="68" spans="1:14" ht="18.75" customHeight="1">
      <c r="A68" s="225" t="s">
        <v>169</v>
      </c>
      <c r="B68" s="358">
        <v>2.4</v>
      </c>
      <c r="C68" s="360" t="s">
        <v>182</v>
      </c>
      <c r="D68" s="268"/>
      <c r="E68" s="388"/>
      <c r="F68" s="282">
        <v>3</v>
      </c>
      <c r="G68" s="382"/>
      <c r="H68" s="382"/>
      <c r="I68" s="382"/>
      <c r="J68" s="382"/>
      <c r="K68" s="382"/>
      <c r="L68" s="284"/>
      <c r="M68" s="284">
        <v>2</v>
      </c>
      <c r="N68" s="128">
        <f t="shared" si="16"/>
        <v>0.06</v>
      </c>
    </row>
    <row r="69" spans="1:14" ht="18.75" customHeight="1">
      <c r="A69" s="112" t="s">
        <v>39</v>
      </c>
      <c r="B69" s="358">
        <v>2.5</v>
      </c>
      <c r="C69" s="384" t="s">
        <v>183</v>
      </c>
      <c r="D69" s="268">
        <v>0.2</v>
      </c>
      <c r="E69" s="274" t="s">
        <v>94</v>
      </c>
      <c r="F69" s="368"/>
      <c r="G69" s="276">
        <v>16</v>
      </c>
      <c r="H69" s="276">
        <v>18</v>
      </c>
      <c r="I69" s="276">
        <v>20</v>
      </c>
      <c r="J69" s="276">
        <v>22</v>
      </c>
      <c r="K69" s="276">
        <v>24</v>
      </c>
      <c r="L69" s="318">
        <v>17.95</v>
      </c>
      <c r="M69" s="128">
        <f t="shared" ref="M69:M72" si="17">(((IF(L69&lt;G69,G69,IF(L69&gt;K69,K69,L69)))-(IF(L69&lt;G69,G69,IF(AND(L69&gt;=G69,L69&lt;H69),G69,IF(AND(L69&gt;=H69,L69&lt;I69),H69,IF(AND(L69&gt;=I69,L69&lt;J69),I69,IF(AND(L69&gt;=J69,L69&lt;K69),J69,IF(L69&gt;=K69,K69,"0"))))))))/(K69-J69))+IF(L69&lt;G69,"1",IF(AND(L69&gt;=G69,L69&lt;H69),"1",IF(AND(L69&gt;=H69,L69&lt;I69),"2",IF(AND(L69&gt;=I69,L69&lt;J69),"3",IF(AND(L69&gt;=J69,L69&lt;K69),"4",IF(L69&gt;=K69,"5","0"))))))</f>
        <v>1.9749999999999996</v>
      </c>
      <c r="N69" s="128">
        <f t="shared" si="16"/>
        <v>0</v>
      </c>
    </row>
    <row r="70" spans="1:14" ht="18.75" customHeight="1">
      <c r="A70" s="112"/>
      <c r="B70" s="358"/>
      <c r="C70" s="285" t="s">
        <v>184</v>
      </c>
      <c r="D70" s="268">
        <v>0.1</v>
      </c>
      <c r="E70" s="274"/>
      <c r="F70" s="392"/>
      <c r="G70" s="87">
        <v>6</v>
      </c>
      <c r="H70" s="87">
        <v>8</v>
      </c>
      <c r="I70" s="87">
        <v>10</v>
      </c>
      <c r="J70" s="87">
        <v>12</v>
      </c>
      <c r="K70" s="87">
        <v>14</v>
      </c>
      <c r="L70" s="390"/>
      <c r="M70" s="128">
        <f t="shared" si="17"/>
        <v>1</v>
      </c>
      <c r="N70" s="128">
        <f t="shared" si="16"/>
        <v>0</v>
      </c>
    </row>
    <row r="71" spans="1:14" ht="18.75" customHeight="1">
      <c r="A71" s="112"/>
      <c r="B71" s="358"/>
      <c r="C71" s="280" t="s">
        <v>185</v>
      </c>
      <c r="D71" s="268">
        <v>0.2</v>
      </c>
      <c r="E71" s="274"/>
      <c r="F71" s="275">
        <v>0</v>
      </c>
      <c r="G71" s="276">
        <v>16</v>
      </c>
      <c r="H71" s="276">
        <v>18</v>
      </c>
      <c r="I71" s="276">
        <v>20</v>
      </c>
      <c r="J71" s="276">
        <v>22</v>
      </c>
      <c r="K71" s="276">
        <v>24</v>
      </c>
      <c r="L71" s="318"/>
      <c r="M71" s="128">
        <f t="shared" si="17"/>
        <v>1</v>
      </c>
      <c r="N71" s="128">
        <f t="shared" si="16"/>
        <v>0</v>
      </c>
    </row>
    <row r="72" spans="1:14" ht="18.75" customHeight="1">
      <c r="A72" s="112"/>
      <c r="B72" s="358"/>
      <c r="C72" s="360" t="s">
        <v>186</v>
      </c>
      <c r="D72" s="268">
        <v>0.3</v>
      </c>
      <c r="E72" s="274"/>
      <c r="F72" s="275">
        <v>2</v>
      </c>
      <c r="G72" s="276">
        <v>26</v>
      </c>
      <c r="H72" s="276">
        <v>28</v>
      </c>
      <c r="I72" s="276">
        <v>30</v>
      </c>
      <c r="J72" s="276">
        <v>32</v>
      </c>
      <c r="K72" s="276">
        <v>34</v>
      </c>
      <c r="L72" s="215">
        <v>28.02</v>
      </c>
      <c r="M72" s="128">
        <f t="shared" si="17"/>
        <v>2.0099999999999998</v>
      </c>
      <c r="N72" s="128">
        <f t="shared" si="16"/>
        <v>4.0199999999999993E-2</v>
      </c>
    </row>
    <row r="73" spans="1:14" ht="18.75" customHeight="1">
      <c r="A73" s="225" t="s">
        <v>169</v>
      </c>
      <c r="B73" s="358">
        <v>2.6</v>
      </c>
      <c r="C73" s="360" t="s">
        <v>187</v>
      </c>
      <c r="D73" s="268" t="s">
        <v>188</v>
      </c>
      <c r="E73" s="274" t="s">
        <v>94</v>
      </c>
      <c r="F73" s="275">
        <v>0</v>
      </c>
      <c r="G73" s="276">
        <v>14</v>
      </c>
      <c r="H73" s="276">
        <v>13</v>
      </c>
      <c r="I73" s="276">
        <v>12</v>
      </c>
      <c r="J73" s="276">
        <v>11</v>
      </c>
      <c r="K73" s="276">
        <v>10</v>
      </c>
      <c r="L73" s="215">
        <v>5.26</v>
      </c>
      <c r="M73" s="128">
        <f>(((IF(L73&gt;G73,G73,IF(L73&lt;K73,K73,L73)))-(IF(L73&lt;G73,G73,IF(AND(L73&gt;=G73,L73&lt;H73),G73,IF(AND(L73&gt;=H73,L73&lt;I73),H73,IF(AND(L73&gt;=I73,L73&lt;J73),I73,IF(AND(L73&gt;=J73,L73&lt;K73),J73,IF(L73&gt;=K73,K73,"0"))))))))/(K73-J73))+IF(L73&lt;G73,"1",IF(AND(L73&gt;=G73,L73&lt;H73),"1",IF(AND(L73&gt;=H73,L73&lt;I73),"2",IF(AND(L73&gt;=I73,L73&lt;J73),"3",IF(AND(L73&gt;=J73,L73&lt;K73),"4",IF(L73&gt;=K73,"5","0"))))))</f>
        <v>5</v>
      </c>
      <c r="N73" s="128">
        <f t="shared" si="16"/>
        <v>0</v>
      </c>
    </row>
    <row r="74" spans="1:14" ht="18.75" customHeight="1">
      <c r="A74" s="225" t="s">
        <v>169</v>
      </c>
      <c r="B74" s="358">
        <v>2.7</v>
      </c>
      <c r="C74" s="384" t="s">
        <v>189</v>
      </c>
      <c r="D74" s="268">
        <v>0.85</v>
      </c>
      <c r="E74" s="274" t="s">
        <v>143</v>
      </c>
      <c r="F74" s="275">
        <v>3</v>
      </c>
      <c r="G74" s="276">
        <v>73</v>
      </c>
      <c r="H74" s="276">
        <v>76</v>
      </c>
      <c r="I74" s="276">
        <v>79</v>
      </c>
      <c r="J74" s="276">
        <v>82</v>
      </c>
      <c r="K74" s="276">
        <v>85</v>
      </c>
      <c r="L74" s="215">
        <v>90</v>
      </c>
      <c r="M74" s="128">
        <f t="shared" ref="M74:M78" si="18">(((IF(L74&lt;G74,G74,IF(L74&gt;K74,K74,L74)))-(IF(L74&lt;G74,G74,IF(AND(L74&gt;=G74,L74&lt;H74),G74,IF(AND(L74&gt;=H74,L74&lt;I74),H74,IF(AND(L74&gt;=I74,L74&lt;J74),I74,IF(AND(L74&gt;=J74,L74&lt;K74),J74,IF(L74&gt;=K74,K74,"0"))))))))/(K74-J74))+IF(L74&lt;G74,"1",IF(AND(L74&gt;=G74,L74&lt;H74),"1",IF(AND(L74&gt;=H74,L74&lt;I74),"2",IF(AND(L74&gt;=I74,L74&lt;J74),"3",IF(AND(L74&gt;=J74,L74&lt;K74),"4",IF(L74&gt;=K74,"5","0"))))))</f>
        <v>5</v>
      </c>
      <c r="N74" s="128">
        <f t="shared" si="16"/>
        <v>0.15</v>
      </c>
    </row>
    <row r="75" spans="1:14" ht="18.75" customHeight="1">
      <c r="A75" s="225" t="s">
        <v>39</v>
      </c>
      <c r="B75" s="358">
        <v>2.8</v>
      </c>
      <c r="C75" s="260" t="s">
        <v>262</v>
      </c>
      <c r="D75" s="268" t="s">
        <v>191</v>
      </c>
      <c r="E75" s="274" t="s">
        <v>94</v>
      </c>
      <c r="F75" s="275">
        <v>2</v>
      </c>
      <c r="G75" s="276">
        <v>58</v>
      </c>
      <c r="H75" s="276">
        <v>60</v>
      </c>
      <c r="I75" s="276">
        <v>62</v>
      </c>
      <c r="J75" s="276">
        <v>64</v>
      </c>
      <c r="K75" s="276">
        <v>66</v>
      </c>
      <c r="L75" s="215">
        <v>64.55</v>
      </c>
      <c r="M75" s="128">
        <f t="shared" si="18"/>
        <v>4.2749999999999986</v>
      </c>
      <c r="N75" s="128">
        <f t="shared" si="16"/>
        <v>8.5499999999999965E-2</v>
      </c>
    </row>
    <row r="76" spans="1:14" ht="18.75" customHeight="1">
      <c r="A76" s="112" t="s">
        <v>39</v>
      </c>
      <c r="B76" s="358">
        <v>2.9</v>
      </c>
      <c r="C76" s="360" t="s">
        <v>192</v>
      </c>
      <c r="D76" s="268">
        <v>0.7</v>
      </c>
      <c r="E76" s="274"/>
      <c r="F76" s="275">
        <v>2</v>
      </c>
      <c r="G76" s="276">
        <v>60</v>
      </c>
      <c r="H76" s="276">
        <v>65</v>
      </c>
      <c r="I76" s="276">
        <v>70</v>
      </c>
      <c r="J76" s="276">
        <v>75</v>
      </c>
      <c r="K76" s="276">
        <v>80</v>
      </c>
      <c r="L76" s="215"/>
      <c r="M76" s="128">
        <f t="shared" si="18"/>
        <v>1</v>
      </c>
      <c r="N76" s="128">
        <f t="shared" si="16"/>
        <v>0.02</v>
      </c>
    </row>
    <row r="77" spans="1:14" ht="18.75" customHeight="1">
      <c r="A77" s="112" t="s">
        <v>193</v>
      </c>
      <c r="B77" s="259">
        <v>2.1</v>
      </c>
      <c r="C77" s="360" t="s">
        <v>194</v>
      </c>
      <c r="D77" s="268" t="s">
        <v>195</v>
      </c>
      <c r="E77" s="274" t="s">
        <v>94</v>
      </c>
      <c r="F77" s="395">
        <v>2</v>
      </c>
      <c r="G77" s="276">
        <v>51</v>
      </c>
      <c r="H77" s="276">
        <v>52</v>
      </c>
      <c r="I77" s="276">
        <v>53</v>
      </c>
      <c r="J77" s="276">
        <v>54</v>
      </c>
      <c r="K77" s="276">
        <v>55</v>
      </c>
      <c r="L77" s="215">
        <v>36.299999999999997</v>
      </c>
      <c r="M77" s="128">
        <f t="shared" si="18"/>
        <v>1</v>
      </c>
      <c r="N77" s="128">
        <f t="shared" si="16"/>
        <v>0.02</v>
      </c>
    </row>
    <row r="78" spans="1:14" ht="18.75" customHeight="1">
      <c r="A78" s="112"/>
      <c r="B78" s="259">
        <v>2.11</v>
      </c>
      <c r="C78" s="360" t="s">
        <v>196</v>
      </c>
      <c r="D78" s="399">
        <v>0.82499999999999996</v>
      </c>
      <c r="E78" s="274" t="s">
        <v>94</v>
      </c>
      <c r="F78" s="395">
        <v>2</v>
      </c>
      <c r="G78" s="276">
        <v>72.5</v>
      </c>
      <c r="H78" s="276">
        <v>75</v>
      </c>
      <c r="I78" s="276">
        <v>77.5</v>
      </c>
      <c r="J78" s="276">
        <v>80</v>
      </c>
      <c r="K78" s="276">
        <v>82.5</v>
      </c>
      <c r="L78" s="215">
        <v>95.23</v>
      </c>
      <c r="M78" s="128">
        <f t="shared" si="18"/>
        <v>5</v>
      </c>
      <c r="N78" s="128">
        <f t="shared" si="16"/>
        <v>0.1</v>
      </c>
    </row>
    <row r="79" spans="1:14" ht="18.75" customHeight="1">
      <c r="A79" s="400" t="s">
        <v>113</v>
      </c>
      <c r="B79" s="259">
        <v>2.12</v>
      </c>
      <c r="C79" s="341" t="s">
        <v>197</v>
      </c>
      <c r="D79" s="268"/>
      <c r="E79" s="274" t="s">
        <v>94</v>
      </c>
      <c r="F79" s="395">
        <v>2</v>
      </c>
      <c r="G79" s="276">
        <v>5.4</v>
      </c>
      <c r="H79" s="276">
        <v>4.4000000000000004</v>
      </c>
      <c r="I79" s="276">
        <v>3.4</v>
      </c>
      <c r="J79" s="276">
        <v>2.4</v>
      </c>
      <c r="K79" s="276">
        <v>1.4</v>
      </c>
      <c r="L79" s="215">
        <v>0</v>
      </c>
      <c r="M79" s="128">
        <f t="shared" ref="M79:M80" si="19">(((IF(L79&gt;G79,G79,IF(L79&lt;K79,K79,L79)))-(IF(L79&lt;G79,G79,IF(AND(L79&gt;=G79,L79&lt;H79),G79,IF(AND(L79&gt;=H79,L79&lt;I79),H79,IF(AND(L79&gt;=I79,L79&lt;J79),I79,IF(AND(L79&gt;=J79,L79&lt;K79),J79,IF(L79&gt;=K79,K79,"0"))))))))/(K79-J79))+IF(L79&lt;G79,"1",IF(AND(L79&gt;=G79,L79&lt;H79),"1",IF(AND(L79&gt;=H79,L79&lt;I79),"2",IF(AND(L79&gt;=I79,L79&lt;J79),"3",IF(AND(L79&gt;=J79,L79&lt;K79),"4",IF(L79&gt;=K79,"5","0"))))))</f>
        <v>5</v>
      </c>
      <c r="N79" s="128">
        <f t="shared" si="16"/>
        <v>0.1</v>
      </c>
    </row>
    <row r="80" spans="1:14" ht="18.75" customHeight="1">
      <c r="A80" s="112" t="s">
        <v>39</v>
      </c>
      <c r="B80" s="259">
        <v>2.13</v>
      </c>
      <c r="C80" s="360" t="s">
        <v>198</v>
      </c>
      <c r="D80" s="268"/>
      <c r="E80" s="274"/>
      <c r="F80" s="395">
        <v>2</v>
      </c>
      <c r="G80" s="276">
        <v>31</v>
      </c>
      <c r="H80" s="276">
        <v>30</v>
      </c>
      <c r="I80" s="276">
        <v>29</v>
      </c>
      <c r="J80" s="276">
        <v>28</v>
      </c>
      <c r="K80" s="276">
        <v>27</v>
      </c>
      <c r="L80" s="215"/>
      <c r="M80" s="128">
        <f t="shared" si="19"/>
        <v>5</v>
      </c>
      <c r="N80" s="128">
        <f t="shared" si="16"/>
        <v>0.1</v>
      </c>
    </row>
    <row r="81" spans="1:14" ht="18.75" customHeight="1">
      <c r="A81" s="112" t="s">
        <v>39</v>
      </c>
      <c r="B81" s="279">
        <v>2.14</v>
      </c>
      <c r="C81" s="423" t="s">
        <v>200</v>
      </c>
      <c r="D81" s="281"/>
      <c r="E81" s="424"/>
      <c r="F81" s="395">
        <v>2</v>
      </c>
      <c r="G81" s="362">
        <v>0</v>
      </c>
      <c r="H81" s="362"/>
      <c r="I81" s="362"/>
      <c r="J81" s="362"/>
      <c r="K81" s="362">
        <v>5</v>
      </c>
      <c r="L81" s="284"/>
      <c r="M81" s="284">
        <v>5</v>
      </c>
      <c r="N81" s="324">
        <f t="shared" si="16"/>
        <v>0.1</v>
      </c>
    </row>
    <row r="82" spans="1:14" ht="18.75" customHeight="1">
      <c r="A82" s="400"/>
      <c r="B82" s="355"/>
      <c r="C82" s="350" t="s">
        <v>201</v>
      </c>
      <c r="D82" s="426"/>
      <c r="E82" s="426"/>
      <c r="F82" s="407">
        <v>15</v>
      </c>
      <c r="G82" s="355"/>
      <c r="H82" s="355"/>
      <c r="I82" s="355"/>
      <c r="J82" s="355"/>
      <c r="K82" s="355"/>
      <c r="L82" s="355"/>
      <c r="M82" s="355"/>
      <c r="N82" s="355"/>
    </row>
    <row r="83" spans="1:14" ht="18.75" customHeight="1">
      <c r="A83" s="400"/>
      <c r="B83" s="154"/>
      <c r="C83" s="156" t="s">
        <v>203</v>
      </c>
      <c r="D83" s="428"/>
      <c r="E83" s="428"/>
      <c r="F83" s="419"/>
      <c r="G83" s="154"/>
      <c r="H83" s="154"/>
      <c r="I83" s="154"/>
      <c r="J83" s="154"/>
      <c r="K83" s="154"/>
      <c r="L83" s="154"/>
      <c r="M83" s="154"/>
      <c r="N83" s="154"/>
    </row>
    <row r="84" spans="1:14" ht="18.75" customHeight="1">
      <c r="A84" s="112" t="s">
        <v>39</v>
      </c>
      <c r="B84" s="403">
        <v>3.1</v>
      </c>
      <c r="C84" s="430" t="s">
        <v>204</v>
      </c>
      <c r="D84" s="365" t="s">
        <v>130</v>
      </c>
      <c r="E84" s="432"/>
      <c r="F84" s="335">
        <v>5</v>
      </c>
      <c r="G84" s="87" t="s">
        <v>121</v>
      </c>
      <c r="H84" s="87" t="s">
        <v>122</v>
      </c>
      <c r="I84" s="87" t="s">
        <v>123</v>
      </c>
      <c r="J84" s="87" t="s">
        <v>124</v>
      </c>
      <c r="K84" s="87" t="s">
        <v>125</v>
      </c>
      <c r="L84" s="39">
        <v>4</v>
      </c>
      <c r="M84" s="39">
        <v>4</v>
      </c>
      <c r="N84" s="172">
        <f t="shared" ref="N84:N88" si="20">SUM(M84*F84)/100</f>
        <v>0.2</v>
      </c>
    </row>
    <row r="85" spans="1:14" ht="18.75" customHeight="1">
      <c r="A85" s="112"/>
      <c r="B85" s="403">
        <v>3.2</v>
      </c>
      <c r="C85" s="422" t="s">
        <v>205</v>
      </c>
      <c r="D85" s="360"/>
      <c r="E85" s="341"/>
      <c r="F85" s="335">
        <v>5</v>
      </c>
      <c r="G85" s="276">
        <v>94</v>
      </c>
      <c r="H85" s="276">
        <v>95</v>
      </c>
      <c r="I85" s="276">
        <v>96</v>
      </c>
      <c r="J85" s="276">
        <v>97</v>
      </c>
      <c r="K85" s="276">
        <v>98</v>
      </c>
      <c r="L85" s="215"/>
      <c r="M85" s="128">
        <f t="shared" ref="M85:M87" si="21">(((IF(L85&lt;G85,G85,IF(L85&gt;K85,K85,L85)))-(IF(L85&lt;G85,G85,IF(AND(L85&gt;=G85,L85&lt;H85),G85,IF(AND(L85&gt;=H85,L85&lt;I85),H85,IF(AND(L85&gt;=I85,L85&lt;J85),I85,IF(AND(L85&gt;=J85,L85&lt;K85),J85,IF(L85&gt;=K85,K85,"0"))))))))/(K85-J85))+IF(L85&lt;G85,"1",IF(AND(L85&gt;=G85,L85&lt;H85),"1",IF(AND(L85&gt;=H85,L85&lt;I85),"2",IF(AND(L85&gt;=I85,L85&lt;J85),"3",IF(AND(L85&gt;=J85,L85&lt;K85),"4",IF(L85&gt;=K85,"5","0"))))))</f>
        <v>1</v>
      </c>
      <c r="N85" s="128">
        <f t="shared" si="20"/>
        <v>0.05</v>
      </c>
    </row>
    <row r="86" spans="1:14" ht="18.75" customHeight="1">
      <c r="A86" s="112"/>
      <c r="B86" s="403">
        <v>3.3</v>
      </c>
      <c r="C86" s="422" t="s">
        <v>206</v>
      </c>
      <c r="D86" s="268">
        <v>1</v>
      </c>
      <c r="E86" s="341"/>
      <c r="F86" s="335">
        <v>5</v>
      </c>
      <c r="G86" s="276">
        <v>80</v>
      </c>
      <c r="H86" s="276">
        <v>85</v>
      </c>
      <c r="I86" s="276">
        <v>90</v>
      </c>
      <c r="J86" s="276">
        <v>95</v>
      </c>
      <c r="K86" s="276">
        <v>100</v>
      </c>
      <c r="L86" s="215"/>
      <c r="M86" s="128">
        <f t="shared" si="21"/>
        <v>1</v>
      </c>
      <c r="N86" s="128">
        <f t="shared" si="20"/>
        <v>0.05</v>
      </c>
    </row>
    <row r="87" spans="1:14" ht="18.75" customHeight="1">
      <c r="A87" s="112" t="s">
        <v>39</v>
      </c>
      <c r="B87" s="425">
        <v>3.4</v>
      </c>
      <c r="C87" s="360" t="s">
        <v>207</v>
      </c>
      <c r="D87" s="268">
        <v>0.2</v>
      </c>
      <c r="E87" s="274" t="s">
        <v>143</v>
      </c>
      <c r="F87" s="335">
        <v>0</v>
      </c>
      <c r="G87" s="276">
        <v>16</v>
      </c>
      <c r="H87" s="276">
        <v>18</v>
      </c>
      <c r="I87" s="276">
        <v>20</v>
      </c>
      <c r="J87" s="276">
        <v>22</v>
      </c>
      <c r="K87" s="276">
        <v>24</v>
      </c>
      <c r="L87" s="215"/>
      <c r="M87" s="128">
        <f t="shared" si="21"/>
        <v>1</v>
      </c>
      <c r="N87" s="128">
        <f t="shared" si="20"/>
        <v>0</v>
      </c>
    </row>
    <row r="88" spans="1:14" ht="18.75" customHeight="1">
      <c r="A88" s="320" t="s">
        <v>138</v>
      </c>
      <c r="B88" s="445">
        <v>3.5</v>
      </c>
      <c r="C88" s="423" t="s">
        <v>209</v>
      </c>
      <c r="D88" s="433" t="s">
        <v>130</v>
      </c>
      <c r="E88" s="345" t="s">
        <v>116</v>
      </c>
      <c r="F88" s="436">
        <v>0</v>
      </c>
      <c r="G88" s="289" t="s">
        <v>121</v>
      </c>
      <c r="H88" s="289" t="s">
        <v>122</v>
      </c>
      <c r="I88" s="289" t="s">
        <v>123</v>
      </c>
      <c r="J88" s="289" t="s">
        <v>124</v>
      </c>
      <c r="K88" s="289" t="s">
        <v>125</v>
      </c>
      <c r="L88" s="371">
        <v>5</v>
      </c>
      <c r="M88" s="371">
        <v>5</v>
      </c>
      <c r="N88" s="324">
        <f t="shared" si="20"/>
        <v>0</v>
      </c>
    </row>
    <row r="89" spans="1:14" ht="18.75" customHeight="1">
      <c r="A89" s="225"/>
      <c r="B89" s="355"/>
      <c r="C89" s="350" t="s">
        <v>213</v>
      </c>
      <c r="D89" s="447"/>
      <c r="E89" s="447"/>
      <c r="F89" s="407">
        <v>10</v>
      </c>
      <c r="G89" s="355"/>
      <c r="H89" s="355"/>
      <c r="I89" s="355"/>
      <c r="J89" s="355"/>
      <c r="K89" s="355"/>
      <c r="L89" s="355"/>
      <c r="M89" s="355"/>
      <c r="N89" s="355"/>
    </row>
    <row r="90" spans="1:14" ht="18.75" customHeight="1">
      <c r="A90" s="225"/>
      <c r="B90" s="154"/>
      <c r="C90" s="156" t="s">
        <v>214</v>
      </c>
      <c r="D90" s="428"/>
      <c r="E90" s="428"/>
      <c r="F90" s="335"/>
      <c r="G90" s="154"/>
      <c r="H90" s="154"/>
      <c r="I90" s="154"/>
      <c r="J90" s="154"/>
      <c r="K90" s="154"/>
      <c r="L90" s="154"/>
      <c r="M90" s="154"/>
      <c r="N90" s="154"/>
    </row>
    <row r="91" spans="1:14" ht="18.75" customHeight="1">
      <c r="A91" s="112" t="s">
        <v>39</v>
      </c>
      <c r="B91" s="449">
        <v>4.0999999999999996</v>
      </c>
      <c r="C91" s="280" t="s">
        <v>215</v>
      </c>
      <c r="D91" s="370">
        <v>0.9</v>
      </c>
      <c r="E91" s="432"/>
      <c r="F91" s="335">
        <v>2</v>
      </c>
      <c r="G91" s="87">
        <v>70</v>
      </c>
      <c r="H91" s="87">
        <v>75</v>
      </c>
      <c r="I91" s="87">
        <v>80</v>
      </c>
      <c r="J91" s="87">
        <v>85</v>
      </c>
      <c r="K91" s="87">
        <v>90</v>
      </c>
      <c r="L91" s="39">
        <v>36.36</v>
      </c>
      <c r="M91" s="172">
        <f>(((IF(L91&lt;G91,G91,IF(L91&gt;K91,K91,L91)))-(IF(L91&lt;G91,G91,IF(AND(L91&gt;=G91,L91&lt;H91),G91,IF(AND(L91&gt;=H91,L91&lt;I91),H91,IF(AND(L91&gt;=I91,L91&lt;J91),I91,IF(AND(L91&gt;=J91,L91&lt;K91),J91,IF(L91&gt;=K91,K91,"0"))))))))/(K91-J91))+IF(L91&lt;G91,"1",IF(AND(L91&gt;=G91,L91&lt;H91),"1",IF(AND(L91&gt;=H91,L91&lt;I91),"2",IF(AND(L91&gt;=I91,L91&lt;J91),"3",IF(AND(L91&gt;=J91,L91&lt;K91),"4",IF(L91&gt;=K91,"5","0"))))))</f>
        <v>1</v>
      </c>
      <c r="N91" s="172">
        <f t="shared" ref="N91:N96" si="22">SUM(M91*F91)/100</f>
        <v>0.02</v>
      </c>
    </row>
    <row r="92" spans="1:14" ht="18.75" customHeight="1">
      <c r="A92" s="112" t="s">
        <v>39</v>
      </c>
      <c r="B92" s="425">
        <v>4.2</v>
      </c>
      <c r="C92" s="443" t="s">
        <v>216</v>
      </c>
      <c r="D92" s="268" t="s">
        <v>130</v>
      </c>
      <c r="E92" s="274"/>
      <c r="F92" s="335">
        <v>1.5</v>
      </c>
      <c r="G92" s="276" t="s">
        <v>121</v>
      </c>
      <c r="H92" s="276" t="s">
        <v>122</v>
      </c>
      <c r="I92" s="276" t="s">
        <v>123</v>
      </c>
      <c r="J92" s="276" t="s">
        <v>124</v>
      </c>
      <c r="K92" s="276" t="s">
        <v>125</v>
      </c>
      <c r="L92" s="215"/>
      <c r="M92" s="215"/>
      <c r="N92" s="128">
        <f t="shared" si="22"/>
        <v>0</v>
      </c>
    </row>
    <row r="93" spans="1:14" ht="18.75" customHeight="1">
      <c r="A93" s="112" t="s">
        <v>39</v>
      </c>
      <c r="B93" s="425">
        <v>4.3</v>
      </c>
      <c r="C93" s="446" t="s">
        <v>221</v>
      </c>
      <c r="D93" s="268" t="s">
        <v>130</v>
      </c>
      <c r="E93" s="274"/>
      <c r="F93" s="335">
        <v>2</v>
      </c>
      <c r="G93" s="276">
        <v>75</v>
      </c>
      <c r="H93" s="276">
        <v>80</v>
      </c>
      <c r="I93" s="276">
        <v>85</v>
      </c>
      <c r="J93" s="276">
        <v>90</v>
      </c>
      <c r="K93" s="276">
        <v>95</v>
      </c>
      <c r="L93" s="215">
        <v>100</v>
      </c>
      <c r="M93" s="172">
        <f>(((IF(L93&lt;G93,G93,IF(L93&gt;K93,K93,L93)))-(IF(L93&lt;G93,G93,IF(AND(L93&gt;=G93,L93&lt;H93),G93,IF(AND(L93&gt;=H93,L93&lt;I93),H93,IF(AND(L93&gt;=I93,L93&lt;J93),I93,IF(AND(L93&gt;=J93,L93&lt;K93),J93,IF(L93&gt;=K93,K93,"0"))))))))/(K93-J93))+IF(L93&lt;G93,"1",IF(AND(L93&gt;=G93,L93&lt;H93),"1",IF(AND(L93&gt;=H93,L93&lt;I93),"2",IF(AND(L93&gt;=I93,L93&lt;J93),"3",IF(AND(L93&gt;=J93,L93&lt;K93),"4",IF(L93&gt;=K93,"5","0"))))))</f>
        <v>5</v>
      </c>
      <c r="N93" s="128">
        <f t="shared" si="22"/>
        <v>0.1</v>
      </c>
    </row>
    <row r="94" spans="1:14" ht="18.75" customHeight="1">
      <c r="A94" s="112" t="s">
        <v>138</v>
      </c>
      <c r="B94" s="425">
        <v>4.4000000000000004</v>
      </c>
      <c r="C94" s="285" t="s">
        <v>218</v>
      </c>
      <c r="D94" s="268" t="s">
        <v>130</v>
      </c>
      <c r="E94" s="274"/>
      <c r="F94" s="335">
        <v>2</v>
      </c>
      <c r="G94" s="276" t="s">
        <v>121</v>
      </c>
      <c r="H94" s="276" t="s">
        <v>122</v>
      </c>
      <c r="I94" s="276" t="s">
        <v>123</v>
      </c>
      <c r="J94" s="276" t="s">
        <v>124</v>
      </c>
      <c r="K94" s="276" t="s">
        <v>125</v>
      </c>
      <c r="L94" s="215">
        <v>5</v>
      </c>
      <c r="M94" s="215">
        <v>5</v>
      </c>
      <c r="N94" s="128">
        <f t="shared" si="22"/>
        <v>0.1</v>
      </c>
    </row>
    <row r="95" spans="1:14" ht="18.75" customHeight="1">
      <c r="A95" s="112" t="s">
        <v>138</v>
      </c>
      <c r="B95" s="425">
        <v>4.5</v>
      </c>
      <c r="C95" s="134" t="s">
        <v>219</v>
      </c>
      <c r="D95" s="268" t="s">
        <v>130</v>
      </c>
      <c r="E95" s="274"/>
      <c r="F95" s="335">
        <v>0</v>
      </c>
      <c r="G95" s="276" t="s">
        <v>121</v>
      </c>
      <c r="H95" s="276" t="s">
        <v>122</v>
      </c>
      <c r="I95" s="276" t="s">
        <v>123</v>
      </c>
      <c r="J95" s="276" t="s">
        <v>124</v>
      </c>
      <c r="K95" s="276" t="s">
        <v>125</v>
      </c>
      <c r="L95" s="215"/>
      <c r="M95" s="215"/>
      <c r="N95" s="128">
        <f t="shared" si="22"/>
        <v>0</v>
      </c>
    </row>
    <row r="96" spans="1:14" ht="18.75" customHeight="1">
      <c r="A96" s="112" t="s">
        <v>138</v>
      </c>
      <c r="B96" s="425">
        <v>4.5999999999999996</v>
      </c>
      <c r="C96" s="450" t="s">
        <v>220</v>
      </c>
      <c r="D96" s="268">
        <v>0.25</v>
      </c>
      <c r="E96" s="274" t="s">
        <v>119</v>
      </c>
      <c r="F96" s="335">
        <v>2.5</v>
      </c>
      <c r="G96" s="276">
        <v>15</v>
      </c>
      <c r="H96" s="276">
        <v>20</v>
      </c>
      <c r="I96" s="276">
        <v>25</v>
      </c>
      <c r="J96" s="276">
        <v>30</v>
      </c>
      <c r="K96" s="276">
        <v>35</v>
      </c>
      <c r="L96" s="215"/>
      <c r="M96" s="128">
        <f>(((IF(L96&lt;G96,G96,IF(L96&gt;K96,K96,L96)))-(IF(L96&lt;G96,G96,IF(AND(L96&gt;=G96,L96&lt;H96),G96,IF(AND(L96&gt;=H96,L96&lt;I96),H96,IF(AND(L96&gt;=I96,L96&lt;J96),I96,IF(AND(L96&gt;=J96,L96&lt;K96),J96,IF(L96&gt;=K96,K96,"0"))))))))/(K96-J96))+IF(L96&lt;G96,"1",IF(AND(L96&gt;=G96,L96&lt;H96),"1",IF(AND(L96&gt;=H96,L96&lt;I96),"2",IF(AND(L96&gt;=I96,L96&lt;J96),"3",IF(AND(L96&gt;=J96,L96&lt;K96),"4",IF(L96&gt;=K96,"5","0"))))))</f>
        <v>1</v>
      </c>
      <c r="N96" s="128">
        <f t="shared" si="22"/>
        <v>2.5000000000000001E-2</v>
      </c>
    </row>
    <row r="97" spans="1:24" ht="18.75" customHeight="1">
      <c r="A97" s="452"/>
      <c r="B97" s="453"/>
      <c r="C97" s="454"/>
      <c r="D97" s="455"/>
      <c r="E97" s="457"/>
      <c r="F97" s="453"/>
      <c r="G97" s="474" t="s">
        <v>222</v>
      </c>
      <c r="H97" s="459"/>
      <c r="I97" s="459"/>
      <c r="J97" s="459"/>
      <c r="K97" s="459"/>
      <c r="L97" s="453"/>
      <c r="M97" s="453"/>
      <c r="N97" s="476">
        <f>SUM(N11:N96)</f>
        <v>2.9990350000000001</v>
      </c>
      <c r="O97" s="477"/>
      <c r="P97" s="477"/>
      <c r="Q97" s="477"/>
      <c r="R97" s="477"/>
      <c r="S97" s="477"/>
      <c r="T97" s="477"/>
      <c r="U97" s="477"/>
      <c r="V97" s="477"/>
      <c r="W97" s="477"/>
      <c r="X97" s="477"/>
    </row>
    <row r="98" spans="1:24" ht="18.75" customHeight="1">
      <c r="A98" s="1"/>
      <c r="B98" s="5"/>
      <c r="C98" s="465"/>
      <c r="D98" s="466"/>
      <c r="E98" s="466"/>
      <c r="F98" s="5"/>
      <c r="G98" s="479" t="s">
        <v>223</v>
      </c>
      <c r="H98" s="5"/>
      <c r="I98" s="403"/>
      <c r="J98" s="403"/>
      <c r="K98" s="403"/>
      <c r="L98" s="5"/>
      <c r="M98" s="5"/>
      <c r="N98" s="481">
        <f>SUM(N97*100)/5</f>
        <v>59.980699999999999</v>
      </c>
      <c r="O98" s="33"/>
      <c r="P98" s="33"/>
      <c r="Q98" s="33"/>
      <c r="R98" s="33"/>
      <c r="S98" s="33"/>
      <c r="T98" s="33"/>
      <c r="U98" s="33"/>
      <c r="V98" s="33"/>
      <c r="W98" s="33"/>
      <c r="X98" s="33"/>
    </row>
    <row r="99" spans="1:24" ht="18.75" customHeight="1">
      <c r="A99" s="1"/>
      <c r="B99" s="1"/>
      <c r="C99" s="260"/>
      <c r="D99" s="1"/>
      <c r="E99" s="1"/>
      <c r="F99" s="5"/>
      <c r="G99" s="5"/>
      <c r="H99" s="5"/>
      <c r="I99" s="5"/>
      <c r="J99" s="5">
        <v>5</v>
      </c>
      <c r="K99" s="5"/>
      <c r="L99" s="5"/>
      <c r="M99" s="5"/>
      <c r="N99" s="5"/>
      <c r="O99" s="33"/>
      <c r="P99" s="33"/>
      <c r="Q99" s="33"/>
      <c r="R99" s="33"/>
      <c r="S99" s="33"/>
      <c r="T99" s="33"/>
      <c r="U99" s="33"/>
      <c r="V99" s="33"/>
      <c r="W99" s="33"/>
      <c r="X99" s="33"/>
    </row>
    <row r="100" spans="1:24" ht="18.75" customHeight="1">
      <c r="A100" s="1"/>
      <c r="B100" s="1"/>
      <c r="C100" s="4"/>
      <c r="D100" s="4"/>
      <c r="E100" s="4"/>
      <c r="F100" s="5"/>
      <c r="G100" s="5"/>
      <c r="H100" s="5"/>
      <c r="I100" s="5"/>
      <c r="J100" s="5"/>
      <c r="K100" s="5"/>
      <c r="L100" s="5"/>
      <c r="M100" s="5"/>
      <c r="N100" s="5"/>
    </row>
    <row r="101" spans="1:24" ht="18.75" customHeight="1">
      <c r="A101" s="1"/>
      <c r="B101" s="1"/>
      <c r="C101" s="4"/>
      <c r="D101" s="4"/>
      <c r="E101" s="4"/>
      <c r="F101" s="5"/>
      <c r="G101" s="5"/>
      <c r="H101" s="5"/>
      <c r="I101" s="5"/>
      <c r="J101" s="5"/>
      <c r="K101" s="5"/>
      <c r="L101" s="5"/>
      <c r="M101" s="5"/>
      <c r="N101" s="5"/>
    </row>
    <row r="102" spans="1:24" ht="18.75" customHeight="1">
      <c r="A102" s="1"/>
      <c r="B102" s="1"/>
      <c r="C102" s="4"/>
      <c r="D102" s="4"/>
      <c r="E102" s="4"/>
      <c r="F102" s="5"/>
      <c r="G102" s="5"/>
      <c r="H102" s="5"/>
      <c r="I102" s="5"/>
      <c r="J102" s="5"/>
      <c r="K102" s="5"/>
      <c r="L102" s="5"/>
      <c r="M102" s="5"/>
      <c r="N102" s="5"/>
    </row>
    <row r="103" spans="1:24" ht="18.75" customHeight="1">
      <c r="A103" s="1"/>
      <c r="B103" s="1"/>
      <c r="C103" s="4"/>
      <c r="D103" s="4"/>
      <c r="E103" s="4"/>
      <c r="F103" s="5"/>
      <c r="G103" s="5"/>
      <c r="H103" s="5"/>
      <c r="I103" s="5"/>
      <c r="J103" s="5"/>
      <c r="K103" s="5"/>
      <c r="L103" s="5"/>
      <c r="M103" s="5"/>
      <c r="N103" s="5"/>
    </row>
    <row r="104" spans="1:24" ht="18.75" customHeight="1">
      <c r="A104" s="1"/>
      <c r="B104" s="1"/>
      <c r="C104" s="4"/>
      <c r="D104" s="4"/>
      <c r="E104" s="4"/>
      <c r="F104" s="5"/>
      <c r="G104" s="5"/>
      <c r="H104" s="5"/>
      <c r="I104" s="5"/>
      <c r="J104" s="5"/>
      <c r="K104" s="5"/>
      <c r="L104" s="5"/>
      <c r="M104" s="5"/>
      <c r="N104" s="5"/>
    </row>
    <row r="105" spans="1:24" ht="18.75" customHeight="1">
      <c r="A105" s="1"/>
      <c r="B105" s="1"/>
      <c r="C105" s="4"/>
      <c r="D105" s="4"/>
      <c r="E105" s="4"/>
      <c r="F105" s="5"/>
      <c r="G105" s="5"/>
      <c r="H105" s="5"/>
      <c r="I105" s="5"/>
      <c r="J105" s="5"/>
      <c r="K105" s="5"/>
      <c r="L105" s="5"/>
      <c r="M105" s="5"/>
      <c r="N105" s="5"/>
    </row>
    <row r="106" spans="1:24" ht="18.75" customHeight="1">
      <c r="A106" s="1"/>
      <c r="B106" s="1"/>
      <c r="C106" s="4"/>
      <c r="D106" s="4"/>
      <c r="E106" s="4"/>
      <c r="F106" s="5"/>
      <c r="G106" s="5"/>
      <c r="H106" s="5"/>
      <c r="I106" s="5"/>
      <c r="J106" s="5"/>
      <c r="K106" s="5"/>
      <c r="L106" s="5"/>
      <c r="M106" s="5"/>
      <c r="N106" s="5"/>
    </row>
    <row r="107" spans="1:24" ht="18.75" customHeight="1">
      <c r="A107" s="1"/>
      <c r="B107" s="1"/>
      <c r="C107" s="4"/>
      <c r="D107" s="4"/>
      <c r="E107" s="4"/>
      <c r="F107" s="5"/>
      <c r="G107" s="5"/>
      <c r="H107" s="5"/>
      <c r="I107" s="5"/>
      <c r="J107" s="5"/>
      <c r="K107" s="5"/>
      <c r="L107" s="5"/>
      <c r="M107" s="5"/>
      <c r="N107" s="5"/>
    </row>
    <row r="108" spans="1:24" ht="18.75" customHeight="1"/>
    <row r="109" spans="1:24" ht="18.75" customHeight="1">
      <c r="A109" s="1"/>
      <c r="B109" s="1"/>
      <c r="C109" s="4"/>
      <c r="D109" s="4"/>
      <c r="E109" s="4"/>
      <c r="F109" s="5"/>
      <c r="G109" s="5"/>
      <c r="H109" s="5"/>
      <c r="I109" s="5"/>
      <c r="J109" s="5"/>
      <c r="K109" s="5"/>
      <c r="L109" s="5"/>
      <c r="M109" s="5"/>
      <c r="N109" s="5"/>
    </row>
    <row r="110" spans="1:24" ht="15.75" customHeight="1"/>
    <row r="111" spans="1:24" ht="15.75" customHeight="1"/>
    <row r="112" spans="1:24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5:B7"/>
    <mergeCell ref="C5:C7"/>
    <mergeCell ref="G5:K5"/>
    <mergeCell ref="A40:A41"/>
  </mergeCells>
  <pageMargins left="0.7" right="0.7" top="0.75" bottom="0.75" header="0" footer="0"/>
  <pageSetup orientation="landscape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X1000"/>
  <sheetViews>
    <sheetView workbookViewId="0"/>
  </sheetViews>
  <sheetFormatPr defaultColWidth="12.625" defaultRowHeight="15" customHeight="1"/>
  <cols>
    <col min="1" max="1" width="6" customWidth="1"/>
    <col min="2" max="2" width="3.75" customWidth="1"/>
    <col min="3" max="3" width="59.875" customWidth="1"/>
    <col min="4" max="4" width="7.25" customWidth="1"/>
    <col min="5" max="5" width="7.875" customWidth="1"/>
    <col min="6" max="6" width="4.875" customWidth="1"/>
    <col min="7" max="7" width="6.125" customWidth="1"/>
    <col min="8" max="8" width="5.75" customWidth="1"/>
    <col min="9" max="10" width="5.5" customWidth="1"/>
    <col min="11" max="11" width="5.75" customWidth="1"/>
    <col min="12" max="12" width="7.5" customWidth="1"/>
    <col min="13" max="13" width="7.125" customWidth="1"/>
    <col min="14" max="14" width="7.875" customWidth="1"/>
    <col min="15" max="24" width="8.625" customWidth="1"/>
  </cols>
  <sheetData>
    <row r="1" spans="1:24" ht="18.75" customHeight="1">
      <c r="A1" s="1"/>
      <c r="B1" s="1"/>
      <c r="C1" s="2" t="s">
        <v>1</v>
      </c>
      <c r="D1" s="4"/>
      <c r="E1" s="4"/>
      <c r="F1" s="5"/>
      <c r="G1" s="5"/>
      <c r="H1" s="5"/>
      <c r="I1" s="5"/>
      <c r="J1" s="5"/>
      <c r="K1" s="5"/>
      <c r="L1" s="5"/>
      <c r="M1" s="5"/>
      <c r="N1" s="5"/>
    </row>
    <row r="2" spans="1:24" ht="18.75" customHeight="1">
      <c r="A2" s="6"/>
      <c r="B2" s="6"/>
      <c r="C2" s="7" t="s">
        <v>3</v>
      </c>
      <c r="D2" s="7"/>
      <c r="E2" s="7"/>
      <c r="F2" s="7"/>
      <c r="G2" s="7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ht="18.75" customHeight="1">
      <c r="A3" s="6"/>
      <c r="B3" s="6"/>
      <c r="C3" s="9" t="s">
        <v>5</v>
      </c>
      <c r="D3" s="9" t="s">
        <v>7</v>
      </c>
      <c r="E3" s="9"/>
      <c r="F3" s="9"/>
      <c r="G3" s="9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ht="18.75" customHeight="1">
      <c r="A4" s="6"/>
      <c r="B4" s="9"/>
      <c r="C4" s="11" t="s">
        <v>8</v>
      </c>
      <c r="D4" s="11" t="s">
        <v>10</v>
      </c>
      <c r="E4" s="13"/>
      <c r="F4" s="15"/>
      <c r="G4" s="15"/>
      <c r="H4" s="6"/>
      <c r="I4" s="6"/>
      <c r="J4" s="6"/>
      <c r="K4" s="6"/>
      <c r="L4" s="6"/>
      <c r="M4" s="126" t="s">
        <v>74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ht="18.75" customHeight="1">
      <c r="A5" s="19" t="s">
        <v>15</v>
      </c>
      <c r="B5" s="531" t="s">
        <v>4</v>
      </c>
      <c r="C5" s="536" t="s">
        <v>18</v>
      </c>
      <c r="D5" s="24" t="s">
        <v>20</v>
      </c>
      <c r="E5" s="25" t="s">
        <v>28</v>
      </c>
      <c r="F5" s="43"/>
      <c r="G5" s="538" t="s">
        <v>33</v>
      </c>
      <c r="H5" s="539"/>
      <c r="I5" s="539"/>
      <c r="J5" s="539"/>
      <c r="K5" s="540"/>
      <c r="L5" s="31" t="s">
        <v>37</v>
      </c>
      <c r="M5" s="31" t="s">
        <v>16</v>
      </c>
      <c r="N5" s="31" t="s">
        <v>38</v>
      </c>
      <c r="O5" s="33"/>
      <c r="P5" s="33"/>
      <c r="Q5" s="33"/>
      <c r="R5" s="33"/>
      <c r="S5" s="33"/>
      <c r="T5" s="33"/>
      <c r="U5" s="33"/>
      <c r="V5" s="33"/>
      <c r="W5" s="33"/>
      <c r="X5" s="33"/>
    </row>
    <row r="6" spans="1:24" ht="18.75" customHeight="1">
      <c r="A6" s="35" t="s">
        <v>39</v>
      </c>
      <c r="B6" s="532"/>
      <c r="C6" s="537"/>
      <c r="D6" s="36" t="s">
        <v>43</v>
      </c>
      <c r="E6" s="37"/>
      <c r="F6" s="43"/>
      <c r="G6" s="38" t="s">
        <v>53</v>
      </c>
      <c r="H6" s="38" t="s">
        <v>53</v>
      </c>
      <c r="I6" s="38" t="s">
        <v>53</v>
      </c>
      <c r="J6" s="38" t="s">
        <v>53</v>
      </c>
      <c r="K6" s="38" t="s">
        <v>53</v>
      </c>
      <c r="L6" s="39" t="s">
        <v>55</v>
      </c>
      <c r="M6" s="39" t="s">
        <v>58</v>
      </c>
      <c r="N6" s="39" t="s">
        <v>59</v>
      </c>
      <c r="O6" s="33"/>
      <c r="P6" s="33"/>
      <c r="Q6" s="33"/>
      <c r="R6" s="33"/>
      <c r="S6" s="33"/>
      <c r="T6" s="33"/>
      <c r="U6" s="33"/>
      <c r="V6" s="33"/>
      <c r="W6" s="33"/>
      <c r="X6" s="33"/>
    </row>
    <row r="7" spans="1:24" ht="18.75" customHeight="1">
      <c r="A7" s="40"/>
      <c r="B7" s="533"/>
      <c r="C7" s="535"/>
      <c r="D7" s="41"/>
      <c r="E7" s="42"/>
      <c r="F7" s="43" t="s">
        <v>70</v>
      </c>
      <c r="G7" s="44">
        <v>1</v>
      </c>
      <c r="H7" s="45">
        <v>2</v>
      </c>
      <c r="I7" s="45">
        <v>3</v>
      </c>
      <c r="J7" s="45">
        <v>4</v>
      </c>
      <c r="K7" s="45">
        <v>5</v>
      </c>
      <c r="L7" s="49" t="s">
        <v>73</v>
      </c>
      <c r="M7" s="49" t="s">
        <v>75</v>
      </c>
      <c r="N7" s="49" t="s">
        <v>76</v>
      </c>
      <c r="O7" s="33"/>
      <c r="P7" s="33"/>
      <c r="Q7" s="33"/>
      <c r="R7" s="33"/>
      <c r="S7" s="33"/>
      <c r="T7" s="33"/>
      <c r="U7" s="33"/>
      <c r="V7" s="33"/>
      <c r="W7" s="33"/>
      <c r="X7" s="33"/>
    </row>
    <row r="8" spans="1:24" ht="18.75" customHeight="1">
      <c r="A8" s="51"/>
      <c r="B8" s="52"/>
      <c r="C8" s="138" t="s">
        <v>78</v>
      </c>
      <c r="D8" s="139"/>
      <c r="E8" s="139"/>
      <c r="F8" s="59">
        <v>100</v>
      </c>
      <c r="G8" s="141"/>
      <c r="H8" s="141"/>
      <c r="I8" s="141"/>
      <c r="J8" s="141"/>
      <c r="K8" s="141"/>
      <c r="L8" s="142"/>
      <c r="M8" s="142"/>
      <c r="N8" s="143"/>
      <c r="O8" s="33"/>
      <c r="P8" s="33"/>
      <c r="Q8" s="33"/>
      <c r="R8" s="33"/>
      <c r="S8" s="33"/>
      <c r="T8" s="33"/>
      <c r="U8" s="33"/>
      <c r="V8" s="33"/>
      <c r="W8" s="33"/>
      <c r="X8" s="33"/>
    </row>
    <row r="9" spans="1:24" ht="18.75" customHeight="1">
      <c r="A9" s="51"/>
      <c r="B9" s="145"/>
      <c r="C9" s="146" t="s">
        <v>84</v>
      </c>
      <c r="D9" s="148"/>
      <c r="E9" s="148"/>
      <c r="F9" s="59">
        <v>45</v>
      </c>
      <c r="G9" s="150"/>
      <c r="H9" s="150"/>
      <c r="I9" s="150"/>
      <c r="J9" s="150"/>
      <c r="K9" s="150"/>
      <c r="L9" s="152"/>
      <c r="M9" s="152"/>
      <c r="N9" s="152"/>
      <c r="O9" s="33"/>
      <c r="P9" s="33"/>
      <c r="Q9" s="33"/>
      <c r="R9" s="33"/>
      <c r="S9" s="33"/>
      <c r="T9" s="33"/>
      <c r="U9" s="33"/>
      <c r="V9" s="33"/>
      <c r="W9" s="33"/>
      <c r="X9" s="33"/>
    </row>
    <row r="10" spans="1:24" ht="18.75" customHeight="1">
      <c r="A10" s="84"/>
      <c r="B10" s="154"/>
      <c r="C10" s="156" t="s">
        <v>88</v>
      </c>
      <c r="D10" s="158"/>
      <c r="E10" s="158"/>
      <c r="F10" s="103"/>
      <c r="G10" s="160"/>
      <c r="H10" s="160"/>
      <c r="I10" s="160"/>
      <c r="J10" s="160"/>
      <c r="K10" s="160"/>
      <c r="L10" s="160"/>
      <c r="M10" s="160"/>
      <c r="N10" s="160"/>
    </row>
    <row r="11" spans="1:24" ht="18.75" customHeight="1">
      <c r="A11" s="112" t="s">
        <v>39</v>
      </c>
      <c r="B11" s="162">
        <v>1.1000000000000001</v>
      </c>
      <c r="C11" s="166" t="s">
        <v>90</v>
      </c>
      <c r="D11" s="168"/>
      <c r="E11" s="170" t="s">
        <v>91</v>
      </c>
      <c r="F11" s="122">
        <v>2.5</v>
      </c>
      <c r="G11" s="171">
        <v>30</v>
      </c>
      <c r="H11" s="171">
        <v>25</v>
      </c>
      <c r="I11" s="171">
        <v>20</v>
      </c>
      <c r="J11" s="171">
        <v>15</v>
      </c>
      <c r="K11" s="171">
        <v>10</v>
      </c>
      <c r="L11" s="172"/>
      <c r="M11" s="172">
        <f t="shared" ref="M11:M12" si="0">(((IF(L11&gt;G11,G11,IF(L11&lt;K11,K11,L11)))-(IF(L11&lt;G11,G11,IF(AND(L11&gt;=G11,L11&lt;H11),G11,IF(AND(L11&gt;=H11,L11&lt;I11),H11,IF(AND(L11&gt;=I11,L11&lt;J11),I11,IF(AND(L11&gt;=J11,L11&lt;K11),J11,IF(L11&gt;=K11,K11,"0"))))))))/(K11-J11))+IF(L11&lt;G11,"1",IF(AND(L11&gt;=G11,L11&lt;H11),"1",IF(AND(L11&gt;=H11,L11&lt;I11),"2",IF(AND(L11&gt;=I11,L11&lt;J11),"3",IF(AND(L11&gt;=J11,L11&lt;K11),"4",IF(L11&gt;=K11,"5","0"))))))</f>
        <v>5</v>
      </c>
      <c r="N11" s="172">
        <f t="shared" ref="N11:N16" si="1">SUM(M11*F11)/100</f>
        <v>0.125</v>
      </c>
      <c r="O11" s="130"/>
      <c r="P11" s="130"/>
      <c r="Q11" s="130"/>
      <c r="R11" s="130"/>
      <c r="S11" s="130"/>
      <c r="T11" s="130"/>
      <c r="U11" s="130"/>
      <c r="V11" s="130"/>
      <c r="W11" s="130"/>
      <c r="X11" s="130"/>
    </row>
    <row r="12" spans="1:24" ht="18.75" customHeight="1">
      <c r="A12" s="132"/>
      <c r="B12" s="56">
        <v>1.2</v>
      </c>
      <c r="C12" s="134" t="s">
        <v>92</v>
      </c>
      <c r="D12" s="116" t="s">
        <v>93</v>
      </c>
      <c r="E12" s="118" t="s">
        <v>94</v>
      </c>
      <c r="F12" s="122">
        <v>0.5</v>
      </c>
      <c r="G12" s="127">
        <v>18</v>
      </c>
      <c r="H12" s="127">
        <v>17.5</v>
      </c>
      <c r="I12" s="127">
        <v>17</v>
      </c>
      <c r="J12" s="127">
        <v>16.5</v>
      </c>
      <c r="K12" s="127">
        <v>16</v>
      </c>
      <c r="L12" s="128">
        <v>38.1</v>
      </c>
      <c r="M12" s="128">
        <f t="shared" si="0"/>
        <v>1</v>
      </c>
      <c r="N12" s="128">
        <f t="shared" si="1"/>
        <v>5.0000000000000001E-3</v>
      </c>
      <c r="O12" s="130"/>
      <c r="P12" s="130"/>
      <c r="Q12" s="130"/>
      <c r="R12" s="130"/>
      <c r="S12" s="130"/>
      <c r="T12" s="130"/>
      <c r="U12" s="130"/>
      <c r="V12" s="130"/>
      <c r="W12" s="130"/>
      <c r="X12" s="130"/>
    </row>
    <row r="13" spans="1:24" ht="18.75" customHeight="1">
      <c r="A13" s="132"/>
      <c r="B13" s="24">
        <v>1.3</v>
      </c>
      <c r="C13" s="114" t="s">
        <v>95</v>
      </c>
      <c r="D13" s="116">
        <v>0.6</v>
      </c>
      <c r="E13" s="118" t="s">
        <v>94</v>
      </c>
      <c r="F13" s="122">
        <v>0.5</v>
      </c>
      <c r="G13" s="127">
        <v>50</v>
      </c>
      <c r="H13" s="127">
        <v>55</v>
      </c>
      <c r="I13" s="127">
        <v>60</v>
      </c>
      <c r="J13" s="127">
        <v>65</v>
      </c>
      <c r="K13" s="127">
        <v>70</v>
      </c>
      <c r="L13" s="128">
        <v>42.86</v>
      </c>
      <c r="M13" s="128">
        <f>(((IF(L13&lt;G13,G13,IF(L13&gt;K13,K13,L13)))-(IF(L13&lt;G13,G13,IF(AND(L13&gt;=G13,L13&lt;H13),G13,IF(AND(L13&gt;=H13,L13&lt;I13),H13,IF(AND(L13&gt;=I13,L13&lt;J13),I13,IF(AND(L13&gt;=J13,L13&lt;K13),J13,IF(L13&gt;=K13,K13,"0"))))))))/(K13-J13))+IF(L13&lt;G13,"1",IF(AND(L13&gt;=G13,L13&lt;H13),"1",IF(AND(L13&gt;=H13,L13&lt;I13),"2",IF(AND(L13&gt;=I13,L13&lt;J13),"3",IF(AND(L13&gt;=J13,L13&lt;K13),"4",IF(L13&gt;=K13,"5","0"))))))</f>
        <v>1</v>
      </c>
      <c r="N13" s="128">
        <f t="shared" si="1"/>
        <v>5.0000000000000001E-3</v>
      </c>
      <c r="O13" s="130"/>
      <c r="P13" s="130"/>
      <c r="Q13" s="130"/>
      <c r="R13" s="130"/>
      <c r="S13" s="130"/>
      <c r="T13" s="130"/>
      <c r="U13" s="130"/>
      <c r="V13" s="130"/>
      <c r="W13" s="130"/>
      <c r="X13" s="130"/>
    </row>
    <row r="14" spans="1:24" ht="18.75" customHeight="1">
      <c r="A14" s="153"/>
      <c r="B14" s="155">
        <v>1.4</v>
      </c>
      <c r="C14" s="114" t="s">
        <v>96</v>
      </c>
      <c r="D14" s="116" t="s">
        <v>97</v>
      </c>
      <c r="E14" s="118" t="s">
        <v>94</v>
      </c>
      <c r="F14" s="122">
        <v>0.5</v>
      </c>
      <c r="G14" s="127">
        <v>7</v>
      </c>
      <c r="H14" s="127">
        <v>6</v>
      </c>
      <c r="I14" s="127">
        <v>5</v>
      </c>
      <c r="J14" s="127">
        <v>4</v>
      </c>
      <c r="K14" s="157">
        <v>3</v>
      </c>
      <c r="L14" s="128">
        <v>1.72</v>
      </c>
      <c r="M14" s="128">
        <f>(((IF(L14&gt;G14,G14,IF(L14&lt;K14,K14,L14)))-(IF(L14&lt;G14,G14,IF(AND(L14&gt;=G14,L14&lt;H14),G14,IF(AND(L14&gt;=H14,L14&lt;I14),H14,IF(AND(L14&gt;=I14,L14&lt;J14),I14,IF(AND(L14&gt;=J14,L14&lt;K14),J14,IF(L14&gt;=K14,K14,"0"))))))))/(K14-J14))+IF(L14&lt;G14,"1",IF(AND(L14&gt;=G14,L14&lt;H14),"1",IF(AND(L14&gt;=H14,L14&lt;I14),"2",IF(AND(L14&gt;=I14,L14&lt;J14),"3",IF(AND(L14&gt;=J14,L14&lt;K14),"4",IF(L14&gt;=K14,"5","0"))))))</f>
        <v>5</v>
      </c>
      <c r="N14" s="128">
        <f t="shared" si="1"/>
        <v>2.5000000000000001E-2</v>
      </c>
      <c r="O14" s="130"/>
      <c r="P14" s="130"/>
      <c r="Q14" s="130"/>
      <c r="R14" s="130"/>
      <c r="S14" s="130"/>
      <c r="T14" s="130"/>
      <c r="U14" s="130"/>
      <c r="V14" s="130"/>
      <c r="W14" s="130"/>
      <c r="X14" s="130"/>
    </row>
    <row r="15" spans="1:24" ht="18.75" customHeight="1">
      <c r="A15" s="159"/>
      <c r="B15" s="155">
        <v>1.5</v>
      </c>
      <c r="C15" s="114" t="s">
        <v>98</v>
      </c>
      <c r="D15" s="116">
        <v>0.6</v>
      </c>
      <c r="E15" s="118" t="s">
        <v>94</v>
      </c>
      <c r="F15" s="122">
        <v>0.5</v>
      </c>
      <c r="G15" s="127">
        <v>56</v>
      </c>
      <c r="H15" s="127">
        <v>58</v>
      </c>
      <c r="I15" s="127">
        <v>60</v>
      </c>
      <c r="J15" s="127">
        <v>62</v>
      </c>
      <c r="K15" s="127">
        <v>64</v>
      </c>
      <c r="L15" s="165">
        <v>66.400000000000006</v>
      </c>
      <c r="M15" s="128">
        <f t="shared" ref="M15:M16" si="2">(((IF(L15&lt;G15,G15,IF(L15&gt;K15,K15,L15)))-(IF(L15&lt;G15,G15,IF(AND(L15&gt;=G15,L15&lt;H15),G15,IF(AND(L15&gt;=H15,L15&lt;I15),H15,IF(AND(L15&gt;=I15,L15&lt;J15),I15,IF(AND(L15&gt;=J15,L15&lt;K15),J15,IF(L15&gt;=K15,K15,"0"))))))))/(K15-J15))+IF(L15&lt;G15,"1",IF(AND(L15&gt;=G15,L15&lt;H15),"1",IF(AND(L15&gt;=H15,L15&lt;I15),"2",IF(AND(L15&gt;=I15,L15&lt;J15),"3",IF(AND(L15&gt;=J15,L15&lt;K15),"4",IF(L15&gt;=K15,"5","0"))))))</f>
        <v>5</v>
      </c>
      <c r="N15" s="128">
        <f t="shared" si="1"/>
        <v>2.5000000000000001E-2</v>
      </c>
      <c r="O15" s="130"/>
      <c r="P15" s="130"/>
      <c r="Q15" s="130"/>
      <c r="R15" s="130"/>
      <c r="S15" s="130"/>
      <c r="T15" s="130"/>
      <c r="U15" s="130"/>
      <c r="V15" s="130"/>
      <c r="W15" s="130"/>
      <c r="X15" s="130"/>
    </row>
    <row r="16" spans="1:24" ht="18.75" customHeight="1">
      <c r="A16" s="159"/>
      <c r="B16" s="155">
        <v>1.6</v>
      </c>
      <c r="C16" s="114" t="s">
        <v>99</v>
      </c>
      <c r="D16" s="167">
        <v>0.6</v>
      </c>
      <c r="E16" s="167" t="s">
        <v>94</v>
      </c>
      <c r="F16" s="174">
        <v>0.5</v>
      </c>
      <c r="G16" s="180">
        <v>50</v>
      </c>
      <c r="H16" s="180">
        <v>55</v>
      </c>
      <c r="I16" s="180">
        <v>60</v>
      </c>
      <c r="J16" s="180">
        <v>65</v>
      </c>
      <c r="K16" s="180">
        <v>70</v>
      </c>
      <c r="L16" s="182">
        <v>71.069999999999993</v>
      </c>
      <c r="M16" s="128">
        <f t="shared" si="2"/>
        <v>5</v>
      </c>
      <c r="N16" s="128">
        <f t="shared" si="1"/>
        <v>2.5000000000000001E-2</v>
      </c>
      <c r="O16" s="130"/>
      <c r="P16" s="130"/>
      <c r="Q16" s="130"/>
      <c r="R16" s="130"/>
      <c r="S16" s="130"/>
      <c r="T16" s="130"/>
      <c r="U16" s="130"/>
      <c r="V16" s="130"/>
      <c r="W16" s="130"/>
      <c r="X16" s="130"/>
    </row>
    <row r="17" spans="1:24" ht="18.75" customHeight="1">
      <c r="A17" s="159" t="s">
        <v>39</v>
      </c>
      <c r="B17" s="155">
        <v>1.7</v>
      </c>
      <c r="C17" s="184" t="s">
        <v>100</v>
      </c>
      <c r="D17" s="187"/>
      <c r="E17" s="188"/>
      <c r="F17" s="192"/>
      <c r="G17" s="189"/>
      <c r="H17" s="189"/>
      <c r="I17" s="189"/>
      <c r="J17" s="189"/>
      <c r="K17" s="189"/>
      <c r="L17" s="194"/>
      <c r="M17" s="194"/>
      <c r="N17" s="196"/>
      <c r="O17" s="130"/>
      <c r="P17" s="130"/>
      <c r="Q17" s="130"/>
      <c r="R17" s="130"/>
      <c r="S17" s="130"/>
      <c r="T17" s="130"/>
      <c r="U17" s="130"/>
      <c r="V17" s="130"/>
      <c r="W17" s="130"/>
      <c r="X17" s="130"/>
    </row>
    <row r="18" spans="1:24" ht="18.75" customHeight="1">
      <c r="A18" s="159"/>
      <c r="B18" s="155"/>
      <c r="C18" s="114" t="s">
        <v>101</v>
      </c>
      <c r="D18" s="170">
        <v>0.7</v>
      </c>
      <c r="E18" s="170" t="s">
        <v>94</v>
      </c>
      <c r="F18" s="199">
        <v>1</v>
      </c>
      <c r="G18" s="171">
        <v>70</v>
      </c>
      <c r="H18" s="171">
        <v>75</v>
      </c>
      <c r="I18" s="171">
        <v>80</v>
      </c>
      <c r="J18" s="171">
        <v>85</v>
      </c>
      <c r="K18" s="171">
        <v>90</v>
      </c>
      <c r="L18" s="201">
        <v>24.92</v>
      </c>
      <c r="M18" s="128">
        <f t="shared" ref="M18:M21" si="3">(((IF(L18&lt;G18,G18,IF(L18&gt;K18,K18,L18)))-(IF(L18&lt;G18,G18,IF(AND(L18&gt;=G18,L18&lt;H18),G18,IF(AND(L18&gt;=H18,L18&lt;I18),H18,IF(AND(L18&gt;=I18,L18&lt;J18),I18,IF(AND(L18&gt;=J18,L18&lt;K18),J18,IF(L18&gt;=K18,K18,"0"))))))))/(K18-J18))+IF(L18&lt;G18,"1",IF(AND(L18&gt;=G18,L18&lt;H18),"1",IF(AND(L18&gt;=H18,L18&lt;I18),"2",IF(AND(L18&gt;=I18,L18&lt;J18),"3",IF(AND(L18&gt;=J18,L18&lt;K18),"4",IF(L18&gt;=K18,"5","0"))))))</f>
        <v>1</v>
      </c>
      <c r="N18" s="128">
        <f t="shared" ref="N18:N21" si="4">SUM(M18*F18)/100</f>
        <v>0.01</v>
      </c>
      <c r="O18" s="130"/>
      <c r="P18" s="130"/>
      <c r="Q18" s="130"/>
      <c r="R18" s="130"/>
      <c r="S18" s="130"/>
      <c r="T18" s="130"/>
      <c r="U18" s="130"/>
      <c r="V18" s="130"/>
      <c r="W18" s="130"/>
      <c r="X18" s="130"/>
    </row>
    <row r="19" spans="1:24" ht="18.75" customHeight="1">
      <c r="A19" s="159"/>
      <c r="B19" s="155"/>
      <c r="C19" s="114" t="s">
        <v>102</v>
      </c>
      <c r="D19" s="118">
        <v>0.2</v>
      </c>
      <c r="E19" s="118" t="s">
        <v>94</v>
      </c>
      <c r="F19" s="122">
        <v>0.7</v>
      </c>
      <c r="G19" s="127">
        <v>20</v>
      </c>
      <c r="H19" s="127">
        <v>21</v>
      </c>
      <c r="I19" s="127">
        <v>22</v>
      </c>
      <c r="J19" s="127">
        <v>23</v>
      </c>
      <c r="K19" s="127">
        <v>24</v>
      </c>
      <c r="L19" s="165">
        <v>4.6399999999999997</v>
      </c>
      <c r="M19" s="128">
        <f t="shared" si="3"/>
        <v>1</v>
      </c>
      <c r="N19" s="128">
        <f t="shared" si="4"/>
        <v>6.9999999999999993E-3</v>
      </c>
      <c r="O19" s="130"/>
      <c r="P19" s="130"/>
      <c r="Q19" s="130"/>
      <c r="R19" s="130"/>
      <c r="S19" s="130"/>
      <c r="T19" s="130"/>
      <c r="U19" s="130"/>
      <c r="V19" s="130"/>
      <c r="W19" s="130"/>
      <c r="X19" s="130"/>
    </row>
    <row r="20" spans="1:24" ht="18.75" customHeight="1">
      <c r="A20" s="159"/>
      <c r="B20" s="155"/>
      <c r="C20" s="114" t="s">
        <v>103</v>
      </c>
      <c r="D20" s="116">
        <v>0.7</v>
      </c>
      <c r="E20" s="118" t="s">
        <v>94</v>
      </c>
      <c r="F20" s="122">
        <v>0.8</v>
      </c>
      <c r="G20" s="127">
        <v>70</v>
      </c>
      <c r="H20" s="127">
        <v>75</v>
      </c>
      <c r="I20" s="127">
        <v>80</v>
      </c>
      <c r="J20" s="127">
        <v>85</v>
      </c>
      <c r="K20" s="127">
        <v>90</v>
      </c>
      <c r="L20" s="165">
        <v>38.25</v>
      </c>
      <c r="M20" s="128">
        <f t="shared" si="3"/>
        <v>1</v>
      </c>
      <c r="N20" s="128">
        <f t="shared" si="4"/>
        <v>8.0000000000000002E-3</v>
      </c>
      <c r="O20" s="130"/>
      <c r="P20" s="130"/>
      <c r="Q20" s="130"/>
      <c r="R20" s="130"/>
      <c r="S20" s="130"/>
      <c r="T20" s="130"/>
      <c r="U20" s="130"/>
      <c r="V20" s="130"/>
      <c r="W20" s="130"/>
      <c r="X20" s="130"/>
    </row>
    <row r="21" spans="1:24" ht="18.75" customHeight="1">
      <c r="A21" s="159" t="s">
        <v>39</v>
      </c>
      <c r="B21" s="155"/>
      <c r="C21" s="114" t="s">
        <v>104</v>
      </c>
      <c r="D21" s="118">
        <v>0.5</v>
      </c>
      <c r="E21" s="118" t="s">
        <v>94</v>
      </c>
      <c r="F21" s="122">
        <v>2.5</v>
      </c>
      <c r="G21" s="127">
        <v>50</v>
      </c>
      <c r="H21" s="127">
        <v>51</v>
      </c>
      <c r="I21" s="127">
        <v>52</v>
      </c>
      <c r="J21" s="127">
        <v>53</v>
      </c>
      <c r="K21" s="127">
        <v>54</v>
      </c>
      <c r="L21" s="165">
        <v>54.98</v>
      </c>
      <c r="M21" s="128">
        <f t="shared" si="3"/>
        <v>5</v>
      </c>
      <c r="N21" s="128">
        <f t="shared" si="4"/>
        <v>0.125</v>
      </c>
      <c r="O21" s="130"/>
      <c r="P21" s="130"/>
      <c r="Q21" s="130"/>
      <c r="R21" s="130"/>
      <c r="S21" s="130"/>
      <c r="T21" s="130"/>
      <c r="U21" s="130"/>
      <c r="V21" s="130"/>
      <c r="W21" s="130"/>
      <c r="X21" s="130"/>
    </row>
    <row r="22" spans="1:24" ht="18.75" customHeight="1">
      <c r="A22" s="159"/>
      <c r="B22" s="155">
        <v>1.8</v>
      </c>
      <c r="C22" s="114" t="s">
        <v>105</v>
      </c>
      <c r="D22" s="187"/>
      <c r="E22" s="213"/>
      <c r="F22" s="207"/>
      <c r="G22" s="210"/>
      <c r="H22" s="211"/>
      <c r="I22" s="211"/>
      <c r="J22" s="211"/>
      <c r="K22" s="211"/>
      <c r="L22" s="196"/>
      <c r="M22" s="196"/>
      <c r="N22" s="196"/>
      <c r="O22" s="130"/>
      <c r="P22" s="130"/>
      <c r="Q22" s="130"/>
      <c r="R22" s="130"/>
      <c r="S22" s="130"/>
      <c r="T22" s="130"/>
      <c r="U22" s="130"/>
      <c r="V22" s="130"/>
      <c r="W22" s="130"/>
      <c r="X22" s="130"/>
    </row>
    <row r="23" spans="1:24" ht="18.75" customHeight="1">
      <c r="A23" s="112"/>
      <c r="B23" s="155"/>
      <c r="C23" s="114" t="s">
        <v>106</v>
      </c>
      <c r="D23" s="116">
        <v>0.7</v>
      </c>
      <c r="E23" s="118" t="s">
        <v>94</v>
      </c>
      <c r="F23" s="122">
        <v>0.5</v>
      </c>
      <c r="G23" s="127">
        <v>70</v>
      </c>
      <c r="H23" s="127">
        <v>75</v>
      </c>
      <c r="I23" s="127">
        <v>80</v>
      </c>
      <c r="J23" s="127">
        <v>85</v>
      </c>
      <c r="K23" s="127">
        <v>90</v>
      </c>
      <c r="L23" s="165"/>
      <c r="M23" s="128">
        <f t="shared" ref="M23:M24" si="5">(((IF(L23&lt;G23,G23,IF(L23&gt;K23,K23,L23)))-(IF(L23&lt;G23,G23,IF(AND(L23&gt;=G23,L23&lt;H23),G23,IF(AND(L23&gt;=H23,L23&lt;I23),H23,IF(AND(L23&gt;=I23,L23&lt;J23),I23,IF(AND(L23&gt;=J23,L23&lt;K23),J23,IF(L23&gt;=K23,K23,"0"))))))))/(K23-J23))+IF(L23&lt;G23,"1",IF(AND(L23&gt;=G23,L23&lt;H23),"1",IF(AND(L23&gt;=H23,L23&lt;I23),"2",IF(AND(L23&gt;=I23,L23&lt;J23),"3",IF(AND(L23&gt;=J23,L23&lt;K23),"4",IF(L23&gt;=K23,"5","0"))))))</f>
        <v>1</v>
      </c>
      <c r="N23" s="128">
        <f t="shared" ref="N23:N41" si="6">SUM(M23*F23)/100</f>
        <v>5.0000000000000001E-3</v>
      </c>
      <c r="O23" s="130"/>
      <c r="P23" s="130"/>
      <c r="Q23" s="130"/>
      <c r="R23" s="130"/>
      <c r="S23" s="130"/>
      <c r="T23" s="130"/>
      <c r="U23" s="130"/>
      <c r="V23" s="130"/>
      <c r="W23" s="130"/>
      <c r="X23" s="130"/>
    </row>
    <row r="24" spans="1:24" ht="18.75" customHeight="1">
      <c r="A24" s="112"/>
      <c r="B24" s="216"/>
      <c r="C24" s="114" t="s">
        <v>107</v>
      </c>
      <c r="D24" s="116">
        <v>0.56000000000000005</v>
      </c>
      <c r="E24" s="118" t="s">
        <v>94</v>
      </c>
      <c r="F24" s="122">
        <v>0.5</v>
      </c>
      <c r="G24" s="127">
        <v>40</v>
      </c>
      <c r="H24" s="127">
        <v>45</v>
      </c>
      <c r="I24" s="127">
        <v>50</v>
      </c>
      <c r="J24" s="127">
        <v>55</v>
      </c>
      <c r="K24" s="127">
        <v>60</v>
      </c>
      <c r="L24" s="165"/>
      <c r="M24" s="128">
        <f t="shared" si="5"/>
        <v>1</v>
      </c>
      <c r="N24" s="128">
        <f t="shared" si="6"/>
        <v>5.0000000000000001E-3</v>
      </c>
      <c r="O24" s="130"/>
      <c r="P24" s="130"/>
      <c r="Q24" s="130"/>
      <c r="R24" s="130"/>
      <c r="S24" s="130"/>
      <c r="T24" s="130"/>
      <c r="U24" s="130"/>
      <c r="V24" s="130"/>
      <c r="W24" s="130"/>
      <c r="X24" s="130"/>
    </row>
    <row r="25" spans="1:24" ht="18.75" customHeight="1">
      <c r="A25" s="112" t="s">
        <v>39</v>
      </c>
      <c r="B25" s="219">
        <v>1.9</v>
      </c>
      <c r="C25" s="114" t="s">
        <v>108</v>
      </c>
      <c r="D25" s="221"/>
      <c r="E25" s="118" t="s">
        <v>94</v>
      </c>
      <c r="F25" s="122">
        <v>2.5</v>
      </c>
      <c r="G25" s="127">
        <v>50</v>
      </c>
      <c r="H25" s="127">
        <v>45</v>
      </c>
      <c r="I25" s="127">
        <v>40</v>
      </c>
      <c r="J25" s="127">
        <v>35</v>
      </c>
      <c r="K25" s="127">
        <v>30</v>
      </c>
      <c r="L25" s="128">
        <v>12.08</v>
      </c>
      <c r="M25" s="128">
        <f t="shared" ref="M25:M26" si="7">(((IF(L25&gt;G25,G25,IF(L25&lt;K25,K25,L25)))-(IF(L25&lt;G25,G25,IF(AND(L25&gt;=G25,L25&lt;H25),G25,IF(AND(L25&gt;=H25,L25&lt;I25),H25,IF(AND(L25&gt;=I25,L25&lt;J25),I25,IF(AND(L25&gt;=J25,L25&lt;K25),J25,IF(L25&gt;=K25,K25,"0"))))))))/(K25-J25))+IF(L25&lt;G25,"1",IF(AND(L25&gt;=G25,L25&lt;H25),"1",IF(AND(L25&gt;=H25,L25&lt;I25),"2",IF(AND(L25&gt;=I25,L25&lt;J25),"3",IF(AND(L25&gt;=J25,L25&lt;K25),"4",IF(L25&gt;=K25,"5","0"))))))</f>
        <v>5</v>
      </c>
      <c r="N25" s="128">
        <f t="shared" si="6"/>
        <v>0.125</v>
      </c>
      <c r="O25" s="130"/>
      <c r="P25" s="130"/>
      <c r="Q25" s="130"/>
      <c r="R25" s="130"/>
      <c r="S25" s="130"/>
      <c r="T25" s="130"/>
      <c r="U25" s="130"/>
      <c r="V25" s="130"/>
      <c r="W25" s="130"/>
      <c r="X25" s="130"/>
    </row>
    <row r="26" spans="1:24" ht="18.75" customHeight="1">
      <c r="A26" s="225"/>
      <c r="B26" s="216">
        <v>1.1000000000000001</v>
      </c>
      <c r="C26" s="114" t="s">
        <v>109</v>
      </c>
      <c r="D26" s="116" t="s">
        <v>110</v>
      </c>
      <c r="E26" s="118" t="s">
        <v>94</v>
      </c>
      <c r="F26" s="229">
        <v>1</v>
      </c>
      <c r="G26" s="127">
        <v>20</v>
      </c>
      <c r="H26" s="127">
        <v>18</v>
      </c>
      <c r="I26" s="127">
        <v>16</v>
      </c>
      <c r="J26" s="127">
        <v>14</v>
      </c>
      <c r="K26" s="127">
        <v>12</v>
      </c>
      <c r="L26" s="165">
        <v>25</v>
      </c>
      <c r="M26" s="128">
        <f t="shared" si="7"/>
        <v>1</v>
      </c>
      <c r="N26" s="128">
        <f t="shared" si="6"/>
        <v>0.01</v>
      </c>
      <c r="O26" s="130"/>
      <c r="P26" s="130"/>
      <c r="Q26" s="130"/>
      <c r="R26" s="130"/>
      <c r="S26" s="130"/>
      <c r="T26" s="130"/>
      <c r="U26" s="130"/>
      <c r="V26" s="130"/>
      <c r="W26" s="130"/>
      <c r="X26" s="130"/>
    </row>
    <row r="27" spans="1:24" ht="18.75" customHeight="1">
      <c r="A27" s="225"/>
      <c r="B27" s="216">
        <v>1.1100000000000001</v>
      </c>
      <c r="C27" s="134" t="s">
        <v>111</v>
      </c>
      <c r="D27" s="221" t="s">
        <v>112</v>
      </c>
      <c r="E27" s="118" t="s">
        <v>94</v>
      </c>
      <c r="F27" s="122">
        <v>0.5</v>
      </c>
      <c r="G27" s="157">
        <v>30</v>
      </c>
      <c r="H27" s="127">
        <v>40</v>
      </c>
      <c r="I27" s="127">
        <v>50</v>
      </c>
      <c r="J27" s="127">
        <v>60</v>
      </c>
      <c r="K27" s="127">
        <v>70</v>
      </c>
      <c r="L27" s="182">
        <v>0</v>
      </c>
      <c r="M27" s="128">
        <f t="shared" ref="M27:M30" si="8">(((IF(L27&lt;G27,G27,IF(L27&gt;K27,K27,L27)))-(IF(L27&lt;G27,G27,IF(AND(L27&gt;=G27,L27&lt;H27),G27,IF(AND(L27&gt;=H27,L27&lt;I27),H27,IF(AND(L27&gt;=I27,L27&lt;J27),I27,IF(AND(L27&gt;=J27,L27&lt;K27),J27,IF(L27&gt;=K27,K27,"0"))))))))/(K27-J27))+IF(L27&lt;G27,"1",IF(AND(L27&gt;=G27,L27&lt;H27),"1",IF(AND(L27&gt;=H27,L27&lt;I27),"2",IF(AND(L27&gt;=I27,L27&lt;J27),"3",IF(AND(L27&gt;=J27,L27&lt;K27),"4",IF(L27&gt;=K27,"5","0"))))))</f>
        <v>1</v>
      </c>
      <c r="N27" s="128">
        <f t="shared" si="6"/>
        <v>5.0000000000000001E-3</v>
      </c>
      <c r="O27" s="130"/>
      <c r="P27" s="130"/>
      <c r="Q27" s="130"/>
      <c r="R27" s="130"/>
      <c r="S27" s="130"/>
      <c r="T27" s="130"/>
      <c r="U27" s="130"/>
      <c r="V27" s="130"/>
      <c r="W27" s="130"/>
      <c r="X27" s="130"/>
    </row>
    <row r="28" spans="1:24" ht="18.75" customHeight="1">
      <c r="A28" s="112" t="s">
        <v>113</v>
      </c>
      <c r="B28" s="216">
        <v>1.1200000000000001</v>
      </c>
      <c r="C28" s="114" t="s">
        <v>114</v>
      </c>
      <c r="D28" s="118">
        <v>0.47</v>
      </c>
      <c r="E28" s="118" t="s">
        <v>94</v>
      </c>
      <c r="F28" s="122">
        <v>1</v>
      </c>
      <c r="G28" s="127">
        <v>43</v>
      </c>
      <c r="H28" s="127">
        <v>45</v>
      </c>
      <c r="I28" s="127">
        <v>47</v>
      </c>
      <c r="J28" s="127">
        <v>49</v>
      </c>
      <c r="K28" s="127">
        <v>51</v>
      </c>
      <c r="L28" s="165">
        <v>45.42</v>
      </c>
      <c r="M28" s="128">
        <f t="shared" si="8"/>
        <v>2.2100000000000009</v>
      </c>
      <c r="N28" s="128">
        <f t="shared" si="6"/>
        <v>2.2100000000000009E-2</v>
      </c>
      <c r="O28" s="130"/>
      <c r="P28" s="130"/>
      <c r="Q28" s="130"/>
      <c r="R28" s="130"/>
      <c r="S28" s="130"/>
      <c r="T28" s="130"/>
      <c r="U28" s="130"/>
      <c r="V28" s="130"/>
      <c r="W28" s="130"/>
      <c r="X28" s="130"/>
    </row>
    <row r="29" spans="1:24" ht="18.75" customHeight="1">
      <c r="A29" s="225" t="s">
        <v>39</v>
      </c>
      <c r="B29" s="216">
        <v>1.1299999999999999</v>
      </c>
      <c r="C29" s="236" t="s">
        <v>115</v>
      </c>
      <c r="D29" s="116">
        <v>0.6</v>
      </c>
      <c r="E29" s="239" t="s">
        <v>116</v>
      </c>
      <c r="F29" s="199">
        <v>2.5</v>
      </c>
      <c r="G29" s="240">
        <v>30</v>
      </c>
      <c r="H29" s="240">
        <v>40</v>
      </c>
      <c r="I29" s="240">
        <v>50</v>
      </c>
      <c r="J29" s="240">
        <v>60</v>
      </c>
      <c r="K29" s="240">
        <v>70</v>
      </c>
      <c r="L29" s="215"/>
      <c r="M29" s="128">
        <f t="shared" si="8"/>
        <v>1</v>
      </c>
      <c r="N29" s="128">
        <f t="shared" si="6"/>
        <v>2.5000000000000001E-2</v>
      </c>
      <c r="O29" s="130"/>
      <c r="P29" s="130"/>
      <c r="Q29" s="130"/>
      <c r="R29" s="130"/>
      <c r="S29" s="130"/>
      <c r="T29" s="130"/>
      <c r="U29" s="130"/>
      <c r="V29" s="130"/>
      <c r="W29" s="130"/>
      <c r="X29" s="130"/>
    </row>
    <row r="30" spans="1:24" ht="18.75" customHeight="1">
      <c r="A30" s="225" t="s">
        <v>113</v>
      </c>
      <c r="B30" s="216">
        <v>1.1399999999999999</v>
      </c>
      <c r="C30" s="242" t="s">
        <v>117</v>
      </c>
      <c r="D30" s="243"/>
      <c r="E30" s="118" t="s">
        <v>94</v>
      </c>
      <c r="F30" s="246">
        <v>1</v>
      </c>
      <c r="G30" s="248">
        <v>30</v>
      </c>
      <c r="H30" s="248">
        <v>40</v>
      </c>
      <c r="I30" s="248">
        <v>50</v>
      </c>
      <c r="J30" s="248">
        <v>60</v>
      </c>
      <c r="K30" s="248">
        <v>70</v>
      </c>
      <c r="L30" s="223">
        <v>96.09</v>
      </c>
      <c r="M30" s="128">
        <f t="shared" si="8"/>
        <v>5</v>
      </c>
      <c r="N30" s="128">
        <f t="shared" si="6"/>
        <v>0.05</v>
      </c>
      <c r="O30" s="130"/>
      <c r="P30" s="130"/>
      <c r="Q30" s="130"/>
      <c r="R30" s="130"/>
      <c r="S30" s="130"/>
      <c r="T30" s="130"/>
      <c r="U30" s="130"/>
      <c r="V30" s="130"/>
      <c r="W30" s="130"/>
      <c r="X30" s="130"/>
    </row>
    <row r="31" spans="1:24" ht="18.75" customHeight="1">
      <c r="A31" s="225" t="s">
        <v>113</v>
      </c>
      <c r="B31" s="249">
        <v>1.1499999999999999</v>
      </c>
      <c r="C31" s="250" t="s">
        <v>118</v>
      </c>
      <c r="D31" s="116" t="s">
        <v>53</v>
      </c>
      <c r="E31" s="118" t="s">
        <v>119</v>
      </c>
      <c r="F31" s="251">
        <v>0</v>
      </c>
      <c r="G31" s="253" t="s">
        <v>121</v>
      </c>
      <c r="H31" s="180" t="s">
        <v>122</v>
      </c>
      <c r="I31" s="180" t="s">
        <v>123</v>
      </c>
      <c r="J31" s="180" t="s">
        <v>124</v>
      </c>
      <c r="K31" s="180" t="s">
        <v>125</v>
      </c>
      <c r="L31" s="165"/>
      <c r="M31" s="215"/>
      <c r="N31" s="128">
        <f t="shared" si="6"/>
        <v>0</v>
      </c>
      <c r="O31" s="130"/>
      <c r="P31" s="130"/>
      <c r="Q31" s="130"/>
      <c r="R31" s="130"/>
      <c r="S31" s="130"/>
      <c r="T31" s="130"/>
      <c r="U31" s="130"/>
      <c r="V31" s="130"/>
      <c r="W31" s="130"/>
      <c r="X31" s="130"/>
    </row>
    <row r="32" spans="1:24" ht="18.75" customHeight="1">
      <c r="A32" s="225"/>
      <c r="B32" s="216">
        <v>1.1599999999999999</v>
      </c>
      <c r="C32" s="134" t="s">
        <v>126</v>
      </c>
      <c r="D32" s="116" t="s">
        <v>127</v>
      </c>
      <c r="E32" s="118" t="s">
        <v>119</v>
      </c>
      <c r="F32" s="254">
        <v>1</v>
      </c>
      <c r="G32" s="255" t="s">
        <v>128</v>
      </c>
      <c r="H32" s="127" t="s">
        <v>129</v>
      </c>
      <c r="I32" s="127" t="s">
        <v>123</v>
      </c>
      <c r="J32" s="127" t="s">
        <v>124</v>
      </c>
      <c r="K32" s="127" t="s">
        <v>130</v>
      </c>
      <c r="L32" s="165"/>
      <c r="M32" s="215"/>
      <c r="N32" s="128">
        <f t="shared" si="6"/>
        <v>0</v>
      </c>
      <c r="O32" s="130"/>
      <c r="P32" s="130"/>
      <c r="Q32" s="130"/>
      <c r="R32" s="130"/>
      <c r="S32" s="130"/>
      <c r="T32" s="130"/>
      <c r="U32" s="130"/>
      <c r="V32" s="130"/>
      <c r="W32" s="130"/>
      <c r="X32" s="130"/>
    </row>
    <row r="33" spans="1:24" ht="18.75" customHeight="1">
      <c r="A33" s="225"/>
      <c r="B33" s="216">
        <v>1.17</v>
      </c>
      <c r="C33" s="114" t="s">
        <v>131</v>
      </c>
      <c r="D33" s="116" t="s">
        <v>132</v>
      </c>
      <c r="E33" s="118" t="s">
        <v>133</v>
      </c>
      <c r="F33" s="254">
        <v>0</v>
      </c>
      <c r="G33" s="256" t="s">
        <v>134</v>
      </c>
      <c r="H33" s="257"/>
      <c r="I33" s="257"/>
      <c r="J33" s="257"/>
      <c r="K33" s="256" t="s">
        <v>135</v>
      </c>
      <c r="L33" s="165"/>
      <c r="M33" s="215"/>
      <c r="N33" s="128">
        <f t="shared" si="6"/>
        <v>0</v>
      </c>
      <c r="O33" s="130"/>
      <c r="P33" s="130"/>
      <c r="Q33" s="130"/>
      <c r="R33" s="130"/>
      <c r="S33" s="130"/>
      <c r="T33" s="130"/>
      <c r="U33" s="130"/>
      <c r="V33" s="130"/>
      <c r="W33" s="130"/>
      <c r="X33" s="130"/>
    </row>
    <row r="34" spans="1:24" ht="18.75" customHeight="1">
      <c r="A34" s="112"/>
      <c r="B34" s="216">
        <v>1.18</v>
      </c>
      <c r="C34" s="250" t="s">
        <v>136</v>
      </c>
      <c r="D34" s="258" t="s">
        <v>127</v>
      </c>
      <c r="E34" s="118" t="s">
        <v>116</v>
      </c>
      <c r="F34" s="254">
        <v>1</v>
      </c>
      <c r="G34" s="253" t="s">
        <v>121</v>
      </c>
      <c r="H34" s="180" t="s">
        <v>122</v>
      </c>
      <c r="I34" s="180" t="s">
        <v>123</v>
      </c>
      <c r="J34" s="180" t="s">
        <v>124</v>
      </c>
      <c r="K34" s="180" t="s">
        <v>125</v>
      </c>
      <c r="L34" s="165">
        <v>3</v>
      </c>
      <c r="M34" s="215">
        <v>3</v>
      </c>
      <c r="N34" s="128">
        <f t="shared" si="6"/>
        <v>0.03</v>
      </c>
      <c r="O34" s="130"/>
      <c r="P34" s="130"/>
      <c r="Q34" s="130"/>
      <c r="R34" s="130"/>
      <c r="S34" s="130"/>
      <c r="T34" s="130"/>
      <c r="U34" s="130"/>
      <c r="V34" s="130"/>
      <c r="W34" s="130"/>
      <c r="X34" s="130"/>
    </row>
    <row r="35" spans="1:24" ht="18.75" customHeight="1">
      <c r="A35" s="225" t="s">
        <v>39</v>
      </c>
      <c r="B35" s="259">
        <v>1.19</v>
      </c>
      <c r="C35" s="260" t="s">
        <v>137</v>
      </c>
      <c r="D35" s="261">
        <v>0.54</v>
      </c>
      <c r="E35" s="262" t="s">
        <v>94</v>
      </c>
      <c r="F35" s="264">
        <v>2.5</v>
      </c>
      <c r="G35" s="127">
        <v>52</v>
      </c>
      <c r="H35" s="127">
        <v>53</v>
      </c>
      <c r="I35" s="127">
        <v>54</v>
      </c>
      <c r="J35" s="265">
        <v>55</v>
      </c>
      <c r="K35" s="127">
        <v>56</v>
      </c>
      <c r="L35" s="215">
        <v>57.14</v>
      </c>
      <c r="M35" s="128">
        <f>(((IF(L35&lt;G35,G35,IF(L35&gt;K35,K35,L35)))-(IF(L35&lt;G35,G35,IF(AND(L35&gt;=G35,L35&lt;H35),G35,IF(AND(L35&gt;=H35,L35&lt;I35),H35,IF(AND(L35&gt;=I35,L35&lt;J35),I35,IF(AND(L35&gt;=J35,L35&lt;K35),J35,IF(L35&gt;=K35,K35,"0"))))))))/(K35-J35))+IF(L35&lt;G35,"1",IF(AND(L35&gt;=G35,L35&lt;H35),"1",IF(AND(L35&gt;=H35,L35&lt;I35),"2",IF(AND(L35&gt;=I35,L35&lt;J35),"3",IF(AND(L35&gt;=J35,L35&lt;K35),"4",IF(L35&gt;=K35,"5","0"))))))</f>
        <v>5</v>
      </c>
      <c r="N35" s="128">
        <f t="shared" si="6"/>
        <v>0.125</v>
      </c>
    </row>
    <row r="36" spans="1:24" ht="18.75" customHeight="1">
      <c r="A36" s="225" t="s">
        <v>138</v>
      </c>
      <c r="B36" s="259">
        <v>1.2</v>
      </c>
      <c r="C36" s="267" t="s">
        <v>139</v>
      </c>
      <c r="D36" s="268" t="s">
        <v>130</v>
      </c>
      <c r="E36" s="272" t="s">
        <v>116</v>
      </c>
      <c r="F36" s="271">
        <v>3</v>
      </c>
      <c r="G36" s="255" t="s">
        <v>128</v>
      </c>
      <c r="H36" s="127" t="s">
        <v>129</v>
      </c>
      <c r="I36" s="180" t="s">
        <v>123</v>
      </c>
      <c r="J36" s="180" t="s">
        <v>124</v>
      </c>
      <c r="K36" s="127" t="s">
        <v>130</v>
      </c>
      <c r="L36" s="215">
        <v>5</v>
      </c>
      <c r="M36" s="215">
        <v>5</v>
      </c>
      <c r="N36" s="128">
        <f t="shared" si="6"/>
        <v>0.15</v>
      </c>
    </row>
    <row r="37" spans="1:24" ht="18.75" customHeight="1">
      <c r="A37" s="225" t="s">
        <v>113</v>
      </c>
      <c r="B37" s="259">
        <v>1.21</v>
      </c>
      <c r="C37" s="134" t="s">
        <v>142</v>
      </c>
      <c r="D37" s="273">
        <v>0.87</v>
      </c>
      <c r="E37" s="274" t="s">
        <v>143</v>
      </c>
      <c r="F37" s="275">
        <v>1</v>
      </c>
      <c r="G37" s="276">
        <v>79</v>
      </c>
      <c r="H37" s="276">
        <v>81</v>
      </c>
      <c r="I37" s="276">
        <v>83</v>
      </c>
      <c r="J37" s="276">
        <v>85</v>
      </c>
      <c r="K37" s="276">
        <v>87</v>
      </c>
      <c r="L37" s="215">
        <v>80</v>
      </c>
      <c r="M37" s="128">
        <f>(((IF(L37&lt;G37,G37,IF(L37&gt;K37,K37,L37)))-(IF(L37&lt;G37,G37,IF(AND(L37&gt;=G37,L37&lt;H37),G37,IF(AND(L37&gt;=H37,L37&lt;I37),H37,IF(AND(L37&gt;=I37,L37&lt;J37),I37,IF(AND(L37&gt;=J37,L37&lt;K37),J37,IF(L37&gt;=K37,K37,"0"))))))))/(K37-J37))+IF(L37&lt;G37,"1",IF(AND(L37&gt;=G37,L37&lt;H37),"1",IF(AND(L37&gt;=H37,L37&lt;I37),"2",IF(AND(L37&gt;=I37,L37&lt;J37),"3",IF(AND(L37&gt;=J37,L37&lt;K37),"4",IF(L37&gt;=K37,"5","0"))))))</f>
        <v>1.5</v>
      </c>
      <c r="N37" s="128">
        <f t="shared" si="6"/>
        <v>1.4999999999999999E-2</v>
      </c>
    </row>
    <row r="38" spans="1:24" ht="18.75" customHeight="1">
      <c r="A38" s="112" t="s">
        <v>39</v>
      </c>
      <c r="B38" s="259">
        <v>1.22</v>
      </c>
      <c r="C38" s="260" t="s">
        <v>144</v>
      </c>
      <c r="D38" s="268" t="s">
        <v>260</v>
      </c>
      <c r="E38" s="262" t="s">
        <v>94</v>
      </c>
      <c r="F38" s="275">
        <v>2.5</v>
      </c>
      <c r="G38" s="127">
        <v>4</v>
      </c>
      <c r="H38" s="127">
        <v>3.6</v>
      </c>
      <c r="I38" s="127">
        <v>3.2</v>
      </c>
      <c r="J38" s="127">
        <v>2.8</v>
      </c>
      <c r="K38" s="127">
        <v>2.4</v>
      </c>
      <c r="L38" s="215">
        <v>0</v>
      </c>
      <c r="M38" s="128">
        <f t="shared" ref="M38:M40" si="9">(((IF(L38&gt;G38,G38,IF(L38&lt;K38,K38,L38)))-(IF(L38&lt;G38,G38,IF(AND(L38&gt;=G38,L38&lt;H38),G38,IF(AND(L38&gt;=H38,L38&lt;I38),H38,IF(AND(L38&gt;=I38,L38&lt;J38),I38,IF(AND(L38&gt;=J38,L38&lt;K38),J38,IF(L38&gt;=K38,K38,"0"))))))))/(K38-J38))+IF(L38&lt;G38,"1",IF(AND(L38&gt;=G38,L38&lt;H38),"1",IF(AND(L38&gt;=H38,L38&lt;I38),"2",IF(AND(L38&gt;=I38,L38&lt;J38),"3",IF(AND(L38&gt;=J38,L38&lt;K38),"4",IF(L38&gt;=K38,"5","0"))))))</f>
        <v>5.0000000000000009</v>
      </c>
      <c r="N38" s="128">
        <f t="shared" si="6"/>
        <v>0.12500000000000003</v>
      </c>
    </row>
    <row r="39" spans="1:24" ht="18.75" customHeight="1">
      <c r="A39" s="112" t="s">
        <v>39</v>
      </c>
      <c r="B39" s="259">
        <v>1.23</v>
      </c>
      <c r="C39" s="278" t="s">
        <v>146</v>
      </c>
      <c r="D39" s="268" t="s">
        <v>261</v>
      </c>
      <c r="E39" s="262" t="s">
        <v>94</v>
      </c>
      <c r="F39" s="275">
        <v>2.5</v>
      </c>
      <c r="G39" s="180">
        <v>22</v>
      </c>
      <c r="H39" s="180">
        <v>21.75</v>
      </c>
      <c r="I39" s="180">
        <v>21.5</v>
      </c>
      <c r="J39" s="180">
        <v>21.25</v>
      </c>
      <c r="K39" s="180">
        <v>21</v>
      </c>
      <c r="L39" s="215">
        <v>0</v>
      </c>
      <c r="M39" s="128">
        <f t="shared" si="9"/>
        <v>5</v>
      </c>
      <c r="N39" s="128">
        <f t="shared" si="6"/>
        <v>0.125</v>
      </c>
    </row>
    <row r="40" spans="1:24" ht="18.75" customHeight="1">
      <c r="A40" s="534" t="s">
        <v>39</v>
      </c>
      <c r="B40" s="279">
        <v>1.24</v>
      </c>
      <c r="C40" s="280" t="s">
        <v>148</v>
      </c>
      <c r="D40" s="281" t="s">
        <v>149</v>
      </c>
      <c r="E40" s="262" t="s">
        <v>94</v>
      </c>
      <c r="F40" s="282">
        <v>1.3</v>
      </c>
      <c r="G40" s="127">
        <v>2.4</v>
      </c>
      <c r="H40" s="127">
        <v>2.2000000000000002</v>
      </c>
      <c r="I40" s="127">
        <v>2</v>
      </c>
      <c r="J40" s="127">
        <v>1.8</v>
      </c>
      <c r="K40" s="127">
        <v>1.6</v>
      </c>
      <c r="L40" s="182">
        <v>1.49</v>
      </c>
      <c r="M40" s="128">
        <f t="shared" si="9"/>
        <v>5</v>
      </c>
      <c r="N40" s="128">
        <f t="shared" si="6"/>
        <v>6.5000000000000002E-2</v>
      </c>
    </row>
    <row r="41" spans="1:24" ht="18.75" customHeight="1">
      <c r="A41" s="535"/>
      <c r="B41" s="259"/>
      <c r="C41" s="285" t="s">
        <v>151</v>
      </c>
      <c r="D41" s="281">
        <v>0.1</v>
      </c>
      <c r="E41" s="286" t="s">
        <v>94</v>
      </c>
      <c r="F41" s="288">
        <v>1.2</v>
      </c>
      <c r="G41" s="289">
        <v>6</v>
      </c>
      <c r="H41" s="289">
        <v>8</v>
      </c>
      <c r="I41" s="289">
        <v>10</v>
      </c>
      <c r="J41" s="289">
        <v>12</v>
      </c>
      <c r="K41" s="289">
        <v>14</v>
      </c>
      <c r="L41" s="284">
        <v>0.92</v>
      </c>
      <c r="M41" s="128">
        <f>(((IF(L41&lt;G41,G41,IF(L41&gt;K41,K41,L41)))-(IF(L41&lt;G41,G41,IF(AND(L41&gt;=G41,L41&lt;H41),G41,IF(AND(L41&gt;=H41,L41&lt;I41),H41,IF(AND(L41&gt;=I41,L41&lt;J41),I41,IF(AND(L41&gt;=J41,L41&lt;K41),J41,IF(L41&gt;=K41,K41,"0"))))))))/(K41-J41))+IF(L41&lt;G41,"1",IF(AND(L41&gt;=G41,L41&lt;H41),"1",IF(AND(L41&gt;=H41,L41&lt;I41),"2",IF(AND(L41&gt;=I41,L41&lt;J41),"3",IF(AND(L41&gt;=J41,L41&lt;K41),"4",IF(L41&gt;=K41,"5","0"))))))</f>
        <v>1</v>
      </c>
      <c r="N41" s="128">
        <f t="shared" si="6"/>
        <v>1.2E-2</v>
      </c>
    </row>
    <row r="42" spans="1:24" ht="18.75" customHeight="1">
      <c r="A42" s="112" t="s">
        <v>113</v>
      </c>
      <c r="B42" s="259">
        <v>1.25</v>
      </c>
      <c r="C42" s="290" t="s">
        <v>153</v>
      </c>
      <c r="D42" s="291"/>
      <c r="E42" s="292"/>
      <c r="F42" s="294"/>
      <c r="G42" s="189"/>
      <c r="H42" s="295"/>
      <c r="I42" s="295"/>
      <c r="J42" s="295"/>
      <c r="K42" s="295"/>
      <c r="L42" s="194"/>
      <c r="M42" s="194"/>
      <c r="N42" s="196"/>
    </row>
    <row r="43" spans="1:24" ht="18.75" customHeight="1">
      <c r="A43" s="112"/>
      <c r="B43" s="259"/>
      <c r="C43" s="134" t="s">
        <v>154</v>
      </c>
      <c r="D43" s="41" t="s">
        <v>130</v>
      </c>
      <c r="E43" s="296" t="s">
        <v>116</v>
      </c>
      <c r="F43" s="297">
        <v>0.5</v>
      </c>
      <c r="G43" s="240" t="s">
        <v>121</v>
      </c>
      <c r="H43" s="299" t="s">
        <v>122</v>
      </c>
      <c r="I43" s="299" t="s">
        <v>123</v>
      </c>
      <c r="J43" s="299" t="s">
        <v>124</v>
      </c>
      <c r="K43" s="299" t="s">
        <v>125</v>
      </c>
      <c r="L43" s="39">
        <v>3</v>
      </c>
      <c r="M43" s="39">
        <v>3</v>
      </c>
      <c r="N43" s="128">
        <f t="shared" ref="N43:N45" si="10">SUM(M43*F43)/100</f>
        <v>1.4999999999999999E-2</v>
      </c>
    </row>
    <row r="44" spans="1:24" ht="18.75" customHeight="1">
      <c r="A44" s="112"/>
      <c r="B44" s="259"/>
      <c r="C44" s="114" t="s">
        <v>155</v>
      </c>
      <c r="D44" s="300" t="s">
        <v>130</v>
      </c>
      <c r="E44" s="301" t="s">
        <v>116</v>
      </c>
      <c r="F44" s="297">
        <v>0.5</v>
      </c>
      <c r="G44" s="302" t="s">
        <v>121</v>
      </c>
      <c r="H44" s="303" t="s">
        <v>122</v>
      </c>
      <c r="I44" s="303" t="s">
        <v>123</v>
      </c>
      <c r="J44" s="303" t="s">
        <v>124</v>
      </c>
      <c r="K44" s="303" t="s">
        <v>125</v>
      </c>
      <c r="L44" s="215">
        <v>0</v>
      </c>
      <c r="M44" s="215">
        <v>0</v>
      </c>
      <c r="N44" s="128">
        <f t="shared" si="10"/>
        <v>0</v>
      </c>
    </row>
    <row r="45" spans="1:24" ht="18.75" customHeight="1">
      <c r="A45" s="112"/>
      <c r="B45" s="259"/>
      <c r="C45" s="134" t="s">
        <v>156</v>
      </c>
      <c r="D45" s="304" t="s">
        <v>130</v>
      </c>
      <c r="E45" s="305" t="s">
        <v>116</v>
      </c>
      <c r="F45" s="307">
        <v>0.5</v>
      </c>
      <c r="G45" s="248" t="s">
        <v>121</v>
      </c>
      <c r="H45" s="308" t="s">
        <v>122</v>
      </c>
      <c r="I45" s="308" t="s">
        <v>123</v>
      </c>
      <c r="J45" s="308" t="s">
        <v>124</v>
      </c>
      <c r="K45" s="308" t="s">
        <v>125</v>
      </c>
      <c r="L45" s="284">
        <v>0</v>
      </c>
      <c r="M45" s="284">
        <v>0</v>
      </c>
      <c r="N45" s="128">
        <f t="shared" si="10"/>
        <v>0</v>
      </c>
    </row>
    <row r="46" spans="1:24" ht="18.75" customHeight="1">
      <c r="A46" s="112" t="s">
        <v>113</v>
      </c>
      <c r="B46" s="259">
        <v>1.26</v>
      </c>
      <c r="C46" s="290" t="s">
        <v>157</v>
      </c>
      <c r="D46" s="309"/>
      <c r="E46" s="292"/>
      <c r="F46" s="294"/>
      <c r="G46" s="189"/>
      <c r="H46" s="295"/>
      <c r="I46" s="295"/>
      <c r="J46" s="295"/>
      <c r="K46" s="295"/>
      <c r="L46" s="194"/>
      <c r="M46" s="194"/>
      <c r="N46" s="196"/>
    </row>
    <row r="47" spans="1:24" ht="18.75" customHeight="1">
      <c r="A47" s="225"/>
      <c r="B47" s="259"/>
      <c r="C47" s="114" t="s">
        <v>158</v>
      </c>
      <c r="D47" s="41" t="s">
        <v>130</v>
      </c>
      <c r="E47" s="296" t="s">
        <v>116</v>
      </c>
      <c r="F47" s="254">
        <v>0.5</v>
      </c>
      <c r="G47" s="240" t="s">
        <v>121</v>
      </c>
      <c r="H47" s="299" t="s">
        <v>122</v>
      </c>
      <c r="I47" s="299" t="s">
        <v>123</v>
      </c>
      <c r="J47" s="299" t="s">
        <v>124</v>
      </c>
      <c r="K47" s="299" t="s">
        <v>125</v>
      </c>
      <c r="L47" s="39">
        <v>2</v>
      </c>
      <c r="M47" s="39">
        <v>2</v>
      </c>
      <c r="N47" s="128">
        <f t="shared" ref="N47:N53" si="11">SUM(M47*F47)/100</f>
        <v>0.01</v>
      </c>
    </row>
    <row r="48" spans="1:24" ht="18.75" customHeight="1">
      <c r="A48" s="225"/>
      <c r="B48" s="259"/>
      <c r="C48" s="114" t="s">
        <v>159</v>
      </c>
      <c r="D48" s="155" t="s">
        <v>130</v>
      </c>
      <c r="E48" s="301" t="s">
        <v>116</v>
      </c>
      <c r="F48" s="254">
        <v>0.5</v>
      </c>
      <c r="G48" s="302" t="s">
        <v>121</v>
      </c>
      <c r="H48" s="303" t="s">
        <v>122</v>
      </c>
      <c r="I48" s="303" t="s">
        <v>123</v>
      </c>
      <c r="J48" s="303" t="s">
        <v>124</v>
      </c>
      <c r="K48" s="303" t="s">
        <v>125</v>
      </c>
      <c r="L48" s="223">
        <v>0</v>
      </c>
      <c r="M48" s="223">
        <v>0</v>
      </c>
      <c r="N48" s="128">
        <f t="shared" si="11"/>
        <v>0</v>
      </c>
    </row>
    <row r="49" spans="1:14" ht="18.75" customHeight="1">
      <c r="A49" s="225"/>
      <c r="B49" s="312"/>
      <c r="C49" s="313" t="s">
        <v>160</v>
      </c>
      <c r="D49" s="300" t="s">
        <v>130</v>
      </c>
      <c r="E49" s="301" t="s">
        <v>116</v>
      </c>
      <c r="F49" s="254">
        <v>0.5</v>
      </c>
      <c r="G49" s="302" t="s">
        <v>121</v>
      </c>
      <c r="H49" s="303" t="s">
        <v>122</v>
      </c>
      <c r="I49" s="303" t="s">
        <v>123</v>
      </c>
      <c r="J49" s="303" t="s">
        <v>124</v>
      </c>
      <c r="K49" s="303" t="s">
        <v>125</v>
      </c>
      <c r="L49" s="215">
        <v>0</v>
      </c>
      <c r="M49" s="215">
        <v>0</v>
      </c>
      <c r="N49" s="128">
        <f t="shared" si="11"/>
        <v>0</v>
      </c>
    </row>
    <row r="50" spans="1:14" ht="18.75" customHeight="1">
      <c r="A50" s="225"/>
      <c r="B50" s="259"/>
      <c r="C50" s="114" t="s">
        <v>161</v>
      </c>
      <c r="D50" s="300">
        <v>1</v>
      </c>
      <c r="E50" s="301" t="s">
        <v>116</v>
      </c>
      <c r="F50" s="254">
        <v>0.5</v>
      </c>
      <c r="G50" s="302">
        <v>80</v>
      </c>
      <c r="H50" s="315">
        <v>85</v>
      </c>
      <c r="I50" s="315">
        <v>90</v>
      </c>
      <c r="J50" s="315">
        <v>95</v>
      </c>
      <c r="K50" s="315">
        <v>100</v>
      </c>
      <c r="L50" s="215">
        <v>100</v>
      </c>
      <c r="M50" s="128">
        <f>(((IF(L50&lt;G50,G50,IF(L50&gt;K50,K50,L50)))-(IF(L50&lt;G50,G50,IF(AND(L50&gt;=G50,L50&lt;H50),G50,IF(AND(L50&gt;=H50,L50&lt;I50),H50,IF(AND(L50&gt;=I50,L50&lt;J50),I50,IF(AND(L50&gt;=J50,L50&lt;K50),J50,IF(L50&gt;=K50,K50,"0"))))))))/(K50-J50))+IF(L50&lt;G50,"1",IF(AND(L50&gt;=G50,L50&lt;H50),"1",IF(AND(L50&gt;=H50,L50&lt;I50),"2",IF(AND(L50&gt;=I50,L50&lt;J50),"3",IF(AND(L50&gt;=J50,L50&lt;K50),"4",IF(L50&gt;=K50,"5","0"))))))</f>
        <v>5</v>
      </c>
      <c r="N50" s="128">
        <f t="shared" si="11"/>
        <v>2.5000000000000001E-2</v>
      </c>
    </row>
    <row r="51" spans="1:14" ht="18.75" customHeight="1">
      <c r="A51" s="112"/>
      <c r="B51" s="259"/>
      <c r="C51" s="134" t="s">
        <v>162</v>
      </c>
      <c r="D51" s="300">
        <v>1</v>
      </c>
      <c r="E51" s="301" t="s">
        <v>116</v>
      </c>
      <c r="F51" s="254">
        <v>0.5</v>
      </c>
      <c r="G51" s="302" t="s">
        <v>121</v>
      </c>
      <c r="H51" s="303" t="s">
        <v>122</v>
      </c>
      <c r="I51" s="303" t="s">
        <v>123</v>
      </c>
      <c r="J51" s="303" t="s">
        <v>124</v>
      </c>
      <c r="K51" s="303" t="s">
        <v>125</v>
      </c>
      <c r="L51" s="317"/>
      <c r="M51" s="318">
        <v>0</v>
      </c>
      <c r="N51" s="128">
        <f t="shared" si="11"/>
        <v>0</v>
      </c>
    </row>
    <row r="52" spans="1:14" ht="18.75" customHeight="1">
      <c r="A52" s="112" t="s">
        <v>113</v>
      </c>
      <c r="B52" s="259">
        <v>1.27</v>
      </c>
      <c r="C52" s="114" t="s">
        <v>163</v>
      </c>
      <c r="D52" s="300">
        <v>0.8</v>
      </c>
      <c r="E52" s="301" t="s">
        <v>116</v>
      </c>
      <c r="F52" s="254">
        <v>1</v>
      </c>
      <c r="G52" s="302">
        <v>40</v>
      </c>
      <c r="H52" s="315">
        <v>50</v>
      </c>
      <c r="I52" s="315">
        <v>60</v>
      </c>
      <c r="J52" s="315">
        <v>70</v>
      </c>
      <c r="K52" s="315">
        <v>80</v>
      </c>
      <c r="L52" s="317"/>
      <c r="M52" s="128">
        <f t="shared" ref="M52:M53" si="12">(((IF(L52&lt;G52,G52,IF(L52&gt;K52,K52,L52)))-(IF(L52&lt;G52,G52,IF(AND(L52&gt;=G52,L52&lt;H52),G52,IF(AND(L52&gt;=H52,L52&lt;I52),H52,IF(AND(L52&gt;=I52,L52&lt;J52),I52,IF(AND(L52&gt;=J52,L52&lt;K52),J52,IF(L52&gt;=K52,K52,"0"))))))))/(K52-J52))+IF(L52&lt;G52,"1",IF(AND(L52&gt;=G52,L52&lt;H52),"1",IF(AND(L52&gt;=H52,L52&lt;I52),"2",IF(AND(L52&gt;=I52,L52&lt;J52),"3",IF(AND(L52&gt;=J52,L52&lt;K52),"4",IF(L52&gt;=K52,"5","0"))))))</f>
        <v>1</v>
      </c>
      <c r="N52" s="128">
        <f t="shared" si="11"/>
        <v>0.01</v>
      </c>
    </row>
    <row r="53" spans="1:14" ht="18.75" customHeight="1">
      <c r="A53" s="320"/>
      <c r="B53" s="279">
        <v>1.28</v>
      </c>
      <c r="C53" s="250" t="s">
        <v>164</v>
      </c>
      <c r="D53" s="304">
        <v>0.8</v>
      </c>
      <c r="E53" s="305" t="s">
        <v>116</v>
      </c>
      <c r="F53" s="322">
        <v>0.5</v>
      </c>
      <c r="G53" s="323">
        <v>70</v>
      </c>
      <c r="H53" s="323">
        <v>75</v>
      </c>
      <c r="I53" s="323">
        <v>80</v>
      </c>
      <c r="J53" s="323">
        <v>85</v>
      </c>
      <c r="K53" s="323">
        <v>90</v>
      </c>
      <c r="L53" s="324"/>
      <c r="M53" s="128">
        <f t="shared" si="12"/>
        <v>1</v>
      </c>
      <c r="N53" s="128">
        <f t="shared" si="11"/>
        <v>5.0000000000000001E-3</v>
      </c>
    </row>
    <row r="54" spans="1:14" ht="18.75" customHeight="1">
      <c r="A54" s="320"/>
      <c r="B54" s="326">
        <v>1.29</v>
      </c>
      <c r="C54" s="327" t="s">
        <v>165</v>
      </c>
      <c r="D54" s="291"/>
      <c r="E54" s="292"/>
      <c r="F54" s="189"/>
      <c r="G54" s="189"/>
      <c r="H54" s="295"/>
      <c r="I54" s="189"/>
      <c r="J54" s="189"/>
      <c r="K54" s="295"/>
      <c r="L54" s="194"/>
      <c r="M54" s="194"/>
      <c r="N54" s="196"/>
    </row>
    <row r="55" spans="1:14" ht="18.75" customHeight="1">
      <c r="A55" s="153"/>
      <c r="B55" s="328"/>
      <c r="C55" s="250" t="s">
        <v>166</v>
      </c>
      <c r="D55" s="329">
        <v>0.6</v>
      </c>
      <c r="E55" s="296" t="s">
        <v>116</v>
      </c>
      <c r="F55" s="297">
        <v>0.5</v>
      </c>
      <c r="G55" s="171">
        <v>40</v>
      </c>
      <c r="H55" s="171">
        <v>45</v>
      </c>
      <c r="I55" s="171">
        <v>50</v>
      </c>
      <c r="J55" s="171">
        <v>55</v>
      </c>
      <c r="K55" s="171">
        <v>60</v>
      </c>
      <c r="L55" s="39"/>
      <c r="M55" s="128">
        <f t="shared" ref="M55:M57" si="13">(((IF(L55&lt;G55,G55,IF(L55&gt;K55,K55,L55)))-(IF(L55&lt;G55,G55,IF(AND(L55&gt;=G55,L55&lt;H55),G55,IF(AND(L55&gt;=H55,L55&lt;I55),H55,IF(AND(L55&gt;=I55,L55&lt;J55),I55,IF(AND(L55&gt;=J55,L55&lt;K55),J55,IF(L55&gt;=K55,K55,"0"))))))))/(K55-J55))+IF(L55&lt;G55,"1",IF(AND(L55&gt;=G55,L55&lt;H55),"1",IF(AND(L55&gt;=H55,L55&lt;I55),"2",IF(AND(L55&gt;=I55,L55&lt;J55),"3",IF(AND(L55&gt;=J55,L55&lt;K55),"4",IF(L55&gt;=K55,"5","0"))))))</f>
        <v>1</v>
      </c>
      <c r="N55" s="128">
        <f t="shared" ref="N55:N60" si="14">SUM(M55*F55)/100</f>
        <v>5.0000000000000001E-3</v>
      </c>
    </row>
    <row r="56" spans="1:14" ht="18.75" customHeight="1">
      <c r="A56" s="153"/>
      <c r="B56" s="331"/>
      <c r="C56" s="250" t="s">
        <v>167</v>
      </c>
      <c r="D56" s="300">
        <v>0.5</v>
      </c>
      <c r="E56" s="301" t="s">
        <v>116</v>
      </c>
      <c r="F56" s="254">
        <v>0.5</v>
      </c>
      <c r="G56" s="127">
        <v>30</v>
      </c>
      <c r="H56" s="127">
        <v>35</v>
      </c>
      <c r="I56" s="127">
        <v>40</v>
      </c>
      <c r="J56" s="127">
        <v>45</v>
      </c>
      <c r="K56" s="127">
        <v>50</v>
      </c>
      <c r="L56" s="215"/>
      <c r="M56" s="128">
        <f t="shared" si="13"/>
        <v>1</v>
      </c>
      <c r="N56" s="128">
        <f t="shared" si="14"/>
        <v>5.0000000000000001E-3</v>
      </c>
    </row>
    <row r="57" spans="1:14" ht="18.75" customHeight="1">
      <c r="A57" s="112"/>
      <c r="B57" s="312"/>
      <c r="C57" s="250" t="s">
        <v>168</v>
      </c>
      <c r="D57" s="300">
        <v>0.4</v>
      </c>
      <c r="E57" s="301" t="s">
        <v>116</v>
      </c>
      <c r="F57" s="254">
        <v>0.5</v>
      </c>
      <c r="G57" s="127">
        <v>20</v>
      </c>
      <c r="H57" s="127">
        <v>25</v>
      </c>
      <c r="I57" s="127">
        <v>30</v>
      </c>
      <c r="J57" s="127">
        <v>35</v>
      </c>
      <c r="K57" s="127">
        <v>40</v>
      </c>
      <c r="L57" s="215"/>
      <c r="M57" s="128">
        <f t="shared" si="13"/>
        <v>1</v>
      </c>
      <c r="N57" s="128">
        <f t="shared" si="14"/>
        <v>5.0000000000000001E-3</v>
      </c>
    </row>
    <row r="58" spans="1:14" ht="18.75" customHeight="1">
      <c r="A58" s="225" t="s">
        <v>169</v>
      </c>
      <c r="B58" s="259">
        <v>1.3</v>
      </c>
      <c r="C58" s="332" t="s">
        <v>170</v>
      </c>
      <c r="D58" s="333"/>
      <c r="E58" s="333" t="s">
        <v>116</v>
      </c>
      <c r="F58" s="335">
        <v>0</v>
      </c>
      <c r="G58" s="302" t="s">
        <v>121</v>
      </c>
      <c r="H58" s="303" t="s">
        <v>122</v>
      </c>
      <c r="I58" s="303" t="s">
        <v>123</v>
      </c>
      <c r="J58" s="303" t="s">
        <v>124</v>
      </c>
      <c r="K58" s="303" t="s">
        <v>125</v>
      </c>
      <c r="L58" s="165">
        <v>2</v>
      </c>
      <c r="M58" s="215">
        <v>2</v>
      </c>
      <c r="N58" s="128">
        <f t="shared" si="14"/>
        <v>0</v>
      </c>
    </row>
    <row r="59" spans="1:14" ht="18.75" customHeight="1">
      <c r="A59" s="112"/>
      <c r="B59" s="216">
        <v>1.31</v>
      </c>
      <c r="C59" s="337" t="s">
        <v>171</v>
      </c>
      <c r="D59" s="338"/>
      <c r="E59" s="339"/>
      <c r="F59" s="335">
        <v>1.3</v>
      </c>
      <c r="G59" s="171">
        <v>2</v>
      </c>
      <c r="H59" s="171">
        <v>4</v>
      </c>
      <c r="I59" s="171">
        <v>6</v>
      </c>
      <c r="J59" s="171">
        <v>8</v>
      </c>
      <c r="K59" s="171">
        <v>10</v>
      </c>
      <c r="L59" s="165"/>
      <c r="M59" s="128">
        <v>5</v>
      </c>
      <c r="N59" s="128">
        <f t="shared" si="14"/>
        <v>6.5000000000000002E-2</v>
      </c>
    </row>
    <row r="60" spans="1:14" ht="18.75" customHeight="1">
      <c r="A60" s="225"/>
      <c r="B60" s="279">
        <v>1.32</v>
      </c>
      <c r="C60" s="342" t="s">
        <v>172</v>
      </c>
      <c r="D60" s="344"/>
      <c r="E60" s="345"/>
      <c r="F60" s="271">
        <v>1.2</v>
      </c>
      <c r="G60" s="346">
        <v>1</v>
      </c>
      <c r="H60" s="346">
        <v>2</v>
      </c>
      <c r="I60" s="346">
        <v>3</v>
      </c>
      <c r="J60" s="346">
        <v>4</v>
      </c>
      <c r="K60" s="346">
        <v>5</v>
      </c>
      <c r="L60" s="182"/>
      <c r="M60" s="324">
        <v>5</v>
      </c>
      <c r="N60" s="324">
        <f t="shared" si="14"/>
        <v>0.06</v>
      </c>
    </row>
    <row r="61" spans="1:14" ht="18.75" customHeight="1">
      <c r="A61" s="225"/>
      <c r="B61" s="348"/>
      <c r="C61" s="350" t="s">
        <v>173</v>
      </c>
      <c r="D61" s="351"/>
      <c r="E61" s="351"/>
      <c r="F61" s="354">
        <v>30</v>
      </c>
      <c r="G61" s="355"/>
      <c r="H61" s="355"/>
      <c r="I61" s="355"/>
      <c r="J61" s="355"/>
      <c r="K61" s="355"/>
      <c r="L61" s="355"/>
      <c r="M61" s="355"/>
      <c r="N61" s="355"/>
    </row>
    <row r="62" spans="1:14" ht="18.75" customHeight="1">
      <c r="A62" s="225"/>
      <c r="B62" s="357"/>
      <c r="C62" s="156" t="s">
        <v>174</v>
      </c>
      <c r="D62" s="359"/>
      <c r="E62" s="361"/>
      <c r="F62" s="275"/>
      <c r="G62" s="154"/>
      <c r="H62" s="154"/>
      <c r="I62" s="154"/>
      <c r="J62" s="154"/>
      <c r="K62" s="154"/>
      <c r="L62" s="154"/>
      <c r="M62" s="154"/>
      <c r="N62" s="154"/>
    </row>
    <row r="63" spans="1:14" ht="18.75" customHeight="1">
      <c r="A63" s="225" t="s">
        <v>169</v>
      </c>
      <c r="B63" s="363">
        <v>2.1</v>
      </c>
      <c r="C63" s="365" t="s">
        <v>175</v>
      </c>
      <c r="D63" s="367" t="s">
        <v>53</v>
      </c>
      <c r="E63" s="369" t="s">
        <v>116</v>
      </c>
      <c r="F63" s="282">
        <v>3</v>
      </c>
      <c r="G63" s="289" t="s">
        <v>121</v>
      </c>
      <c r="H63" s="289" t="s">
        <v>122</v>
      </c>
      <c r="I63" s="289" t="s">
        <v>123</v>
      </c>
      <c r="J63" s="289" t="s">
        <v>124</v>
      </c>
      <c r="K63" s="289" t="s">
        <v>125</v>
      </c>
      <c r="L63" s="371">
        <v>2</v>
      </c>
      <c r="M63" s="371">
        <v>2</v>
      </c>
      <c r="N63" s="172">
        <f>SUM(M63*F63)/100</f>
        <v>0.06</v>
      </c>
    </row>
    <row r="64" spans="1:14" ht="18.75" customHeight="1">
      <c r="A64" s="225" t="s">
        <v>169</v>
      </c>
      <c r="B64" s="358">
        <v>2.2000000000000002</v>
      </c>
      <c r="C64" s="341" t="s">
        <v>176</v>
      </c>
      <c r="D64" s="364"/>
      <c r="E64" s="366"/>
      <c r="F64" s="368"/>
      <c r="G64" s="194"/>
      <c r="H64" s="194"/>
      <c r="I64" s="194"/>
      <c r="J64" s="194"/>
      <c r="K64" s="194"/>
      <c r="L64" s="194"/>
      <c r="M64" s="194"/>
      <c r="N64" s="196"/>
    </row>
    <row r="65" spans="1:14" ht="18.75" customHeight="1">
      <c r="A65" s="225"/>
      <c r="B65" s="259"/>
      <c r="C65" s="360" t="s">
        <v>177</v>
      </c>
      <c r="D65" s="370" t="s">
        <v>178</v>
      </c>
      <c r="E65" s="372" t="s">
        <v>94</v>
      </c>
      <c r="F65" s="374">
        <v>1.5</v>
      </c>
      <c r="G65" s="171">
        <v>20</v>
      </c>
      <c r="H65" s="171">
        <v>25</v>
      </c>
      <c r="I65" s="171">
        <v>30</v>
      </c>
      <c r="J65" s="171">
        <v>35</v>
      </c>
      <c r="K65" s="171">
        <v>40</v>
      </c>
      <c r="L65" s="39">
        <v>20.07</v>
      </c>
      <c r="M65" s="128">
        <f t="shared" ref="M65:M66" si="15">(((IF(L65&lt;G65,G65,IF(L65&gt;K65,K65,L65)))-(IF(L65&lt;G65,G65,IF(AND(L65&gt;=G65,L65&lt;H65),G65,IF(AND(L65&gt;=H65,L65&lt;I65),H65,IF(AND(L65&gt;=I65,L65&lt;J65),I65,IF(AND(L65&gt;=J65,L65&lt;K65),J65,IF(L65&gt;=K65,K65,"0"))))))))/(K65-J65))+IF(L65&lt;G65,"1",IF(AND(L65&gt;=G65,L65&lt;H65),"1",IF(AND(L65&gt;=H65,L65&lt;I65),"2",IF(AND(L65&gt;=I65,L65&lt;J65),"3",IF(AND(L65&gt;=J65,L65&lt;K65),"4",IF(L65&gt;=K65,"5","0"))))))</f>
        <v>1.014</v>
      </c>
      <c r="N65" s="128">
        <f t="shared" ref="N65:N81" si="16">SUM(M65*F65)/100</f>
        <v>1.521E-2</v>
      </c>
    </row>
    <row r="66" spans="1:14" ht="18.75" customHeight="1">
      <c r="A66" s="112"/>
      <c r="B66" s="259"/>
      <c r="C66" s="360" t="s">
        <v>179</v>
      </c>
      <c r="D66" s="268" t="s">
        <v>180</v>
      </c>
      <c r="E66" s="274" t="s">
        <v>94</v>
      </c>
      <c r="F66" s="335">
        <v>1.5</v>
      </c>
      <c r="G66" s="127">
        <v>25</v>
      </c>
      <c r="H66" s="127">
        <v>30</v>
      </c>
      <c r="I66" s="127">
        <v>35</v>
      </c>
      <c r="J66" s="127">
        <v>40</v>
      </c>
      <c r="K66" s="276">
        <v>45</v>
      </c>
      <c r="L66" s="215">
        <v>20.56</v>
      </c>
      <c r="M66" s="128">
        <f t="shared" si="15"/>
        <v>1</v>
      </c>
      <c r="N66" s="128">
        <f t="shared" si="16"/>
        <v>1.4999999999999999E-2</v>
      </c>
    </row>
    <row r="67" spans="1:14" ht="18.75" customHeight="1">
      <c r="A67" s="225" t="s">
        <v>39</v>
      </c>
      <c r="B67" s="358">
        <v>2.2999999999999998</v>
      </c>
      <c r="C67" s="260" t="s">
        <v>181</v>
      </c>
      <c r="D67" s="268" t="s">
        <v>97</v>
      </c>
      <c r="E67" s="274" t="s">
        <v>94</v>
      </c>
      <c r="F67" s="377">
        <v>2</v>
      </c>
      <c r="G67" s="276">
        <v>8</v>
      </c>
      <c r="H67" s="276">
        <v>7.75</v>
      </c>
      <c r="I67" s="379">
        <v>7.5</v>
      </c>
      <c r="J67" s="276">
        <v>7.25</v>
      </c>
      <c r="K67" s="276">
        <v>7</v>
      </c>
      <c r="L67" s="318">
        <v>3.18</v>
      </c>
      <c r="M67" s="128">
        <f>(((IF(L67&gt;G67,G67,IF(L67&lt;K67,K67,L67)))-(IF(L67&lt;G67,G67,IF(AND(L67&gt;=G67,L67&lt;H67),G67,IF(AND(L67&gt;=H67,L67&lt;I67),H67,IF(AND(L67&gt;=I67,L67&lt;J67),I67,IF(AND(L67&gt;=J67,L67&lt;K67),J67,IF(L67&gt;=K67,K67,"0"))))))))/(K67-J67))+IF(L67&lt;G67,"1",IF(AND(L67&gt;=G67,L67&lt;H67),"1",IF(AND(L67&gt;=H67,L67&lt;I67),"2",IF(AND(L67&gt;=I67,L67&lt;J67),"3",IF(AND(L67&gt;=J67,L67&lt;K67),"4",IF(L67&gt;=K67,"5","0"))))))</f>
        <v>5</v>
      </c>
      <c r="N67" s="128">
        <f t="shared" si="16"/>
        <v>0.1</v>
      </c>
    </row>
    <row r="68" spans="1:14" ht="18.75" customHeight="1">
      <c r="A68" s="225" t="s">
        <v>169</v>
      </c>
      <c r="B68" s="358">
        <v>2.4</v>
      </c>
      <c r="C68" s="360" t="s">
        <v>182</v>
      </c>
      <c r="D68" s="268"/>
      <c r="E68" s="388"/>
      <c r="F68" s="282">
        <v>3</v>
      </c>
      <c r="G68" s="382"/>
      <c r="H68" s="382"/>
      <c r="I68" s="382"/>
      <c r="J68" s="382"/>
      <c r="K68" s="382"/>
      <c r="L68" s="284"/>
      <c r="M68" s="284">
        <v>2</v>
      </c>
      <c r="N68" s="128">
        <f t="shared" si="16"/>
        <v>0.06</v>
      </c>
    </row>
    <row r="69" spans="1:14" ht="18.75" customHeight="1">
      <c r="A69" s="112" t="s">
        <v>39</v>
      </c>
      <c r="B69" s="358">
        <v>2.5</v>
      </c>
      <c r="C69" s="384" t="s">
        <v>183</v>
      </c>
      <c r="D69" s="268">
        <v>0.2</v>
      </c>
      <c r="E69" s="274" t="s">
        <v>94</v>
      </c>
      <c r="F69" s="368"/>
      <c r="G69" s="276">
        <v>16</v>
      </c>
      <c r="H69" s="276">
        <v>18</v>
      </c>
      <c r="I69" s="276">
        <v>20</v>
      </c>
      <c r="J69" s="276">
        <v>22</v>
      </c>
      <c r="K69" s="276">
        <v>24</v>
      </c>
      <c r="L69" s="318">
        <v>25.63</v>
      </c>
      <c r="M69" s="128">
        <f t="shared" ref="M69:M72" si="17">(((IF(L69&lt;G69,G69,IF(L69&gt;K69,K69,L69)))-(IF(L69&lt;G69,G69,IF(AND(L69&gt;=G69,L69&lt;H69),G69,IF(AND(L69&gt;=H69,L69&lt;I69),H69,IF(AND(L69&gt;=I69,L69&lt;J69),I69,IF(AND(L69&gt;=J69,L69&lt;K69),J69,IF(L69&gt;=K69,K69,"0"))))))))/(K69-J69))+IF(L69&lt;G69,"1",IF(AND(L69&gt;=G69,L69&lt;H69),"1",IF(AND(L69&gt;=H69,L69&lt;I69),"2",IF(AND(L69&gt;=I69,L69&lt;J69),"3",IF(AND(L69&gt;=J69,L69&lt;K69),"4",IF(L69&gt;=K69,"5","0"))))))</f>
        <v>5</v>
      </c>
      <c r="N69" s="128">
        <f t="shared" si="16"/>
        <v>0</v>
      </c>
    </row>
    <row r="70" spans="1:14" ht="18.75" customHeight="1">
      <c r="A70" s="112"/>
      <c r="B70" s="358"/>
      <c r="C70" s="285" t="s">
        <v>184</v>
      </c>
      <c r="D70" s="268">
        <v>0.1</v>
      </c>
      <c r="E70" s="274"/>
      <c r="F70" s="392"/>
      <c r="G70" s="87">
        <v>6</v>
      </c>
      <c r="H70" s="87">
        <v>8</v>
      </c>
      <c r="I70" s="87">
        <v>10</v>
      </c>
      <c r="J70" s="87">
        <v>12</v>
      </c>
      <c r="K70" s="87">
        <v>14</v>
      </c>
      <c r="L70" s="390"/>
      <c r="M70" s="128">
        <f t="shared" si="17"/>
        <v>1</v>
      </c>
      <c r="N70" s="128">
        <f t="shared" si="16"/>
        <v>0</v>
      </c>
    </row>
    <row r="71" spans="1:14" ht="18.75" customHeight="1">
      <c r="A71" s="112"/>
      <c r="B71" s="358"/>
      <c r="C71" s="280" t="s">
        <v>185</v>
      </c>
      <c r="D71" s="268">
        <v>0.2</v>
      </c>
      <c r="E71" s="274"/>
      <c r="F71" s="275">
        <v>0</v>
      </c>
      <c r="G71" s="276">
        <v>16</v>
      </c>
      <c r="H71" s="276">
        <v>18</v>
      </c>
      <c r="I71" s="276">
        <v>20</v>
      </c>
      <c r="J71" s="276">
        <v>22</v>
      </c>
      <c r="K71" s="276">
        <v>24</v>
      </c>
      <c r="L71" s="318"/>
      <c r="M71" s="128">
        <f t="shared" si="17"/>
        <v>1</v>
      </c>
      <c r="N71" s="128">
        <f t="shared" si="16"/>
        <v>0</v>
      </c>
    </row>
    <row r="72" spans="1:14" ht="18.75" customHeight="1">
      <c r="A72" s="112"/>
      <c r="B72" s="358"/>
      <c r="C72" s="360" t="s">
        <v>186</v>
      </c>
      <c r="D72" s="268">
        <v>0.3</v>
      </c>
      <c r="E72" s="274"/>
      <c r="F72" s="275">
        <v>2</v>
      </c>
      <c r="G72" s="276">
        <v>26</v>
      </c>
      <c r="H72" s="276">
        <v>28</v>
      </c>
      <c r="I72" s="276">
        <v>30</v>
      </c>
      <c r="J72" s="276">
        <v>32</v>
      </c>
      <c r="K72" s="276">
        <v>34</v>
      </c>
      <c r="L72" s="215">
        <v>49.66</v>
      </c>
      <c r="M72" s="128">
        <f t="shared" si="17"/>
        <v>5</v>
      </c>
      <c r="N72" s="128">
        <f t="shared" si="16"/>
        <v>0.1</v>
      </c>
    </row>
    <row r="73" spans="1:14" ht="18.75" customHeight="1">
      <c r="A73" s="225" t="s">
        <v>169</v>
      </c>
      <c r="B73" s="358">
        <v>2.6</v>
      </c>
      <c r="C73" s="360" t="s">
        <v>187</v>
      </c>
      <c r="D73" s="268" t="s">
        <v>188</v>
      </c>
      <c r="E73" s="274" t="s">
        <v>94</v>
      </c>
      <c r="F73" s="275">
        <v>0</v>
      </c>
      <c r="G73" s="276">
        <v>14</v>
      </c>
      <c r="H73" s="276">
        <v>13</v>
      </c>
      <c r="I73" s="276">
        <v>12</v>
      </c>
      <c r="J73" s="276">
        <v>11</v>
      </c>
      <c r="K73" s="276">
        <v>10</v>
      </c>
      <c r="L73" s="215">
        <v>4.76</v>
      </c>
      <c r="M73" s="128">
        <f>(((IF(L73&gt;G73,G73,IF(L73&lt;K73,K73,L73)))-(IF(L73&lt;G73,G73,IF(AND(L73&gt;=G73,L73&lt;H73),G73,IF(AND(L73&gt;=H73,L73&lt;I73),H73,IF(AND(L73&gt;=I73,L73&lt;J73),I73,IF(AND(L73&gt;=J73,L73&lt;K73),J73,IF(L73&gt;=K73,K73,"0"))))))))/(K73-J73))+IF(L73&lt;G73,"1",IF(AND(L73&gt;=G73,L73&lt;H73),"1",IF(AND(L73&gt;=H73,L73&lt;I73),"2",IF(AND(L73&gt;=I73,L73&lt;J73),"3",IF(AND(L73&gt;=J73,L73&lt;K73),"4",IF(L73&gt;=K73,"5","0"))))))</f>
        <v>5</v>
      </c>
      <c r="N73" s="128">
        <f t="shared" si="16"/>
        <v>0</v>
      </c>
    </row>
    <row r="74" spans="1:14" ht="18.75" customHeight="1">
      <c r="A74" s="225" t="s">
        <v>169</v>
      </c>
      <c r="B74" s="358">
        <v>2.7</v>
      </c>
      <c r="C74" s="384" t="s">
        <v>189</v>
      </c>
      <c r="D74" s="268">
        <v>0.85</v>
      </c>
      <c r="E74" s="274" t="s">
        <v>143</v>
      </c>
      <c r="F74" s="275">
        <v>3</v>
      </c>
      <c r="G74" s="276">
        <v>73</v>
      </c>
      <c r="H74" s="276">
        <v>76</v>
      </c>
      <c r="I74" s="276">
        <v>79</v>
      </c>
      <c r="J74" s="276">
        <v>82</v>
      </c>
      <c r="K74" s="276">
        <v>85</v>
      </c>
      <c r="L74" s="215">
        <v>53.85</v>
      </c>
      <c r="M74" s="128">
        <f t="shared" ref="M74:M78" si="18">(((IF(L74&lt;G74,G74,IF(L74&gt;K74,K74,L74)))-(IF(L74&lt;G74,G74,IF(AND(L74&gt;=G74,L74&lt;H74),G74,IF(AND(L74&gt;=H74,L74&lt;I74),H74,IF(AND(L74&gt;=I74,L74&lt;J74),I74,IF(AND(L74&gt;=J74,L74&lt;K74),J74,IF(L74&gt;=K74,K74,"0"))))))))/(K74-J74))+IF(L74&lt;G74,"1",IF(AND(L74&gt;=G74,L74&lt;H74),"1",IF(AND(L74&gt;=H74,L74&lt;I74),"2",IF(AND(L74&gt;=I74,L74&lt;J74),"3",IF(AND(L74&gt;=J74,L74&lt;K74),"4",IF(L74&gt;=K74,"5","0"))))))</f>
        <v>1</v>
      </c>
      <c r="N74" s="128">
        <f t="shared" si="16"/>
        <v>0.03</v>
      </c>
    </row>
    <row r="75" spans="1:14" ht="18.75" customHeight="1">
      <c r="A75" s="225" t="s">
        <v>39</v>
      </c>
      <c r="B75" s="358">
        <v>2.8</v>
      </c>
      <c r="C75" s="260" t="s">
        <v>263</v>
      </c>
      <c r="D75" s="268" t="s">
        <v>191</v>
      </c>
      <c r="E75" s="274" t="s">
        <v>94</v>
      </c>
      <c r="F75" s="275">
        <v>2</v>
      </c>
      <c r="G75" s="276">
        <v>58</v>
      </c>
      <c r="H75" s="276">
        <v>60</v>
      </c>
      <c r="I75" s="276">
        <v>62</v>
      </c>
      <c r="J75" s="276">
        <v>64</v>
      </c>
      <c r="K75" s="276">
        <v>66</v>
      </c>
      <c r="L75" s="215">
        <v>73.08</v>
      </c>
      <c r="M75" s="128">
        <f t="shared" si="18"/>
        <v>5</v>
      </c>
      <c r="N75" s="128">
        <f t="shared" si="16"/>
        <v>0.1</v>
      </c>
    </row>
    <row r="76" spans="1:14" ht="18.75" customHeight="1">
      <c r="A76" s="112" t="s">
        <v>39</v>
      </c>
      <c r="B76" s="358">
        <v>2.9</v>
      </c>
      <c r="C76" s="360" t="s">
        <v>192</v>
      </c>
      <c r="D76" s="268">
        <v>0.7</v>
      </c>
      <c r="E76" s="274"/>
      <c r="F76" s="275">
        <v>2</v>
      </c>
      <c r="G76" s="276">
        <v>60</v>
      </c>
      <c r="H76" s="276">
        <v>65</v>
      </c>
      <c r="I76" s="276">
        <v>70</v>
      </c>
      <c r="J76" s="276">
        <v>75</v>
      </c>
      <c r="K76" s="276">
        <v>80</v>
      </c>
      <c r="L76" s="215"/>
      <c r="M76" s="128">
        <f t="shared" si="18"/>
        <v>1</v>
      </c>
      <c r="N76" s="128">
        <f t="shared" si="16"/>
        <v>0.02</v>
      </c>
    </row>
    <row r="77" spans="1:14" ht="18.75" customHeight="1">
      <c r="A77" s="112" t="s">
        <v>193</v>
      </c>
      <c r="B77" s="259">
        <v>2.1</v>
      </c>
      <c r="C77" s="360" t="s">
        <v>194</v>
      </c>
      <c r="D77" s="268" t="s">
        <v>195</v>
      </c>
      <c r="E77" s="274" t="s">
        <v>94</v>
      </c>
      <c r="F77" s="395">
        <v>2</v>
      </c>
      <c r="G77" s="276">
        <v>51</v>
      </c>
      <c r="H77" s="276">
        <v>52</v>
      </c>
      <c r="I77" s="276">
        <v>53</v>
      </c>
      <c r="J77" s="276">
        <v>54</v>
      </c>
      <c r="K77" s="276">
        <v>55</v>
      </c>
      <c r="L77" s="215">
        <v>29.1</v>
      </c>
      <c r="M77" s="128">
        <f t="shared" si="18"/>
        <v>1</v>
      </c>
      <c r="N77" s="128">
        <f t="shared" si="16"/>
        <v>0.02</v>
      </c>
    </row>
    <row r="78" spans="1:14" ht="18.75" customHeight="1">
      <c r="A78" s="112"/>
      <c r="B78" s="259">
        <v>2.11</v>
      </c>
      <c r="C78" s="360" t="s">
        <v>196</v>
      </c>
      <c r="D78" s="399">
        <v>0.82499999999999996</v>
      </c>
      <c r="E78" s="274" t="s">
        <v>94</v>
      </c>
      <c r="F78" s="395">
        <v>2</v>
      </c>
      <c r="G78" s="276">
        <v>72.5</v>
      </c>
      <c r="H78" s="276">
        <v>75</v>
      </c>
      <c r="I78" s="276">
        <v>77.5</v>
      </c>
      <c r="J78" s="276">
        <v>80</v>
      </c>
      <c r="K78" s="276">
        <v>82.5</v>
      </c>
      <c r="L78" s="215">
        <v>39.369999999999997</v>
      </c>
      <c r="M78" s="128">
        <f t="shared" si="18"/>
        <v>1</v>
      </c>
      <c r="N78" s="128">
        <f t="shared" si="16"/>
        <v>0.02</v>
      </c>
    </row>
    <row r="79" spans="1:14" ht="18.75" customHeight="1">
      <c r="A79" s="400" t="s">
        <v>113</v>
      </c>
      <c r="B79" s="259">
        <v>2.12</v>
      </c>
      <c r="C79" s="341" t="s">
        <v>197</v>
      </c>
      <c r="D79" s="268"/>
      <c r="E79" s="274" t="s">
        <v>94</v>
      </c>
      <c r="F79" s="395">
        <v>2</v>
      </c>
      <c r="G79" s="276">
        <v>5.4</v>
      </c>
      <c r="H79" s="276">
        <v>4.4000000000000004</v>
      </c>
      <c r="I79" s="276">
        <v>3.4</v>
      </c>
      <c r="J79" s="276">
        <v>2.4</v>
      </c>
      <c r="K79" s="276">
        <v>1.4</v>
      </c>
      <c r="L79" s="215">
        <v>0</v>
      </c>
      <c r="M79" s="128">
        <f t="shared" ref="M79:M80" si="19">(((IF(L79&gt;G79,G79,IF(L79&lt;K79,K79,L79)))-(IF(L79&lt;G79,G79,IF(AND(L79&gt;=G79,L79&lt;H79),G79,IF(AND(L79&gt;=H79,L79&lt;I79),H79,IF(AND(L79&gt;=I79,L79&lt;J79),I79,IF(AND(L79&gt;=J79,L79&lt;K79),J79,IF(L79&gt;=K79,K79,"0"))))))))/(K79-J79))+IF(L79&lt;G79,"1",IF(AND(L79&gt;=G79,L79&lt;H79),"1",IF(AND(L79&gt;=H79,L79&lt;I79),"2",IF(AND(L79&gt;=I79,L79&lt;J79),"3",IF(AND(L79&gt;=J79,L79&lt;K79),"4",IF(L79&gt;=K79,"5","0"))))))</f>
        <v>5</v>
      </c>
      <c r="N79" s="128">
        <f t="shared" si="16"/>
        <v>0.1</v>
      </c>
    </row>
    <row r="80" spans="1:14" ht="18.75" customHeight="1">
      <c r="A80" s="112" t="s">
        <v>39</v>
      </c>
      <c r="B80" s="259">
        <v>2.13</v>
      </c>
      <c r="C80" s="360" t="s">
        <v>198</v>
      </c>
      <c r="D80" s="268"/>
      <c r="E80" s="274"/>
      <c r="F80" s="395">
        <v>2</v>
      </c>
      <c r="G80" s="276">
        <v>31</v>
      </c>
      <c r="H80" s="276">
        <v>30</v>
      </c>
      <c r="I80" s="276">
        <v>29</v>
      </c>
      <c r="J80" s="276">
        <v>28</v>
      </c>
      <c r="K80" s="276">
        <v>27</v>
      </c>
      <c r="L80" s="215"/>
      <c r="M80" s="128">
        <f t="shared" si="19"/>
        <v>5</v>
      </c>
      <c r="N80" s="128">
        <f t="shared" si="16"/>
        <v>0.1</v>
      </c>
    </row>
    <row r="81" spans="1:14" ht="18.75" customHeight="1">
      <c r="A81" s="112" t="s">
        <v>39</v>
      </c>
      <c r="B81" s="279">
        <v>2.14</v>
      </c>
      <c r="C81" s="423" t="s">
        <v>200</v>
      </c>
      <c r="D81" s="281"/>
      <c r="E81" s="424"/>
      <c r="F81" s="395">
        <v>2</v>
      </c>
      <c r="G81" s="362">
        <v>0</v>
      </c>
      <c r="H81" s="362"/>
      <c r="I81" s="362"/>
      <c r="J81" s="362"/>
      <c r="K81" s="362">
        <v>5</v>
      </c>
      <c r="L81" s="284"/>
      <c r="M81" s="284">
        <v>5</v>
      </c>
      <c r="N81" s="324">
        <f t="shared" si="16"/>
        <v>0.1</v>
      </c>
    </row>
    <row r="82" spans="1:14" ht="18.75" customHeight="1">
      <c r="A82" s="400"/>
      <c r="B82" s="355"/>
      <c r="C82" s="350" t="s">
        <v>201</v>
      </c>
      <c r="D82" s="426"/>
      <c r="E82" s="426"/>
      <c r="F82" s="407">
        <v>15</v>
      </c>
      <c r="G82" s="355"/>
      <c r="H82" s="355"/>
      <c r="I82" s="355"/>
      <c r="J82" s="355"/>
      <c r="K82" s="355"/>
      <c r="L82" s="355"/>
      <c r="M82" s="355"/>
      <c r="N82" s="355"/>
    </row>
    <row r="83" spans="1:14" ht="18.75" customHeight="1">
      <c r="A83" s="400"/>
      <c r="B83" s="154"/>
      <c r="C83" s="156" t="s">
        <v>203</v>
      </c>
      <c r="D83" s="428"/>
      <c r="E83" s="428"/>
      <c r="F83" s="419"/>
      <c r="G83" s="154"/>
      <c r="H83" s="154"/>
      <c r="I83" s="154"/>
      <c r="J83" s="154"/>
      <c r="K83" s="154"/>
      <c r="L83" s="154"/>
      <c r="M83" s="154"/>
      <c r="N83" s="154"/>
    </row>
    <row r="84" spans="1:14" ht="18.75" customHeight="1">
      <c r="A84" s="112" t="s">
        <v>39</v>
      </c>
      <c r="B84" s="403">
        <v>3.1</v>
      </c>
      <c r="C84" s="430" t="s">
        <v>204</v>
      </c>
      <c r="D84" s="365" t="s">
        <v>130</v>
      </c>
      <c r="E84" s="432"/>
      <c r="F84" s="335">
        <v>5</v>
      </c>
      <c r="G84" s="87" t="s">
        <v>121</v>
      </c>
      <c r="H84" s="87" t="s">
        <v>122</v>
      </c>
      <c r="I84" s="87" t="s">
        <v>123</v>
      </c>
      <c r="J84" s="87" t="s">
        <v>124</v>
      </c>
      <c r="K84" s="87" t="s">
        <v>125</v>
      </c>
      <c r="L84" s="39">
        <v>4</v>
      </c>
      <c r="M84" s="39">
        <v>4</v>
      </c>
      <c r="N84" s="172">
        <f t="shared" ref="N84:N88" si="20">SUM(M84*F84)/100</f>
        <v>0.2</v>
      </c>
    </row>
    <row r="85" spans="1:14" ht="18.75" customHeight="1">
      <c r="A85" s="112"/>
      <c r="B85" s="403">
        <v>3.2</v>
      </c>
      <c r="C85" s="422" t="s">
        <v>205</v>
      </c>
      <c r="D85" s="360"/>
      <c r="E85" s="341"/>
      <c r="F85" s="335">
        <v>5</v>
      </c>
      <c r="G85" s="276">
        <v>94</v>
      </c>
      <c r="H85" s="276">
        <v>95</v>
      </c>
      <c r="I85" s="276">
        <v>96</v>
      </c>
      <c r="J85" s="276">
        <v>97</v>
      </c>
      <c r="K85" s="276">
        <v>98</v>
      </c>
      <c r="L85" s="215"/>
      <c r="M85" s="128">
        <f t="shared" ref="M85:M87" si="21">(((IF(L85&lt;G85,G85,IF(L85&gt;K85,K85,L85)))-(IF(L85&lt;G85,G85,IF(AND(L85&gt;=G85,L85&lt;H85),G85,IF(AND(L85&gt;=H85,L85&lt;I85),H85,IF(AND(L85&gt;=I85,L85&lt;J85),I85,IF(AND(L85&gt;=J85,L85&lt;K85),J85,IF(L85&gt;=K85,K85,"0"))))))))/(K85-J85))+IF(L85&lt;G85,"1",IF(AND(L85&gt;=G85,L85&lt;H85),"1",IF(AND(L85&gt;=H85,L85&lt;I85),"2",IF(AND(L85&gt;=I85,L85&lt;J85),"3",IF(AND(L85&gt;=J85,L85&lt;K85),"4",IF(L85&gt;=K85,"5","0"))))))</f>
        <v>1</v>
      </c>
      <c r="N85" s="128">
        <f t="shared" si="20"/>
        <v>0.05</v>
      </c>
    </row>
    <row r="86" spans="1:14" ht="18.75" customHeight="1">
      <c r="A86" s="112"/>
      <c r="B86" s="403">
        <v>3.3</v>
      </c>
      <c r="C86" s="422" t="s">
        <v>206</v>
      </c>
      <c r="D86" s="268">
        <v>1</v>
      </c>
      <c r="E86" s="341"/>
      <c r="F86" s="335">
        <v>5</v>
      </c>
      <c r="G86" s="276">
        <v>80</v>
      </c>
      <c r="H86" s="276">
        <v>85</v>
      </c>
      <c r="I86" s="276">
        <v>90</v>
      </c>
      <c r="J86" s="276">
        <v>95</v>
      </c>
      <c r="K86" s="276">
        <v>100</v>
      </c>
      <c r="L86" s="215"/>
      <c r="M86" s="128">
        <f t="shared" si="21"/>
        <v>1</v>
      </c>
      <c r="N86" s="128">
        <f t="shared" si="20"/>
        <v>0.05</v>
      </c>
    </row>
    <row r="87" spans="1:14" ht="18.75" customHeight="1">
      <c r="A87" s="112" t="s">
        <v>39</v>
      </c>
      <c r="B87" s="425">
        <v>3.4</v>
      </c>
      <c r="C87" s="360" t="s">
        <v>207</v>
      </c>
      <c r="D87" s="268">
        <v>0.2</v>
      </c>
      <c r="E87" s="274" t="s">
        <v>143</v>
      </c>
      <c r="F87" s="335">
        <v>0</v>
      </c>
      <c r="G87" s="276">
        <v>16</v>
      </c>
      <c r="H87" s="276">
        <v>18</v>
      </c>
      <c r="I87" s="276">
        <v>20</v>
      </c>
      <c r="J87" s="276">
        <v>22</v>
      </c>
      <c r="K87" s="276">
        <v>24</v>
      </c>
      <c r="L87" s="215"/>
      <c r="M87" s="128">
        <f t="shared" si="21"/>
        <v>1</v>
      </c>
      <c r="N87" s="128">
        <f t="shared" si="20"/>
        <v>0</v>
      </c>
    </row>
    <row r="88" spans="1:14" ht="18.75" customHeight="1">
      <c r="A88" s="320" t="s">
        <v>138</v>
      </c>
      <c r="B88" s="445">
        <v>3.5</v>
      </c>
      <c r="C88" s="423" t="s">
        <v>209</v>
      </c>
      <c r="D88" s="433" t="s">
        <v>130</v>
      </c>
      <c r="E88" s="345" t="s">
        <v>116</v>
      </c>
      <c r="F88" s="436">
        <v>0</v>
      </c>
      <c r="G88" s="289" t="s">
        <v>121</v>
      </c>
      <c r="H88" s="289" t="s">
        <v>122</v>
      </c>
      <c r="I88" s="289" t="s">
        <v>123</v>
      </c>
      <c r="J88" s="289" t="s">
        <v>124</v>
      </c>
      <c r="K88" s="289" t="s">
        <v>125</v>
      </c>
      <c r="L88" s="371">
        <v>4</v>
      </c>
      <c r="M88" s="371">
        <v>4</v>
      </c>
      <c r="N88" s="324">
        <f t="shared" si="20"/>
        <v>0</v>
      </c>
    </row>
    <row r="89" spans="1:14" ht="18.75" customHeight="1">
      <c r="A89" s="225"/>
      <c r="B89" s="355"/>
      <c r="C89" s="350" t="s">
        <v>213</v>
      </c>
      <c r="D89" s="447"/>
      <c r="E89" s="447"/>
      <c r="F89" s="407">
        <v>10</v>
      </c>
      <c r="G89" s="355"/>
      <c r="H89" s="355"/>
      <c r="I89" s="355"/>
      <c r="J89" s="355"/>
      <c r="K89" s="355"/>
      <c r="L89" s="355"/>
      <c r="M89" s="355"/>
      <c r="N89" s="355"/>
    </row>
    <row r="90" spans="1:14" ht="18.75" customHeight="1">
      <c r="A90" s="225"/>
      <c r="B90" s="154"/>
      <c r="C90" s="156" t="s">
        <v>214</v>
      </c>
      <c r="D90" s="428"/>
      <c r="E90" s="428"/>
      <c r="F90" s="335"/>
      <c r="G90" s="154"/>
      <c r="H90" s="154"/>
      <c r="I90" s="154"/>
      <c r="J90" s="154"/>
      <c r="K90" s="154"/>
      <c r="L90" s="154"/>
      <c r="M90" s="154"/>
      <c r="N90" s="154"/>
    </row>
    <row r="91" spans="1:14" ht="18.75" customHeight="1">
      <c r="A91" s="112" t="s">
        <v>39</v>
      </c>
      <c r="B91" s="449">
        <v>4.0999999999999996</v>
      </c>
      <c r="C91" s="280" t="s">
        <v>215</v>
      </c>
      <c r="D91" s="370">
        <v>0.9</v>
      </c>
      <c r="E91" s="432"/>
      <c r="F91" s="335">
        <v>2</v>
      </c>
      <c r="G91" s="87">
        <v>70</v>
      </c>
      <c r="H91" s="87">
        <v>75</v>
      </c>
      <c r="I91" s="87">
        <v>80</v>
      </c>
      <c r="J91" s="87">
        <v>85</v>
      </c>
      <c r="K91" s="87">
        <v>90</v>
      </c>
      <c r="L91" s="39">
        <v>33.33</v>
      </c>
      <c r="M91" s="172">
        <f>(((IF(L91&lt;G91,G91,IF(L91&gt;K91,K91,L91)))-(IF(L91&lt;G91,G91,IF(AND(L91&gt;=G91,L91&lt;H91),G91,IF(AND(L91&gt;=H91,L91&lt;I91),H91,IF(AND(L91&gt;=I91,L91&lt;J91),I91,IF(AND(L91&gt;=J91,L91&lt;K91),J91,IF(L91&gt;=K91,K91,"0"))))))))/(K91-J91))+IF(L91&lt;G91,"1",IF(AND(L91&gt;=G91,L91&lt;H91),"1",IF(AND(L91&gt;=H91,L91&lt;I91),"2",IF(AND(L91&gt;=I91,L91&lt;J91),"3",IF(AND(L91&gt;=J91,L91&lt;K91),"4",IF(L91&gt;=K91,"5","0"))))))</f>
        <v>1</v>
      </c>
      <c r="N91" s="172">
        <f t="shared" ref="N91:N96" si="22">SUM(M91*F91)/100</f>
        <v>0.02</v>
      </c>
    </row>
    <row r="92" spans="1:14" ht="18.75" customHeight="1">
      <c r="A92" s="112" t="s">
        <v>39</v>
      </c>
      <c r="B92" s="425">
        <v>4.2</v>
      </c>
      <c r="C92" s="443" t="s">
        <v>216</v>
      </c>
      <c r="D92" s="268" t="s">
        <v>130</v>
      </c>
      <c r="E92" s="274"/>
      <c r="F92" s="335">
        <v>1.5</v>
      </c>
      <c r="G92" s="276" t="s">
        <v>121</v>
      </c>
      <c r="H92" s="276" t="s">
        <v>122</v>
      </c>
      <c r="I92" s="276" t="s">
        <v>123</v>
      </c>
      <c r="J92" s="276" t="s">
        <v>124</v>
      </c>
      <c r="K92" s="276" t="s">
        <v>125</v>
      </c>
      <c r="L92" s="215"/>
      <c r="M92" s="215"/>
      <c r="N92" s="128">
        <f t="shared" si="22"/>
        <v>0</v>
      </c>
    </row>
    <row r="93" spans="1:14" ht="18.75" customHeight="1">
      <c r="A93" s="112" t="s">
        <v>39</v>
      </c>
      <c r="B93" s="425">
        <v>4.3</v>
      </c>
      <c r="C93" s="446" t="s">
        <v>221</v>
      </c>
      <c r="D93" s="268" t="s">
        <v>130</v>
      </c>
      <c r="E93" s="274"/>
      <c r="F93" s="335">
        <v>2</v>
      </c>
      <c r="G93" s="276">
        <v>75</v>
      </c>
      <c r="H93" s="276">
        <v>80</v>
      </c>
      <c r="I93" s="276">
        <v>85</v>
      </c>
      <c r="J93" s="276">
        <v>90</v>
      </c>
      <c r="K93" s="276">
        <v>95</v>
      </c>
      <c r="L93" s="215">
        <v>100</v>
      </c>
      <c r="M93" s="172">
        <f>(((IF(L93&lt;G93,G93,IF(L93&gt;K93,K93,L93)))-(IF(L93&lt;G93,G93,IF(AND(L93&gt;=G93,L93&lt;H93),G93,IF(AND(L93&gt;=H93,L93&lt;I93),H93,IF(AND(L93&gt;=I93,L93&lt;J93),I93,IF(AND(L93&gt;=J93,L93&lt;K93),J93,IF(L93&gt;=K93,K93,"0"))))))))/(K93-J93))+IF(L93&lt;G93,"1",IF(AND(L93&gt;=G93,L93&lt;H93),"1",IF(AND(L93&gt;=H93,L93&lt;I93),"2",IF(AND(L93&gt;=I93,L93&lt;J93),"3",IF(AND(L93&gt;=J93,L93&lt;K93),"4",IF(L93&gt;=K93,"5","0"))))))</f>
        <v>5</v>
      </c>
      <c r="N93" s="128">
        <f t="shared" si="22"/>
        <v>0.1</v>
      </c>
    </row>
    <row r="94" spans="1:14" ht="18.75" customHeight="1">
      <c r="A94" s="112" t="s">
        <v>138</v>
      </c>
      <c r="B94" s="425">
        <v>4.4000000000000004</v>
      </c>
      <c r="C94" s="285" t="s">
        <v>218</v>
      </c>
      <c r="D94" s="268" t="s">
        <v>130</v>
      </c>
      <c r="E94" s="274"/>
      <c r="F94" s="335">
        <v>2</v>
      </c>
      <c r="G94" s="276" t="s">
        <v>121</v>
      </c>
      <c r="H94" s="276" t="s">
        <v>122</v>
      </c>
      <c r="I94" s="276" t="s">
        <v>123</v>
      </c>
      <c r="J94" s="276" t="s">
        <v>124</v>
      </c>
      <c r="K94" s="276" t="s">
        <v>125</v>
      </c>
      <c r="L94" s="215">
        <v>1</v>
      </c>
      <c r="M94" s="215">
        <v>1</v>
      </c>
      <c r="N94" s="128">
        <f t="shared" si="22"/>
        <v>0.02</v>
      </c>
    </row>
    <row r="95" spans="1:14" ht="18.75" customHeight="1">
      <c r="A95" s="112" t="s">
        <v>138</v>
      </c>
      <c r="B95" s="425">
        <v>4.5</v>
      </c>
      <c r="C95" s="134" t="s">
        <v>219</v>
      </c>
      <c r="D95" s="268" t="s">
        <v>130</v>
      </c>
      <c r="E95" s="274"/>
      <c r="F95" s="335">
        <v>0</v>
      </c>
      <c r="G95" s="276" t="s">
        <v>121</v>
      </c>
      <c r="H95" s="276" t="s">
        <v>122</v>
      </c>
      <c r="I95" s="276" t="s">
        <v>123</v>
      </c>
      <c r="J95" s="276" t="s">
        <v>124</v>
      </c>
      <c r="K95" s="276" t="s">
        <v>125</v>
      </c>
      <c r="L95" s="215"/>
      <c r="M95" s="215"/>
      <c r="N95" s="128">
        <f t="shared" si="22"/>
        <v>0</v>
      </c>
    </row>
    <row r="96" spans="1:14" ht="18.75" customHeight="1">
      <c r="A96" s="112" t="s">
        <v>138</v>
      </c>
      <c r="B96" s="425">
        <v>4.5999999999999996</v>
      </c>
      <c r="C96" s="450" t="s">
        <v>220</v>
      </c>
      <c r="D96" s="268">
        <v>0.25</v>
      </c>
      <c r="E96" s="274" t="s">
        <v>119</v>
      </c>
      <c r="F96" s="335">
        <v>2.5</v>
      </c>
      <c r="G96" s="276">
        <v>15</v>
      </c>
      <c r="H96" s="276">
        <v>20</v>
      </c>
      <c r="I96" s="276">
        <v>25</v>
      </c>
      <c r="J96" s="276">
        <v>30</v>
      </c>
      <c r="K96" s="276">
        <v>35</v>
      </c>
      <c r="L96" s="215"/>
      <c r="M96" s="128">
        <f>(((IF(L96&lt;G96,G96,IF(L96&gt;K96,K96,L96)))-(IF(L96&lt;G96,G96,IF(AND(L96&gt;=G96,L96&lt;H96),G96,IF(AND(L96&gt;=H96,L96&lt;I96),H96,IF(AND(L96&gt;=I96,L96&lt;J96),I96,IF(AND(L96&gt;=J96,L96&lt;K96),J96,IF(L96&gt;=K96,K96,"0"))))))))/(K96-J96))+IF(L96&lt;G96,"1",IF(AND(L96&gt;=G96,L96&lt;H96),"1",IF(AND(L96&gt;=H96,L96&lt;I96),"2",IF(AND(L96&gt;=I96,L96&lt;J96),"3",IF(AND(L96&gt;=J96,L96&lt;K96),"4",IF(L96&gt;=K96,"5","0"))))))</f>
        <v>1</v>
      </c>
      <c r="N96" s="128">
        <f t="shared" si="22"/>
        <v>2.5000000000000001E-2</v>
      </c>
    </row>
    <row r="97" spans="1:24" ht="18.75" customHeight="1">
      <c r="A97" s="452"/>
      <c r="B97" s="453"/>
      <c r="C97" s="454"/>
      <c r="D97" s="455"/>
      <c r="E97" s="457"/>
      <c r="F97" s="453"/>
      <c r="G97" s="474" t="s">
        <v>222</v>
      </c>
      <c r="H97" s="459"/>
      <c r="I97" s="459"/>
      <c r="J97" s="459"/>
      <c r="K97" s="459"/>
      <c r="L97" s="453"/>
      <c r="M97" s="453"/>
      <c r="N97" s="476">
        <f>SUM(N11:N96)</f>
        <v>2.76431</v>
      </c>
      <c r="O97" s="477"/>
      <c r="P97" s="477"/>
      <c r="Q97" s="477"/>
      <c r="R97" s="477"/>
      <c r="S97" s="477"/>
      <c r="T97" s="477"/>
      <c r="U97" s="477"/>
      <c r="V97" s="477"/>
      <c r="W97" s="477"/>
      <c r="X97" s="477"/>
    </row>
    <row r="98" spans="1:24" ht="18.75" customHeight="1">
      <c r="A98" s="1"/>
      <c r="B98" s="5"/>
      <c r="C98" s="465"/>
      <c r="D98" s="466"/>
      <c r="E98" s="466"/>
      <c r="F98" s="5"/>
      <c r="G98" s="479" t="s">
        <v>223</v>
      </c>
      <c r="H98" s="5"/>
      <c r="I98" s="403"/>
      <c r="J98" s="403"/>
      <c r="K98" s="403"/>
      <c r="L98" s="5"/>
      <c r="M98" s="5"/>
      <c r="N98" s="481">
        <f>SUM(N97*100)/5</f>
        <v>55.286199999999994</v>
      </c>
      <c r="O98" s="33"/>
      <c r="P98" s="33"/>
      <c r="Q98" s="33"/>
      <c r="R98" s="33"/>
      <c r="S98" s="33"/>
      <c r="T98" s="33"/>
      <c r="U98" s="33"/>
      <c r="V98" s="33"/>
      <c r="W98" s="33"/>
      <c r="X98" s="33"/>
    </row>
    <row r="99" spans="1:24" ht="18.75" customHeight="1">
      <c r="A99" s="1"/>
      <c r="B99" s="1"/>
      <c r="C99" s="260"/>
      <c r="D99" s="1"/>
      <c r="E99" s="1"/>
      <c r="F99" s="5"/>
      <c r="G99" s="5"/>
      <c r="H99" s="5"/>
      <c r="I99" s="5"/>
      <c r="J99" s="5">
        <v>5</v>
      </c>
      <c r="K99" s="5"/>
      <c r="L99" s="5"/>
      <c r="M99" s="5"/>
      <c r="N99" s="5"/>
      <c r="O99" s="33"/>
      <c r="P99" s="33"/>
      <c r="Q99" s="33"/>
      <c r="R99" s="33"/>
      <c r="S99" s="33"/>
      <c r="T99" s="33"/>
      <c r="U99" s="33"/>
      <c r="V99" s="33"/>
      <c r="W99" s="33"/>
      <c r="X99" s="33"/>
    </row>
    <row r="100" spans="1:24" ht="18.75" customHeight="1">
      <c r="A100" s="1"/>
      <c r="B100" s="1"/>
      <c r="C100" s="4"/>
      <c r="D100" s="4"/>
      <c r="E100" s="4"/>
      <c r="F100" s="5"/>
      <c r="G100" s="5"/>
      <c r="H100" s="5"/>
      <c r="I100" s="5"/>
      <c r="J100" s="5"/>
      <c r="K100" s="5"/>
      <c r="L100" s="5"/>
      <c r="M100" s="5"/>
      <c r="N100" s="5"/>
    </row>
    <row r="101" spans="1:24" ht="18.75" customHeight="1">
      <c r="A101" s="1"/>
      <c r="B101" s="1"/>
      <c r="C101" s="4"/>
      <c r="D101" s="4"/>
      <c r="E101" s="4"/>
      <c r="F101" s="5"/>
      <c r="G101" s="5"/>
      <c r="H101" s="5"/>
      <c r="I101" s="5"/>
      <c r="J101" s="5"/>
      <c r="K101" s="5"/>
      <c r="L101" s="5"/>
      <c r="M101" s="5"/>
      <c r="N101" s="5"/>
    </row>
    <row r="102" spans="1:24" ht="18.75" customHeight="1">
      <c r="A102" s="1"/>
      <c r="B102" s="1"/>
      <c r="C102" s="4"/>
      <c r="D102" s="4"/>
      <c r="E102" s="4"/>
      <c r="F102" s="5"/>
      <c r="G102" s="5"/>
      <c r="H102" s="5"/>
      <c r="I102" s="5"/>
      <c r="J102" s="5"/>
      <c r="K102" s="5"/>
      <c r="L102" s="5"/>
      <c r="M102" s="5"/>
      <c r="N102" s="5"/>
    </row>
    <row r="103" spans="1:24" ht="18.75" customHeight="1">
      <c r="A103" s="1"/>
      <c r="B103" s="1"/>
      <c r="C103" s="4"/>
      <c r="D103" s="4"/>
      <c r="E103" s="4"/>
      <c r="F103" s="5"/>
      <c r="G103" s="5"/>
      <c r="H103" s="5"/>
      <c r="I103" s="5"/>
      <c r="J103" s="5"/>
      <c r="K103" s="5"/>
      <c r="L103" s="5"/>
      <c r="M103" s="5"/>
      <c r="N103" s="5"/>
    </row>
    <row r="104" spans="1:24" ht="18.75" customHeight="1">
      <c r="A104" s="1"/>
      <c r="B104" s="1"/>
      <c r="C104" s="4"/>
      <c r="D104" s="4"/>
      <c r="E104" s="4"/>
      <c r="F104" s="5"/>
      <c r="G104" s="5"/>
      <c r="H104" s="5"/>
      <c r="I104" s="5"/>
      <c r="J104" s="5"/>
      <c r="K104" s="5"/>
      <c r="L104" s="5"/>
      <c r="M104" s="5"/>
      <c r="N104" s="5"/>
    </row>
    <row r="105" spans="1:24" ht="18.75" customHeight="1">
      <c r="A105" s="1"/>
      <c r="B105" s="1"/>
      <c r="C105" s="4"/>
      <c r="D105" s="4"/>
      <c r="E105" s="4"/>
      <c r="F105" s="5"/>
      <c r="G105" s="5"/>
      <c r="H105" s="5"/>
      <c r="I105" s="5"/>
      <c r="J105" s="5"/>
      <c r="K105" s="5"/>
      <c r="L105" s="5"/>
      <c r="M105" s="5"/>
      <c r="N105" s="5"/>
    </row>
    <row r="106" spans="1:24" ht="18.75" customHeight="1">
      <c r="A106" s="1"/>
      <c r="B106" s="1"/>
      <c r="C106" s="4"/>
      <c r="D106" s="4"/>
      <c r="E106" s="4"/>
      <c r="F106" s="5"/>
      <c r="G106" s="5"/>
      <c r="H106" s="5"/>
      <c r="I106" s="5"/>
      <c r="J106" s="5"/>
      <c r="K106" s="5"/>
      <c r="L106" s="5"/>
      <c r="M106" s="5"/>
      <c r="N106" s="5"/>
    </row>
    <row r="107" spans="1:24" ht="18.75" customHeight="1">
      <c r="A107" s="1"/>
      <c r="B107" s="1"/>
      <c r="C107" s="4"/>
      <c r="D107" s="4"/>
      <c r="E107" s="4"/>
      <c r="F107" s="5"/>
      <c r="G107" s="5"/>
      <c r="H107" s="5"/>
      <c r="I107" s="5"/>
      <c r="J107" s="5"/>
      <c r="K107" s="5"/>
      <c r="L107" s="5"/>
      <c r="M107" s="5"/>
      <c r="N107" s="5"/>
    </row>
    <row r="108" spans="1:24" ht="18.75" customHeight="1"/>
    <row r="109" spans="1:24" ht="18.75" customHeight="1">
      <c r="A109" s="1"/>
      <c r="B109" s="1"/>
      <c r="C109" s="4"/>
      <c r="D109" s="4"/>
      <c r="E109" s="4"/>
      <c r="F109" s="5"/>
      <c r="G109" s="5"/>
      <c r="H109" s="5"/>
      <c r="I109" s="5"/>
      <c r="J109" s="5"/>
      <c r="K109" s="5"/>
      <c r="L109" s="5"/>
      <c r="M109" s="5"/>
      <c r="N109" s="5"/>
    </row>
    <row r="110" spans="1:24" ht="15.75" customHeight="1"/>
    <row r="111" spans="1:24" ht="15.75" customHeight="1"/>
    <row r="112" spans="1:24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5:B7"/>
    <mergeCell ref="C5:C7"/>
    <mergeCell ref="G5:K5"/>
    <mergeCell ref="A40:A41"/>
  </mergeCells>
  <pageMargins left="0.7" right="0.7" top="0.75" bottom="0.75" header="0" footer="0"/>
  <pageSetup orientation="landscape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X1000"/>
  <sheetViews>
    <sheetView workbookViewId="0"/>
  </sheetViews>
  <sheetFormatPr defaultColWidth="12.625" defaultRowHeight="15" customHeight="1"/>
  <cols>
    <col min="1" max="1" width="6" customWidth="1"/>
    <col min="2" max="2" width="3.75" customWidth="1"/>
    <col min="3" max="3" width="59.875" customWidth="1"/>
    <col min="4" max="4" width="7.25" customWidth="1"/>
    <col min="5" max="5" width="7.875" customWidth="1"/>
    <col min="6" max="6" width="4.875" customWidth="1"/>
    <col min="7" max="7" width="6.125" customWidth="1"/>
    <col min="8" max="8" width="5.75" customWidth="1"/>
    <col min="9" max="10" width="5.5" customWidth="1"/>
    <col min="11" max="11" width="5.75" customWidth="1"/>
    <col min="12" max="12" width="7.5" customWidth="1"/>
    <col min="13" max="13" width="7.125" customWidth="1"/>
    <col min="14" max="14" width="7.875" customWidth="1"/>
    <col min="15" max="24" width="8.625" customWidth="1"/>
  </cols>
  <sheetData>
    <row r="1" spans="1:24" ht="18.75" customHeight="1">
      <c r="A1" s="1"/>
      <c r="B1" s="1"/>
      <c r="C1" s="2" t="s">
        <v>1</v>
      </c>
      <c r="D1" s="4"/>
      <c r="E1" s="4"/>
      <c r="F1" s="5"/>
      <c r="G1" s="5"/>
      <c r="H1" s="5"/>
      <c r="I1" s="5"/>
      <c r="J1" s="5"/>
      <c r="K1" s="5"/>
      <c r="L1" s="5"/>
      <c r="M1" s="5"/>
      <c r="N1" s="5"/>
    </row>
    <row r="2" spans="1:24" ht="18.75" customHeight="1">
      <c r="A2" s="6"/>
      <c r="B2" s="6"/>
      <c r="C2" s="7" t="s">
        <v>3</v>
      </c>
      <c r="D2" s="7"/>
      <c r="E2" s="7"/>
      <c r="F2" s="7"/>
      <c r="G2" s="7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ht="18.75" customHeight="1">
      <c r="A3" s="6"/>
      <c r="B3" s="6"/>
      <c r="C3" s="9" t="s">
        <v>5</v>
      </c>
      <c r="D3" s="9" t="s">
        <v>7</v>
      </c>
      <c r="E3" s="9"/>
      <c r="F3" s="9"/>
      <c r="G3" s="9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ht="18.75" customHeight="1">
      <c r="A4" s="6"/>
      <c r="B4" s="9"/>
      <c r="C4" s="11" t="s">
        <v>8</v>
      </c>
      <c r="D4" s="11" t="s">
        <v>10</v>
      </c>
      <c r="E4" s="13"/>
      <c r="F4" s="15"/>
      <c r="G4" s="15"/>
      <c r="H4" s="6"/>
      <c r="I4" s="6"/>
      <c r="J4" s="6"/>
      <c r="K4" s="6"/>
      <c r="L4" s="6"/>
      <c r="M4" s="126" t="s">
        <v>77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ht="18.75" customHeight="1">
      <c r="A5" s="19" t="s">
        <v>15</v>
      </c>
      <c r="B5" s="531" t="s">
        <v>4</v>
      </c>
      <c r="C5" s="536" t="s">
        <v>18</v>
      </c>
      <c r="D5" s="24" t="s">
        <v>20</v>
      </c>
      <c r="E5" s="25" t="s">
        <v>28</v>
      </c>
      <c r="F5" s="43"/>
      <c r="G5" s="538" t="s">
        <v>33</v>
      </c>
      <c r="H5" s="539"/>
      <c r="I5" s="539"/>
      <c r="J5" s="539"/>
      <c r="K5" s="540"/>
      <c r="L5" s="31" t="s">
        <v>37</v>
      </c>
      <c r="M5" s="31" t="s">
        <v>16</v>
      </c>
      <c r="N5" s="31" t="s">
        <v>38</v>
      </c>
      <c r="O5" s="33"/>
      <c r="P5" s="33"/>
      <c r="Q5" s="33"/>
      <c r="R5" s="33"/>
      <c r="S5" s="33"/>
      <c r="T5" s="33"/>
      <c r="U5" s="33"/>
      <c r="V5" s="33"/>
      <c r="W5" s="33"/>
      <c r="X5" s="33"/>
    </row>
    <row r="6" spans="1:24" ht="18.75" customHeight="1">
      <c r="A6" s="35" t="s">
        <v>39</v>
      </c>
      <c r="B6" s="532"/>
      <c r="C6" s="537"/>
      <c r="D6" s="36" t="s">
        <v>43</v>
      </c>
      <c r="E6" s="37"/>
      <c r="F6" s="43"/>
      <c r="G6" s="38" t="s">
        <v>53</v>
      </c>
      <c r="H6" s="38" t="s">
        <v>53</v>
      </c>
      <c r="I6" s="38" t="s">
        <v>53</v>
      </c>
      <c r="J6" s="38" t="s">
        <v>53</v>
      </c>
      <c r="K6" s="38" t="s">
        <v>53</v>
      </c>
      <c r="L6" s="39" t="s">
        <v>55</v>
      </c>
      <c r="M6" s="39" t="s">
        <v>58</v>
      </c>
      <c r="N6" s="39" t="s">
        <v>59</v>
      </c>
      <c r="O6" s="33"/>
      <c r="P6" s="33"/>
      <c r="Q6" s="33"/>
      <c r="R6" s="33"/>
      <c r="S6" s="33"/>
      <c r="T6" s="33"/>
      <c r="U6" s="33"/>
      <c r="V6" s="33"/>
      <c r="W6" s="33"/>
      <c r="X6" s="33"/>
    </row>
    <row r="7" spans="1:24" ht="18.75" customHeight="1">
      <c r="A7" s="40"/>
      <c r="B7" s="533"/>
      <c r="C7" s="535"/>
      <c r="D7" s="41"/>
      <c r="E7" s="42"/>
      <c r="F7" s="43" t="s">
        <v>70</v>
      </c>
      <c r="G7" s="44">
        <v>1</v>
      </c>
      <c r="H7" s="45">
        <v>2</v>
      </c>
      <c r="I7" s="45">
        <v>3</v>
      </c>
      <c r="J7" s="45">
        <v>4</v>
      </c>
      <c r="K7" s="45">
        <v>5</v>
      </c>
      <c r="L7" s="49" t="s">
        <v>73</v>
      </c>
      <c r="M7" s="49" t="s">
        <v>75</v>
      </c>
      <c r="N7" s="49" t="s">
        <v>76</v>
      </c>
      <c r="O7" s="33"/>
      <c r="P7" s="33"/>
      <c r="Q7" s="33"/>
      <c r="R7" s="33"/>
      <c r="S7" s="33"/>
      <c r="T7" s="33"/>
      <c r="U7" s="33"/>
      <c r="V7" s="33"/>
      <c r="W7" s="33"/>
      <c r="X7" s="33"/>
    </row>
    <row r="8" spans="1:24" ht="18.75" customHeight="1">
      <c r="A8" s="51"/>
      <c r="B8" s="52"/>
      <c r="C8" s="138" t="s">
        <v>78</v>
      </c>
      <c r="D8" s="139"/>
      <c r="E8" s="139"/>
      <c r="F8" s="59">
        <v>100</v>
      </c>
      <c r="G8" s="141"/>
      <c r="H8" s="141"/>
      <c r="I8" s="141"/>
      <c r="J8" s="141"/>
      <c r="K8" s="141"/>
      <c r="L8" s="142"/>
      <c r="M8" s="142"/>
      <c r="N8" s="143"/>
      <c r="O8" s="33"/>
      <c r="P8" s="33"/>
      <c r="Q8" s="33"/>
      <c r="R8" s="33"/>
      <c r="S8" s="33"/>
      <c r="T8" s="33"/>
      <c r="U8" s="33"/>
      <c r="V8" s="33"/>
      <c r="W8" s="33"/>
      <c r="X8" s="33"/>
    </row>
    <row r="9" spans="1:24" ht="18.75" customHeight="1">
      <c r="A9" s="51"/>
      <c r="B9" s="145"/>
      <c r="C9" s="146" t="s">
        <v>84</v>
      </c>
      <c r="D9" s="148"/>
      <c r="E9" s="148"/>
      <c r="F9" s="59">
        <v>45</v>
      </c>
      <c r="G9" s="150"/>
      <c r="H9" s="150"/>
      <c r="I9" s="150"/>
      <c r="J9" s="150"/>
      <c r="K9" s="150"/>
      <c r="L9" s="152"/>
      <c r="M9" s="152"/>
      <c r="N9" s="152"/>
      <c r="O9" s="33"/>
      <c r="P9" s="33"/>
      <c r="Q9" s="33"/>
      <c r="R9" s="33"/>
      <c r="S9" s="33"/>
      <c r="T9" s="33"/>
      <c r="U9" s="33"/>
      <c r="V9" s="33"/>
      <c r="W9" s="33"/>
      <c r="X9" s="33"/>
    </row>
    <row r="10" spans="1:24" ht="18.75" customHeight="1">
      <c r="A10" s="84"/>
      <c r="B10" s="154"/>
      <c r="C10" s="156" t="s">
        <v>88</v>
      </c>
      <c r="D10" s="158"/>
      <c r="E10" s="158"/>
      <c r="F10" s="103"/>
      <c r="G10" s="160"/>
      <c r="H10" s="160"/>
      <c r="I10" s="160"/>
      <c r="J10" s="160"/>
      <c r="K10" s="160"/>
      <c r="L10" s="160"/>
      <c r="M10" s="160"/>
      <c r="N10" s="160"/>
    </row>
    <row r="11" spans="1:24" ht="18.75" customHeight="1">
      <c r="A11" s="112" t="s">
        <v>39</v>
      </c>
      <c r="B11" s="162">
        <v>1.1000000000000001</v>
      </c>
      <c r="C11" s="166" t="s">
        <v>90</v>
      </c>
      <c r="D11" s="168"/>
      <c r="E11" s="170" t="s">
        <v>91</v>
      </c>
      <c r="F11" s="122">
        <v>2.5</v>
      </c>
      <c r="G11" s="171">
        <v>30</v>
      </c>
      <c r="H11" s="171">
        <v>25</v>
      </c>
      <c r="I11" s="171">
        <v>20</v>
      </c>
      <c r="J11" s="171">
        <v>15</v>
      </c>
      <c r="K11" s="171">
        <v>10</v>
      </c>
      <c r="L11" s="172"/>
      <c r="M11" s="172">
        <f t="shared" ref="M11:M12" si="0">(((IF(L11&gt;G11,G11,IF(L11&lt;K11,K11,L11)))-(IF(L11&lt;G11,G11,IF(AND(L11&gt;=G11,L11&lt;H11),G11,IF(AND(L11&gt;=H11,L11&lt;I11),H11,IF(AND(L11&gt;=I11,L11&lt;J11),I11,IF(AND(L11&gt;=J11,L11&lt;K11),J11,IF(L11&gt;=K11,K11,"0"))))))))/(K11-J11))+IF(L11&lt;G11,"1",IF(AND(L11&gt;=G11,L11&lt;H11),"1",IF(AND(L11&gt;=H11,L11&lt;I11),"2",IF(AND(L11&gt;=I11,L11&lt;J11),"3",IF(AND(L11&gt;=J11,L11&lt;K11),"4",IF(L11&gt;=K11,"5","0"))))))</f>
        <v>5</v>
      </c>
      <c r="N11" s="172">
        <f t="shared" ref="N11:N16" si="1">SUM(M11*F11)/100</f>
        <v>0.125</v>
      </c>
      <c r="O11" s="130"/>
      <c r="P11" s="130"/>
      <c r="Q11" s="130"/>
      <c r="R11" s="130"/>
      <c r="S11" s="130"/>
      <c r="T11" s="130"/>
      <c r="U11" s="130"/>
      <c r="V11" s="130"/>
      <c r="W11" s="130"/>
      <c r="X11" s="130"/>
    </row>
    <row r="12" spans="1:24" ht="18.75" customHeight="1">
      <c r="A12" s="132"/>
      <c r="B12" s="56">
        <v>1.2</v>
      </c>
      <c r="C12" s="134" t="s">
        <v>92</v>
      </c>
      <c r="D12" s="116" t="s">
        <v>93</v>
      </c>
      <c r="E12" s="118" t="s">
        <v>94</v>
      </c>
      <c r="F12" s="122">
        <v>0.5</v>
      </c>
      <c r="G12" s="127">
        <v>18</v>
      </c>
      <c r="H12" s="127">
        <v>17.5</v>
      </c>
      <c r="I12" s="127">
        <v>17</v>
      </c>
      <c r="J12" s="127">
        <v>16.5</v>
      </c>
      <c r="K12" s="127">
        <v>16</v>
      </c>
      <c r="L12" s="128">
        <v>0</v>
      </c>
      <c r="M12" s="128">
        <f t="shared" si="0"/>
        <v>5</v>
      </c>
      <c r="N12" s="128">
        <f t="shared" si="1"/>
        <v>2.5000000000000001E-2</v>
      </c>
      <c r="O12" s="130"/>
      <c r="P12" s="130"/>
      <c r="Q12" s="130"/>
      <c r="R12" s="130"/>
      <c r="S12" s="130"/>
      <c r="T12" s="130"/>
      <c r="U12" s="130"/>
      <c r="V12" s="130"/>
      <c r="W12" s="130"/>
      <c r="X12" s="130"/>
    </row>
    <row r="13" spans="1:24" ht="18.75" customHeight="1">
      <c r="A13" s="132"/>
      <c r="B13" s="24">
        <v>1.3</v>
      </c>
      <c r="C13" s="114" t="s">
        <v>95</v>
      </c>
      <c r="D13" s="116">
        <v>0.6</v>
      </c>
      <c r="E13" s="118" t="s">
        <v>94</v>
      </c>
      <c r="F13" s="122">
        <v>0.5</v>
      </c>
      <c r="G13" s="127">
        <v>50</v>
      </c>
      <c r="H13" s="127">
        <v>55</v>
      </c>
      <c r="I13" s="127">
        <v>60</v>
      </c>
      <c r="J13" s="127">
        <v>65</v>
      </c>
      <c r="K13" s="127">
        <v>70</v>
      </c>
      <c r="L13" s="128">
        <v>25.68</v>
      </c>
      <c r="M13" s="128">
        <f>(((IF(L13&lt;G13,G13,IF(L13&gt;K13,K13,L13)))-(IF(L13&lt;G13,G13,IF(AND(L13&gt;=G13,L13&lt;H13),G13,IF(AND(L13&gt;=H13,L13&lt;I13),H13,IF(AND(L13&gt;=I13,L13&lt;J13),I13,IF(AND(L13&gt;=J13,L13&lt;K13),J13,IF(L13&gt;=K13,K13,"0"))))))))/(K13-J13))+IF(L13&lt;G13,"1",IF(AND(L13&gt;=G13,L13&lt;H13),"1",IF(AND(L13&gt;=H13,L13&lt;I13),"2",IF(AND(L13&gt;=I13,L13&lt;J13),"3",IF(AND(L13&gt;=J13,L13&lt;K13),"4",IF(L13&gt;=K13,"5","0"))))))</f>
        <v>1</v>
      </c>
      <c r="N13" s="128">
        <f t="shared" si="1"/>
        <v>5.0000000000000001E-3</v>
      </c>
      <c r="O13" s="130"/>
      <c r="P13" s="130"/>
      <c r="Q13" s="130"/>
      <c r="R13" s="130"/>
      <c r="S13" s="130"/>
      <c r="T13" s="130"/>
      <c r="U13" s="130"/>
      <c r="V13" s="130"/>
      <c r="W13" s="130"/>
      <c r="X13" s="130"/>
    </row>
    <row r="14" spans="1:24" ht="18.75" customHeight="1">
      <c r="A14" s="153"/>
      <c r="B14" s="155">
        <v>1.4</v>
      </c>
      <c r="C14" s="114" t="s">
        <v>96</v>
      </c>
      <c r="D14" s="116" t="s">
        <v>97</v>
      </c>
      <c r="E14" s="118" t="s">
        <v>94</v>
      </c>
      <c r="F14" s="122">
        <v>0.5</v>
      </c>
      <c r="G14" s="127">
        <v>7</v>
      </c>
      <c r="H14" s="127">
        <v>6</v>
      </c>
      <c r="I14" s="127">
        <v>5</v>
      </c>
      <c r="J14" s="127">
        <v>4</v>
      </c>
      <c r="K14" s="157">
        <v>3</v>
      </c>
      <c r="L14" s="128">
        <v>0</v>
      </c>
      <c r="M14" s="128">
        <f>(((IF(L14&gt;G14,G14,IF(L14&lt;K14,K14,L14)))-(IF(L14&lt;G14,G14,IF(AND(L14&gt;=G14,L14&lt;H14),G14,IF(AND(L14&gt;=H14,L14&lt;I14),H14,IF(AND(L14&gt;=I14,L14&lt;J14),I14,IF(AND(L14&gt;=J14,L14&lt;K14),J14,IF(L14&gt;=K14,K14,"0"))))))))/(K14-J14))+IF(L14&lt;G14,"1",IF(AND(L14&gt;=G14,L14&lt;H14),"1",IF(AND(L14&gt;=H14,L14&lt;I14),"2",IF(AND(L14&gt;=I14,L14&lt;J14),"3",IF(AND(L14&gt;=J14,L14&lt;K14),"4",IF(L14&gt;=K14,"5","0"))))))</f>
        <v>5</v>
      </c>
      <c r="N14" s="128">
        <f t="shared" si="1"/>
        <v>2.5000000000000001E-2</v>
      </c>
      <c r="O14" s="130"/>
      <c r="P14" s="130"/>
      <c r="Q14" s="130"/>
      <c r="R14" s="130"/>
      <c r="S14" s="130"/>
      <c r="T14" s="130"/>
      <c r="U14" s="130"/>
      <c r="V14" s="130"/>
      <c r="W14" s="130"/>
      <c r="X14" s="130"/>
    </row>
    <row r="15" spans="1:24" ht="18.75" customHeight="1">
      <c r="A15" s="159"/>
      <c r="B15" s="155">
        <v>1.5</v>
      </c>
      <c r="C15" s="114" t="s">
        <v>98</v>
      </c>
      <c r="D15" s="116">
        <v>0.6</v>
      </c>
      <c r="E15" s="118" t="s">
        <v>94</v>
      </c>
      <c r="F15" s="122">
        <v>0.5</v>
      </c>
      <c r="G15" s="127">
        <v>56</v>
      </c>
      <c r="H15" s="127">
        <v>58</v>
      </c>
      <c r="I15" s="127">
        <v>60</v>
      </c>
      <c r="J15" s="127">
        <v>62</v>
      </c>
      <c r="K15" s="127">
        <v>64</v>
      </c>
      <c r="L15" s="165">
        <v>38.96</v>
      </c>
      <c r="M15" s="128">
        <f t="shared" ref="M15:M16" si="2">(((IF(L15&lt;G15,G15,IF(L15&gt;K15,K15,L15)))-(IF(L15&lt;G15,G15,IF(AND(L15&gt;=G15,L15&lt;H15),G15,IF(AND(L15&gt;=H15,L15&lt;I15),H15,IF(AND(L15&gt;=I15,L15&lt;J15),I15,IF(AND(L15&gt;=J15,L15&lt;K15),J15,IF(L15&gt;=K15,K15,"0"))))))))/(K15-J15))+IF(L15&lt;G15,"1",IF(AND(L15&gt;=G15,L15&lt;H15),"1",IF(AND(L15&gt;=H15,L15&lt;I15),"2",IF(AND(L15&gt;=I15,L15&lt;J15),"3",IF(AND(L15&gt;=J15,L15&lt;K15),"4",IF(L15&gt;=K15,"5","0"))))))</f>
        <v>1</v>
      </c>
      <c r="N15" s="128">
        <f t="shared" si="1"/>
        <v>5.0000000000000001E-3</v>
      </c>
      <c r="O15" s="130"/>
      <c r="P15" s="130"/>
      <c r="Q15" s="130"/>
      <c r="R15" s="130"/>
      <c r="S15" s="130"/>
      <c r="T15" s="130"/>
      <c r="U15" s="130"/>
      <c r="V15" s="130"/>
      <c r="W15" s="130"/>
      <c r="X15" s="130"/>
    </row>
    <row r="16" spans="1:24" ht="18.75" customHeight="1">
      <c r="A16" s="159"/>
      <c r="B16" s="155">
        <v>1.6</v>
      </c>
      <c r="C16" s="114" t="s">
        <v>99</v>
      </c>
      <c r="D16" s="167">
        <v>0.6</v>
      </c>
      <c r="E16" s="167" t="s">
        <v>94</v>
      </c>
      <c r="F16" s="174">
        <v>0.5</v>
      </c>
      <c r="G16" s="180">
        <v>50</v>
      </c>
      <c r="H16" s="180">
        <v>55</v>
      </c>
      <c r="I16" s="180">
        <v>60</v>
      </c>
      <c r="J16" s="180">
        <v>65</v>
      </c>
      <c r="K16" s="180">
        <v>70</v>
      </c>
      <c r="L16" s="182">
        <v>16.670000000000002</v>
      </c>
      <c r="M16" s="128">
        <f t="shared" si="2"/>
        <v>1</v>
      </c>
      <c r="N16" s="128">
        <f t="shared" si="1"/>
        <v>5.0000000000000001E-3</v>
      </c>
      <c r="O16" s="130"/>
      <c r="P16" s="130"/>
      <c r="Q16" s="130"/>
      <c r="R16" s="130"/>
      <c r="S16" s="130"/>
      <c r="T16" s="130"/>
      <c r="U16" s="130"/>
      <c r="V16" s="130"/>
      <c r="W16" s="130"/>
      <c r="X16" s="130"/>
    </row>
    <row r="17" spans="1:24" ht="18.75" customHeight="1">
      <c r="A17" s="159" t="s">
        <v>39</v>
      </c>
      <c r="B17" s="155">
        <v>1.7</v>
      </c>
      <c r="C17" s="184" t="s">
        <v>100</v>
      </c>
      <c r="D17" s="187"/>
      <c r="E17" s="188"/>
      <c r="F17" s="192"/>
      <c r="G17" s="189"/>
      <c r="H17" s="189"/>
      <c r="I17" s="189"/>
      <c r="J17" s="189"/>
      <c r="K17" s="189"/>
      <c r="L17" s="194"/>
      <c r="M17" s="194"/>
      <c r="N17" s="196"/>
      <c r="O17" s="130"/>
      <c r="P17" s="130"/>
      <c r="Q17" s="130"/>
      <c r="R17" s="130"/>
      <c r="S17" s="130"/>
      <c r="T17" s="130"/>
      <c r="U17" s="130"/>
      <c r="V17" s="130"/>
      <c r="W17" s="130"/>
      <c r="X17" s="130"/>
    </row>
    <row r="18" spans="1:24" ht="18.75" customHeight="1">
      <c r="A18" s="159"/>
      <c r="B18" s="155"/>
      <c r="C18" s="114" t="s">
        <v>101</v>
      </c>
      <c r="D18" s="170">
        <v>0.7</v>
      </c>
      <c r="E18" s="170" t="s">
        <v>94</v>
      </c>
      <c r="F18" s="199">
        <v>1</v>
      </c>
      <c r="G18" s="171">
        <v>70</v>
      </c>
      <c r="H18" s="171">
        <v>75</v>
      </c>
      <c r="I18" s="171">
        <v>80</v>
      </c>
      <c r="J18" s="171">
        <v>85</v>
      </c>
      <c r="K18" s="171">
        <v>90</v>
      </c>
      <c r="L18" s="201">
        <v>35.619999999999997</v>
      </c>
      <c r="M18" s="128">
        <f t="shared" ref="M18:M21" si="3">(((IF(L18&lt;G18,G18,IF(L18&gt;K18,K18,L18)))-(IF(L18&lt;G18,G18,IF(AND(L18&gt;=G18,L18&lt;H18),G18,IF(AND(L18&gt;=H18,L18&lt;I18),H18,IF(AND(L18&gt;=I18,L18&lt;J18),I18,IF(AND(L18&gt;=J18,L18&lt;K18),J18,IF(L18&gt;=K18,K18,"0"))))))))/(K18-J18))+IF(L18&lt;G18,"1",IF(AND(L18&gt;=G18,L18&lt;H18),"1",IF(AND(L18&gt;=H18,L18&lt;I18),"2",IF(AND(L18&gt;=I18,L18&lt;J18),"3",IF(AND(L18&gt;=J18,L18&lt;K18),"4",IF(L18&gt;=K18,"5","0"))))))</f>
        <v>1</v>
      </c>
      <c r="N18" s="128">
        <f t="shared" ref="N18:N21" si="4">SUM(M18*F18)/100</f>
        <v>0.01</v>
      </c>
      <c r="O18" s="130"/>
      <c r="P18" s="130"/>
      <c r="Q18" s="130"/>
      <c r="R18" s="130"/>
      <c r="S18" s="130"/>
      <c r="T18" s="130"/>
      <c r="U18" s="130"/>
      <c r="V18" s="130"/>
      <c r="W18" s="130"/>
      <c r="X18" s="130"/>
    </row>
    <row r="19" spans="1:24" ht="18.75" customHeight="1">
      <c r="A19" s="159"/>
      <c r="B19" s="155"/>
      <c r="C19" s="114" t="s">
        <v>102</v>
      </c>
      <c r="D19" s="118">
        <v>0.2</v>
      </c>
      <c r="E19" s="118" t="s">
        <v>94</v>
      </c>
      <c r="F19" s="122">
        <v>0.7</v>
      </c>
      <c r="G19" s="127">
        <v>20</v>
      </c>
      <c r="H19" s="127">
        <v>21</v>
      </c>
      <c r="I19" s="127">
        <v>22</v>
      </c>
      <c r="J19" s="127">
        <v>23</v>
      </c>
      <c r="K19" s="127">
        <v>24</v>
      </c>
      <c r="L19" s="165">
        <v>3</v>
      </c>
      <c r="M19" s="128">
        <f t="shared" si="3"/>
        <v>1</v>
      </c>
      <c r="N19" s="128">
        <f t="shared" si="4"/>
        <v>6.9999999999999993E-3</v>
      </c>
      <c r="O19" s="130"/>
      <c r="P19" s="130"/>
      <c r="Q19" s="130"/>
      <c r="R19" s="130"/>
      <c r="S19" s="130"/>
      <c r="T19" s="130"/>
      <c r="U19" s="130"/>
      <c r="V19" s="130"/>
      <c r="W19" s="130"/>
      <c r="X19" s="130"/>
    </row>
    <row r="20" spans="1:24" ht="18.75" customHeight="1">
      <c r="A20" s="159"/>
      <c r="B20" s="155"/>
      <c r="C20" s="114" t="s">
        <v>103</v>
      </c>
      <c r="D20" s="116">
        <v>0.7</v>
      </c>
      <c r="E20" s="118" t="s">
        <v>94</v>
      </c>
      <c r="F20" s="122">
        <v>0.8</v>
      </c>
      <c r="G20" s="127">
        <v>70</v>
      </c>
      <c r="H20" s="127">
        <v>75</v>
      </c>
      <c r="I20" s="127">
        <v>80</v>
      </c>
      <c r="J20" s="127">
        <v>85</v>
      </c>
      <c r="K20" s="127">
        <v>90</v>
      </c>
      <c r="L20" s="165">
        <v>78.95</v>
      </c>
      <c r="M20" s="128">
        <f t="shared" si="3"/>
        <v>2.7900000000000005</v>
      </c>
      <c r="N20" s="128">
        <f t="shared" si="4"/>
        <v>2.2320000000000007E-2</v>
      </c>
      <c r="O20" s="130"/>
      <c r="P20" s="130"/>
      <c r="Q20" s="130"/>
      <c r="R20" s="130"/>
      <c r="S20" s="130"/>
      <c r="T20" s="130"/>
      <c r="U20" s="130"/>
      <c r="V20" s="130"/>
      <c r="W20" s="130"/>
      <c r="X20" s="130"/>
    </row>
    <row r="21" spans="1:24" ht="18.75" customHeight="1">
      <c r="A21" s="159" t="s">
        <v>39</v>
      </c>
      <c r="B21" s="155"/>
      <c r="C21" s="114" t="s">
        <v>104</v>
      </c>
      <c r="D21" s="118">
        <v>0.5</v>
      </c>
      <c r="E21" s="118" t="s">
        <v>94</v>
      </c>
      <c r="F21" s="122">
        <v>2.5</v>
      </c>
      <c r="G21" s="127">
        <v>50</v>
      </c>
      <c r="H21" s="127">
        <v>51</v>
      </c>
      <c r="I21" s="127">
        <v>52</v>
      </c>
      <c r="J21" s="127">
        <v>53</v>
      </c>
      <c r="K21" s="127">
        <v>54</v>
      </c>
      <c r="L21" s="165">
        <v>49.5</v>
      </c>
      <c r="M21" s="128">
        <f t="shared" si="3"/>
        <v>1</v>
      </c>
      <c r="N21" s="128">
        <f t="shared" si="4"/>
        <v>2.5000000000000001E-2</v>
      </c>
      <c r="O21" s="130"/>
      <c r="P21" s="130"/>
      <c r="Q21" s="130"/>
      <c r="R21" s="130"/>
      <c r="S21" s="130"/>
      <c r="T21" s="130"/>
      <c r="U21" s="130"/>
      <c r="V21" s="130"/>
      <c r="W21" s="130"/>
      <c r="X21" s="130"/>
    </row>
    <row r="22" spans="1:24" ht="18.75" customHeight="1">
      <c r="A22" s="159"/>
      <c r="B22" s="155">
        <v>1.8</v>
      </c>
      <c r="C22" s="114" t="s">
        <v>105</v>
      </c>
      <c r="D22" s="187"/>
      <c r="E22" s="213"/>
      <c r="F22" s="207"/>
      <c r="G22" s="210"/>
      <c r="H22" s="211"/>
      <c r="I22" s="211"/>
      <c r="J22" s="211"/>
      <c r="K22" s="211"/>
      <c r="L22" s="196"/>
      <c r="M22" s="196"/>
      <c r="N22" s="196"/>
      <c r="O22" s="130"/>
      <c r="P22" s="130"/>
      <c r="Q22" s="130"/>
      <c r="R22" s="130"/>
      <c r="S22" s="130"/>
      <c r="T22" s="130"/>
      <c r="U22" s="130"/>
      <c r="V22" s="130"/>
      <c r="W22" s="130"/>
      <c r="X22" s="130"/>
    </row>
    <row r="23" spans="1:24" ht="18.75" customHeight="1">
      <c r="A23" s="112"/>
      <c r="B23" s="155"/>
      <c r="C23" s="114" t="s">
        <v>106</v>
      </c>
      <c r="D23" s="116">
        <v>0.7</v>
      </c>
      <c r="E23" s="118" t="s">
        <v>94</v>
      </c>
      <c r="F23" s="122">
        <v>0.5</v>
      </c>
      <c r="G23" s="127">
        <v>70</v>
      </c>
      <c r="H23" s="127">
        <v>75</v>
      </c>
      <c r="I23" s="127">
        <v>80</v>
      </c>
      <c r="J23" s="127">
        <v>85</v>
      </c>
      <c r="K23" s="127">
        <v>90</v>
      </c>
      <c r="L23" s="165"/>
      <c r="M23" s="128">
        <f t="shared" ref="M23:M24" si="5">(((IF(L23&lt;G23,G23,IF(L23&gt;K23,K23,L23)))-(IF(L23&lt;G23,G23,IF(AND(L23&gt;=G23,L23&lt;H23),G23,IF(AND(L23&gt;=H23,L23&lt;I23),H23,IF(AND(L23&gt;=I23,L23&lt;J23),I23,IF(AND(L23&gt;=J23,L23&lt;K23),J23,IF(L23&gt;=K23,K23,"0"))))))))/(K23-J23))+IF(L23&lt;G23,"1",IF(AND(L23&gt;=G23,L23&lt;H23),"1",IF(AND(L23&gt;=H23,L23&lt;I23),"2",IF(AND(L23&gt;=I23,L23&lt;J23),"3",IF(AND(L23&gt;=J23,L23&lt;K23),"4",IF(L23&gt;=K23,"5","0"))))))</f>
        <v>1</v>
      </c>
      <c r="N23" s="128">
        <f t="shared" ref="N23:N41" si="6">SUM(M23*F23)/100</f>
        <v>5.0000000000000001E-3</v>
      </c>
      <c r="O23" s="130"/>
      <c r="P23" s="130"/>
      <c r="Q23" s="130"/>
      <c r="R23" s="130"/>
      <c r="S23" s="130"/>
      <c r="T23" s="130"/>
      <c r="U23" s="130"/>
      <c r="V23" s="130"/>
      <c r="W23" s="130"/>
      <c r="X23" s="130"/>
    </row>
    <row r="24" spans="1:24" ht="18.75" customHeight="1">
      <c r="A24" s="112"/>
      <c r="B24" s="216"/>
      <c r="C24" s="114" t="s">
        <v>107</v>
      </c>
      <c r="D24" s="116">
        <v>0.56000000000000005</v>
      </c>
      <c r="E24" s="118" t="s">
        <v>94</v>
      </c>
      <c r="F24" s="122">
        <v>0.5</v>
      </c>
      <c r="G24" s="127">
        <v>40</v>
      </c>
      <c r="H24" s="127">
        <v>45</v>
      </c>
      <c r="I24" s="127">
        <v>50</v>
      </c>
      <c r="J24" s="127">
        <v>55</v>
      </c>
      <c r="K24" s="127">
        <v>60</v>
      </c>
      <c r="L24" s="165"/>
      <c r="M24" s="128">
        <f t="shared" si="5"/>
        <v>1</v>
      </c>
      <c r="N24" s="128">
        <f t="shared" si="6"/>
        <v>5.0000000000000001E-3</v>
      </c>
      <c r="O24" s="130"/>
      <c r="P24" s="130"/>
      <c r="Q24" s="130"/>
      <c r="R24" s="130"/>
      <c r="S24" s="130"/>
      <c r="T24" s="130"/>
      <c r="U24" s="130"/>
      <c r="V24" s="130"/>
      <c r="W24" s="130"/>
      <c r="X24" s="130"/>
    </row>
    <row r="25" spans="1:24" ht="18.75" customHeight="1">
      <c r="A25" s="112" t="s">
        <v>39</v>
      </c>
      <c r="B25" s="219">
        <v>1.9</v>
      </c>
      <c r="C25" s="114" t="s">
        <v>108</v>
      </c>
      <c r="D25" s="221"/>
      <c r="E25" s="118" t="s">
        <v>94</v>
      </c>
      <c r="F25" s="122">
        <v>2.5</v>
      </c>
      <c r="G25" s="127">
        <v>50</v>
      </c>
      <c r="H25" s="127">
        <v>45</v>
      </c>
      <c r="I25" s="127">
        <v>40</v>
      </c>
      <c r="J25" s="127">
        <v>35</v>
      </c>
      <c r="K25" s="127">
        <v>30</v>
      </c>
      <c r="L25" s="128">
        <v>8.56</v>
      </c>
      <c r="M25" s="128">
        <f t="shared" ref="M25:M26" si="7">(((IF(L25&gt;G25,G25,IF(L25&lt;K25,K25,L25)))-(IF(L25&lt;G25,G25,IF(AND(L25&gt;=G25,L25&lt;H25),G25,IF(AND(L25&gt;=H25,L25&lt;I25),H25,IF(AND(L25&gt;=I25,L25&lt;J25),I25,IF(AND(L25&gt;=J25,L25&lt;K25),J25,IF(L25&gt;=K25,K25,"0"))))))))/(K25-J25))+IF(L25&lt;G25,"1",IF(AND(L25&gt;=G25,L25&lt;H25),"1",IF(AND(L25&gt;=H25,L25&lt;I25),"2",IF(AND(L25&gt;=I25,L25&lt;J25),"3",IF(AND(L25&gt;=J25,L25&lt;K25),"4",IF(L25&gt;=K25,"5","0"))))))</f>
        <v>5</v>
      </c>
      <c r="N25" s="128">
        <f t="shared" si="6"/>
        <v>0.125</v>
      </c>
      <c r="O25" s="130"/>
      <c r="P25" s="130"/>
      <c r="Q25" s="130"/>
      <c r="R25" s="130"/>
      <c r="S25" s="130"/>
      <c r="T25" s="130"/>
      <c r="U25" s="130"/>
      <c r="V25" s="130"/>
      <c r="W25" s="130"/>
      <c r="X25" s="130"/>
    </row>
    <row r="26" spans="1:24" ht="18.75" customHeight="1">
      <c r="A26" s="225"/>
      <c r="B26" s="216">
        <v>1.1000000000000001</v>
      </c>
      <c r="C26" s="114" t="s">
        <v>109</v>
      </c>
      <c r="D26" s="116" t="s">
        <v>110</v>
      </c>
      <c r="E26" s="118" t="s">
        <v>94</v>
      </c>
      <c r="F26" s="229">
        <v>1</v>
      </c>
      <c r="G26" s="127">
        <v>20</v>
      </c>
      <c r="H26" s="127">
        <v>18</v>
      </c>
      <c r="I26" s="127">
        <v>16</v>
      </c>
      <c r="J26" s="127">
        <v>14</v>
      </c>
      <c r="K26" s="127">
        <v>12</v>
      </c>
      <c r="L26" s="165">
        <v>40</v>
      </c>
      <c r="M26" s="128">
        <f t="shared" si="7"/>
        <v>1</v>
      </c>
      <c r="N26" s="128">
        <f t="shared" si="6"/>
        <v>0.01</v>
      </c>
      <c r="O26" s="130"/>
      <c r="P26" s="130"/>
      <c r="Q26" s="130"/>
      <c r="R26" s="130"/>
      <c r="S26" s="130"/>
      <c r="T26" s="130"/>
      <c r="U26" s="130"/>
      <c r="V26" s="130"/>
      <c r="W26" s="130"/>
      <c r="X26" s="130"/>
    </row>
    <row r="27" spans="1:24" ht="18.75" customHeight="1">
      <c r="A27" s="225"/>
      <c r="B27" s="216">
        <v>1.1100000000000001</v>
      </c>
      <c r="C27" s="134" t="s">
        <v>111</v>
      </c>
      <c r="D27" s="221" t="s">
        <v>112</v>
      </c>
      <c r="E27" s="118" t="s">
        <v>94</v>
      </c>
      <c r="F27" s="122">
        <v>0.5</v>
      </c>
      <c r="G27" s="157">
        <v>30</v>
      </c>
      <c r="H27" s="127">
        <v>40</v>
      </c>
      <c r="I27" s="127">
        <v>50</v>
      </c>
      <c r="J27" s="127">
        <v>60</v>
      </c>
      <c r="K27" s="127">
        <v>70</v>
      </c>
      <c r="L27" s="182">
        <v>0</v>
      </c>
      <c r="M27" s="128">
        <f t="shared" ref="M27:M30" si="8">(((IF(L27&lt;G27,G27,IF(L27&gt;K27,K27,L27)))-(IF(L27&lt;G27,G27,IF(AND(L27&gt;=G27,L27&lt;H27),G27,IF(AND(L27&gt;=H27,L27&lt;I27),H27,IF(AND(L27&gt;=I27,L27&lt;J27),I27,IF(AND(L27&gt;=J27,L27&lt;K27),J27,IF(L27&gt;=K27,K27,"0"))))))))/(K27-J27))+IF(L27&lt;G27,"1",IF(AND(L27&gt;=G27,L27&lt;H27),"1",IF(AND(L27&gt;=H27,L27&lt;I27),"2",IF(AND(L27&gt;=I27,L27&lt;J27),"3",IF(AND(L27&gt;=J27,L27&lt;K27),"4",IF(L27&gt;=K27,"5","0"))))))</f>
        <v>1</v>
      </c>
      <c r="N27" s="128">
        <f t="shared" si="6"/>
        <v>5.0000000000000001E-3</v>
      </c>
      <c r="O27" s="130"/>
      <c r="P27" s="130"/>
      <c r="Q27" s="130"/>
      <c r="R27" s="130"/>
      <c r="S27" s="130"/>
      <c r="T27" s="130"/>
      <c r="U27" s="130"/>
      <c r="V27" s="130"/>
      <c r="W27" s="130"/>
      <c r="X27" s="130"/>
    </row>
    <row r="28" spans="1:24" ht="18.75" customHeight="1">
      <c r="A28" s="112" t="s">
        <v>113</v>
      </c>
      <c r="B28" s="216">
        <v>1.1200000000000001</v>
      </c>
      <c r="C28" s="114" t="s">
        <v>114</v>
      </c>
      <c r="D28" s="118">
        <v>0.47</v>
      </c>
      <c r="E28" s="118" t="s">
        <v>94</v>
      </c>
      <c r="F28" s="122">
        <v>1</v>
      </c>
      <c r="G28" s="127">
        <v>43</v>
      </c>
      <c r="H28" s="127">
        <v>45</v>
      </c>
      <c r="I28" s="127">
        <v>47</v>
      </c>
      <c r="J28" s="127">
        <v>49</v>
      </c>
      <c r="K28" s="127">
        <v>51</v>
      </c>
      <c r="L28" s="165">
        <v>45.75</v>
      </c>
      <c r="M28" s="128">
        <f t="shared" si="8"/>
        <v>2.375</v>
      </c>
      <c r="N28" s="128">
        <f t="shared" si="6"/>
        <v>2.375E-2</v>
      </c>
      <c r="O28" s="130"/>
      <c r="P28" s="130"/>
      <c r="Q28" s="130"/>
      <c r="R28" s="130"/>
      <c r="S28" s="130"/>
      <c r="T28" s="130"/>
      <c r="U28" s="130"/>
      <c r="V28" s="130"/>
      <c r="W28" s="130"/>
      <c r="X28" s="130"/>
    </row>
    <row r="29" spans="1:24" ht="18.75" customHeight="1">
      <c r="A29" s="225" t="s">
        <v>39</v>
      </c>
      <c r="B29" s="216">
        <v>1.1299999999999999</v>
      </c>
      <c r="C29" s="236" t="s">
        <v>115</v>
      </c>
      <c r="D29" s="116">
        <v>0.6</v>
      </c>
      <c r="E29" s="239" t="s">
        <v>116</v>
      </c>
      <c r="F29" s="199">
        <v>2.5</v>
      </c>
      <c r="G29" s="240">
        <v>30</v>
      </c>
      <c r="H29" s="240">
        <v>40</v>
      </c>
      <c r="I29" s="240">
        <v>50</v>
      </c>
      <c r="J29" s="240">
        <v>60</v>
      </c>
      <c r="K29" s="240">
        <v>70</v>
      </c>
      <c r="L29" s="215"/>
      <c r="M29" s="128">
        <f t="shared" si="8"/>
        <v>1</v>
      </c>
      <c r="N29" s="128">
        <f t="shared" si="6"/>
        <v>2.5000000000000001E-2</v>
      </c>
      <c r="O29" s="130"/>
      <c r="P29" s="130"/>
      <c r="Q29" s="130"/>
      <c r="R29" s="130"/>
      <c r="S29" s="130"/>
      <c r="T29" s="130"/>
      <c r="U29" s="130"/>
      <c r="V29" s="130"/>
      <c r="W29" s="130"/>
      <c r="X29" s="130"/>
    </row>
    <row r="30" spans="1:24" ht="18.75" customHeight="1">
      <c r="A30" s="225" t="s">
        <v>113</v>
      </c>
      <c r="B30" s="216">
        <v>1.1399999999999999</v>
      </c>
      <c r="C30" s="242" t="s">
        <v>117</v>
      </c>
      <c r="D30" s="243"/>
      <c r="E30" s="118" t="s">
        <v>94</v>
      </c>
      <c r="F30" s="246">
        <v>1</v>
      </c>
      <c r="G30" s="248">
        <v>30</v>
      </c>
      <c r="H30" s="248">
        <v>40</v>
      </c>
      <c r="I30" s="248">
        <v>50</v>
      </c>
      <c r="J30" s="248">
        <v>60</v>
      </c>
      <c r="K30" s="248">
        <v>70</v>
      </c>
      <c r="L30" s="223">
        <v>95.45</v>
      </c>
      <c r="M30" s="128">
        <f t="shared" si="8"/>
        <v>5</v>
      </c>
      <c r="N30" s="128">
        <f t="shared" si="6"/>
        <v>0.05</v>
      </c>
      <c r="O30" s="130"/>
      <c r="P30" s="130"/>
      <c r="Q30" s="130"/>
      <c r="R30" s="130"/>
      <c r="S30" s="130"/>
      <c r="T30" s="130"/>
      <c r="U30" s="130"/>
      <c r="V30" s="130"/>
      <c r="W30" s="130"/>
      <c r="X30" s="130"/>
    </row>
    <row r="31" spans="1:24" ht="18.75" customHeight="1">
      <c r="A31" s="225" t="s">
        <v>113</v>
      </c>
      <c r="B31" s="249">
        <v>1.1499999999999999</v>
      </c>
      <c r="C31" s="250" t="s">
        <v>118</v>
      </c>
      <c r="D31" s="116" t="s">
        <v>53</v>
      </c>
      <c r="E31" s="118" t="s">
        <v>119</v>
      </c>
      <c r="F31" s="251">
        <v>0</v>
      </c>
      <c r="G31" s="253" t="s">
        <v>121</v>
      </c>
      <c r="H31" s="180" t="s">
        <v>122</v>
      </c>
      <c r="I31" s="180" t="s">
        <v>123</v>
      </c>
      <c r="J31" s="180" t="s">
        <v>124</v>
      </c>
      <c r="K31" s="180" t="s">
        <v>125</v>
      </c>
      <c r="L31" s="165"/>
      <c r="M31" s="215"/>
      <c r="N31" s="128">
        <f t="shared" si="6"/>
        <v>0</v>
      </c>
      <c r="O31" s="130"/>
      <c r="P31" s="130"/>
      <c r="Q31" s="130"/>
      <c r="R31" s="130"/>
      <c r="S31" s="130"/>
      <c r="T31" s="130"/>
      <c r="U31" s="130"/>
      <c r="V31" s="130"/>
      <c r="W31" s="130"/>
      <c r="X31" s="130"/>
    </row>
    <row r="32" spans="1:24" ht="18.75" customHeight="1">
      <c r="A32" s="225"/>
      <c r="B32" s="216">
        <v>1.1599999999999999</v>
      </c>
      <c r="C32" s="134" t="s">
        <v>126</v>
      </c>
      <c r="D32" s="116" t="s">
        <v>127</v>
      </c>
      <c r="E32" s="118" t="s">
        <v>119</v>
      </c>
      <c r="F32" s="254">
        <v>1</v>
      </c>
      <c r="G32" s="255" t="s">
        <v>128</v>
      </c>
      <c r="H32" s="127" t="s">
        <v>129</v>
      </c>
      <c r="I32" s="127" t="s">
        <v>123</v>
      </c>
      <c r="J32" s="127" t="s">
        <v>124</v>
      </c>
      <c r="K32" s="127" t="s">
        <v>130</v>
      </c>
      <c r="L32" s="165"/>
      <c r="M32" s="215"/>
      <c r="N32" s="128">
        <f t="shared" si="6"/>
        <v>0</v>
      </c>
      <c r="O32" s="130"/>
      <c r="P32" s="130"/>
      <c r="Q32" s="130"/>
      <c r="R32" s="130"/>
      <c r="S32" s="130"/>
      <c r="T32" s="130"/>
      <c r="U32" s="130"/>
      <c r="V32" s="130"/>
      <c r="W32" s="130"/>
      <c r="X32" s="130"/>
    </row>
    <row r="33" spans="1:24" ht="18.75" customHeight="1">
      <c r="A33" s="225"/>
      <c r="B33" s="216">
        <v>1.17</v>
      </c>
      <c r="C33" s="114" t="s">
        <v>131</v>
      </c>
      <c r="D33" s="116" t="s">
        <v>132</v>
      </c>
      <c r="E33" s="118" t="s">
        <v>133</v>
      </c>
      <c r="F33" s="254">
        <v>0</v>
      </c>
      <c r="G33" s="256" t="s">
        <v>134</v>
      </c>
      <c r="H33" s="257"/>
      <c r="I33" s="257"/>
      <c r="J33" s="257"/>
      <c r="K33" s="256" t="s">
        <v>135</v>
      </c>
      <c r="L33" s="165"/>
      <c r="M33" s="215"/>
      <c r="N33" s="128">
        <f t="shared" si="6"/>
        <v>0</v>
      </c>
      <c r="O33" s="130"/>
      <c r="P33" s="130"/>
      <c r="Q33" s="130"/>
      <c r="R33" s="130"/>
      <c r="S33" s="130"/>
      <c r="T33" s="130"/>
      <c r="U33" s="130"/>
      <c r="V33" s="130"/>
      <c r="W33" s="130"/>
      <c r="X33" s="130"/>
    </row>
    <row r="34" spans="1:24" ht="18.75" customHeight="1">
      <c r="A34" s="112"/>
      <c r="B34" s="216">
        <v>1.18</v>
      </c>
      <c r="C34" s="250" t="s">
        <v>136</v>
      </c>
      <c r="D34" s="258" t="s">
        <v>127</v>
      </c>
      <c r="E34" s="118" t="s">
        <v>116</v>
      </c>
      <c r="F34" s="254">
        <v>1</v>
      </c>
      <c r="G34" s="253" t="s">
        <v>121</v>
      </c>
      <c r="H34" s="180" t="s">
        <v>122</v>
      </c>
      <c r="I34" s="180" t="s">
        <v>123</v>
      </c>
      <c r="J34" s="180" t="s">
        <v>124</v>
      </c>
      <c r="K34" s="180" t="s">
        <v>125</v>
      </c>
      <c r="L34" s="165">
        <v>3</v>
      </c>
      <c r="M34" s="215">
        <v>3</v>
      </c>
      <c r="N34" s="128">
        <f t="shared" si="6"/>
        <v>0.03</v>
      </c>
      <c r="O34" s="130"/>
      <c r="P34" s="130"/>
      <c r="Q34" s="130"/>
      <c r="R34" s="130"/>
      <c r="S34" s="130"/>
      <c r="T34" s="130"/>
      <c r="U34" s="130"/>
      <c r="V34" s="130"/>
      <c r="W34" s="130"/>
      <c r="X34" s="130"/>
    </row>
    <row r="35" spans="1:24" ht="18.75" customHeight="1">
      <c r="A35" s="225" t="s">
        <v>39</v>
      </c>
      <c r="B35" s="259">
        <v>1.19</v>
      </c>
      <c r="C35" s="260" t="s">
        <v>137</v>
      </c>
      <c r="D35" s="261">
        <v>0.54</v>
      </c>
      <c r="E35" s="262" t="s">
        <v>94</v>
      </c>
      <c r="F35" s="264">
        <v>2.5</v>
      </c>
      <c r="G35" s="127">
        <v>52</v>
      </c>
      <c r="H35" s="127">
        <v>53</v>
      </c>
      <c r="I35" s="127">
        <v>54</v>
      </c>
      <c r="J35" s="265">
        <v>55</v>
      </c>
      <c r="K35" s="127">
        <v>56</v>
      </c>
      <c r="L35" s="215">
        <v>80.17</v>
      </c>
      <c r="M35" s="128">
        <f>(((IF(L35&lt;G35,G35,IF(L35&gt;K35,K35,L35)))-(IF(L35&lt;G35,G35,IF(AND(L35&gt;=G35,L35&lt;H35),G35,IF(AND(L35&gt;=H35,L35&lt;I35),H35,IF(AND(L35&gt;=I35,L35&lt;J35),I35,IF(AND(L35&gt;=J35,L35&lt;K35),J35,IF(L35&gt;=K35,K35,"0"))))))))/(K35-J35))+IF(L35&lt;G35,"1",IF(AND(L35&gt;=G35,L35&lt;H35),"1",IF(AND(L35&gt;=H35,L35&lt;I35),"2",IF(AND(L35&gt;=I35,L35&lt;J35),"3",IF(AND(L35&gt;=J35,L35&lt;K35),"4",IF(L35&gt;=K35,"5","0"))))))</f>
        <v>5</v>
      </c>
      <c r="N35" s="128">
        <f t="shared" si="6"/>
        <v>0.125</v>
      </c>
    </row>
    <row r="36" spans="1:24" ht="18.75" customHeight="1">
      <c r="A36" s="225" t="s">
        <v>138</v>
      </c>
      <c r="B36" s="259">
        <v>1.2</v>
      </c>
      <c r="C36" s="267" t="s">
        <v>139</v>
      </c>
      <c r="D36" s="268" t="s">
        <v>130</v>
      </c>
      <c r="E36" s="272" t="s">
        <v>116</v>
      </c>
      <c r="F36" s="271">
        <v>3</v>
      </c>
      <c r="G36" s="255" t="s">
        <v>128</v>
      </c>
      <c r="H36" s="127" t="s">
        <v>129</v>
      </c>
      <c r="I36" s="180" t="s">
        <v>123</v>
      </c>
      <c r="J36" s="180" t="s">
        <v>124</v>
      </c>
      <c r="K36" s="127" t="s">
        <v>130</v>
      </c>
      <c r="L36" s="215">
        <v>2</v>
      </c>
      <c r="M36" s="215">
        <v>5</v>
      </c>
      <c r="N36" s="128">
        <f t="shared" si="6"/>
        <v>0.15</v>
      </c>
    </row>
    <row r="37" spans="1:24" ht="18.75" customHeight="1">
      <c r="A37" s="225" t="s">
        <v>113</v>
      </c>
      <c r="B37" s="259">
        <v>1.21</v>
      </c>
      <c r="C37" s="134" t="s">
        <v>142</v>
      </c>
      <c r="D37" s="273">
        <v>0.87</v>
      </c>
      <c r="E37" s="274" t="s">
        <v>143</v>
      </c>
      <c r="F37" s="275">
        <v>1</v>
      </c>
      <c r="G37" s="276">
        <v>79</v>
      </c>
      <c r="H37" s="276">
        <v>81</v>
      </c>
      <c r="I37" s="276">
        <v>83</v>
      </c>
      <c r="J37" s="276">
        <v>85</v>
      </c>
      <c r="K37" s="276">
        <v>87</v>
      </c>
      <c r="L37" s="215">
        <v>0</v>
      </c>
      <c r="M37" s="128">
        <f>(((IF(L37&lt;G37,G37,IF(L37&gt;K37,K37,L37)))-(IF(L37&lt;G37,G37,IF(AND(L37&gt;=G37,L37&lt;H37),G37,IF(AND(L37&gt;=H37,L37&lt;I37),H37,IF(AND(L37&gt;=I37,L37&lt;J37),I37,IF(AND(L37&gt;=J37,L37&lt;K37),J37,IF(L37&gt;=K37,K37,"0"))))))))/(K37-J37))+IF(L37&lt;G37,"1",IF(AND(L37&gt;=G37,L37&lt;H37),"1",IF(AND(L37&gt;=H37,L37&lt;I37),"2",IF(AND(L37&gt;=I37,L37&lt;J37),"3",IF(AND(L37&gt;=J37,L37&lt;K37),"4",IF(L37&gt;=K37,"5","0"))))))</f>
        <v>1</v>
      </c>
      <c r="N37" s="128">
        <f t="shared" si="6"/>
        <v>0.01</v>
      </c>
    </row>
    <row r="38" spans="1:24" ht="18.75" customHeight="1">
      <c r="A38" s="112" t="s">
        <v>39</v>
      </c>
      <c r="B38" s="259">
        <v>1.22</v>
      </c>
      <c r="C38" s="260" t="s">
        <v>144</v>
      </c>
      <c r="D38" s="268" t="s">
        <v>265</v>
      </c>
      <c r="E38" s="262" t="s">
        <v>94</v>
      </c>
      <c r="F38" s="275">
        <v>2.5</v>
      </c>
      <c r="G38" s="127">
        <v>4</v>
      </c>
      <c r="H38" s="127">
        <v>3.6</v>
      </c>
      <c r="I38" s="127">
        <v>3.2</v>
      </c>
      <c r="J38" s="127">
        <v>2.8</v>
      </c>
      <c r="K38" s="127">
        <v>2.4</v>
      </c>
      <c r="L38" s="215">
        <v>0</v>
      </c>
      <c r="M38" s="128">
        <f t="shared" ref="M38:M40" si="9">(((IF(L38&gt;G38,G38,IF(L38&lt;K38,K38,L38)))-(IF(L38&lt;G38,G38,IF(AND(L38&gt;=G38,L38&lt;H38),G38,IF(AND(L38&gt;=H38,L38&lt;I38),H38,IF(AND(L38&gt;=I38,L38&lt;J38),I38,IF(AND(L38&gt;=J38,L38&lt;K38),J38,IF(L38&gt;=K38,K38,"0"))))))))/(K38-J38))+IF(L38&lt;G38,"1",IF(AND(L38&gt;=G38,L38&lt;H38),"1",IF(AND(L38&gt;=H38,L38&lt;I38),"2",IF(AND(L38&gt;=I38,L38&lt;J38),"3",IF(AND(L38&gt;=J38,L38&lt;K38),"4",IF(L38&gt;=K38,"5","0"))))))</f>
        <v>5.0000000000000009</v>
      </c>
      <c r="N38" s="128">
        <f t="shared" si="6"/>
        <v>0.12500000000000003</v>
      </c>
    </row>
    <row r="39" spans="1:24" ht="18.75" customHeight="1">
      <c r="A39" s="112" t="s">
        <v>39</v>
      </c>
      <c r="B39" s="259">
        <v>1.23</v>
      </c>
      <c r="C39" s="278" t="s">
        <v>146</v>
      </c>
      <c r="D39" s="268" t="s">
        <v>267</v>
      </c>
      <c r="E39" s="262" t="s">
        <v>94</v>
      </c>
      <c r="F39" s="275">
        <v>2.5</v>
      </c>
      <c r="G39" s="180">
        <v>22</v>
      </c>
      <c r="H39" s="180">
        <v>21.75</v>
      </c>
      <c r="I39" s="180">
        <v>21.5</v>
      </c>
      <c r="J39" s="180">
        <v>21.25</v>
      </c>
      <c r="K39" s="180">
        <v>21</v>
      </c>
      <c r="L39" s="215">
        <v>0</v>
      </c>
      <c r="M39" s="128">
        <f t="shared" si="9"/>
        <v>5</v>
      </c>
      <c r="N39" s="128">
        <f t="shared" si="6"/>
        <v>0.125</v>
      </c>
    </row>
    <row r="40" spans="1:24" ht="18.75" customHeight="1">
      <c r="A40" s="534" t="s">
        <v>39</v>
      </c>
      <c r="B40" s="279">
        <v>1.24</v>
      </c>
      <c r="C40" s="280" t="s">
        <v>148</v>
      </c>
      <c r="D40" s="281" t="s">
        <v>149</v>
      </c>
      <c r="E40" s="262" t="s">
        <v>94</v>
      </c>
      <c r="F40" s="282">
        <v>1.3</v>
      </c>
      <c r="G40" s="127">
        <v>2.4</v>
      </c>
      <c r="H40" s="127">
        <v>2.2000000000000002</v>
      </c>
      <c r="I40" s="127">
        <v>2</v>
      </c>
      <c r="J40" s="127">
        <v>1.8</v>
      </c>
      <c r="K40" s="127">
        <v>1.6</v>
      </c>
      <c r="L40" s="182">
        <v>0.5</v>
      </c>
      <c r="M40" s="128">
        <f t="shared" si="9"/>
        <v>5</v>
      </c>
      <c r="N40" s="128">
        <f t="shared" si="6"/>
        <v>6.5000000000000002E-2</v>
      </c>
    </row>
    <row r="41" spans="1:24" ht="18.75" customHeight="1">
      <c r="A41" s="535"/>
      <c r="B41" s="259"/>
      <c r="C41" s="285" t="s">
        <v>151</v>
      </c>
      <c r="D41" s="281">
        <v>0.1</v>
      </c>
      <c r="E41" s="286" t="s">
        <v>94</v>
      </c>
      <c r="F41" s="288">
        <v>1.2</v>
      </c>
      <c r="G41" s="289">
        <v>6</v>
      </c>
      <c r="H41" s="289">
        <v>8</v>
      </c>
      <c r="I41" s="289">
        <v>10</v>
      </c>
      <c r="J41" s="289">
        <v>12</v>
      </c>
      <c r="K41" s="289">
        <v>14</v>
      </c>
      <c r="L41" s="284">
        <v>4.8600000000000003</v>
      </c>
      <c r="M41" s="128">
        <f>(((IF(L41&lt;G41,G41,IF(L41&gt;K41,K41,L41)))-(IF(L41&lt;G41,G41,IF(AND(L41&gt;=G41,L41&lt;H41),G41,IF(AND(L41&gt;=H41,L41&lt;I41),H41,IF(AND(L41&gt;=I41,L41&lt;J41),I41,IF(AND(L41&gt;=J41,L41&lt;K41),J41,IF(L41&gt;=K41,K41,"0"))))))))/(K41-J41))+IF(L41&lt;G41,"1",IF(AND(L41&gt;=G41,L41&lt;H41),"1",IF(AND(L41&gt;=H41,L41&lt;I41),"2",IF(AND(L41&gt;=I41,L41&lt;J41),"3",IF(AND(L41&gt;=J41,L41&lt;K41),"4",IF(L41&gt;=K41,"5","0"))))))</f>
        <v>1</v>
      </c>
      <c r="N41" s="128">
        <f t="shared" si="6"/>
        <v>1.2E-2</v>
      </c>
    </row>
    <row r="42" spans="1:24" ht="18.75" customHeight="1">
      <c r="A42" s="112" t="s">
        <v>113</v>
      </c>
      <c r="B42" s="259">
        <v>1.25</v>
      </c>
      <c r="C42" s="290" t="s">
        <v>153</v>
      </c>
      <c r="D42" s="291"/>
      <c r="E42" s="292"/>
      <c r="F42" s="294"/>
      <c r="G42" s="189"/>
      <c r="H42" s="295"/>
      <c r="I42" s="295"/>
      <c r="J42" s="295"/>
      <c r="K42" s="295"/>
      <c r="L42" s="194"/>
      <c r="M42" s="194"/>
      <c r="N42" s="196"/>
    </row>
    <row r="43" spans="1:24" ht="18.75" customHeight="1">
      <c r="A43" s="112"/>
      <c r="B43" s="259"/>
      <c r="C43" s="134" t="s">
        <v>154</v>
      </c>
      <c r="D43" s="41" t="s">
        <v>130</v>
      </c>
      <c r="E43" s="296" t="s">
        <v>116</v>
      </c>
      <c r="F43" s="297">
        <v>0.5</v>
      </c>
      <c r="G43" s="240" t="s">
        <v>121</v>
      </c>
      <c r="H43" s="299" t="s">
        <v>122</v>
      </c>
      <c r="I43" s="299" t="s">
        <v>123</v>
      </c>
      <c r="J43" s="299" t="s">
        <v>124</v>
      </c>
      <c r="K43" s="299" t="s">
        <v>125</v>
      </c>
      <c r="L43" s="39"/>
      <c r="M43" s="39">
        <v>0</v>
      </c>
      <c r="N43" s="128">
        <f t="shared" ref="N43:N45" si="10">SUM(M43*F43)/100</f>
        <v>0</v>
      </c>
    </row>
    <row r="44" spans="1:24" ht="18.75" customHeight="1">
      <c r="A44" s="112"/>
      <c r="B44" s="259"/>
      <c r="C44" s="114" t="s">
        <v>155</v>
      </c>
      <c r="D44" s="300" t="s">
        <v>130</v>
      </c>
      <c r="E44" s="301" t="s">
        <v>116</v>
      </c>
      <c r="F44" s="297">
        <v>0.5</v>
      </c>
      <c r="G44" s="302" t="s">
        <v>121</v>
      </c>
      <c r="H44" s="303" t="s">
        <v>122</v>
      </c>
      <c r="I44" s="303" t="s">
        <v>123</v>
      </c>
      <c r="J44" s="303" t="s">
        <v>124</v>
      </c>
      <c r="K44" s="303" t="s">
        <v>125</v>
      </c>
      <c r="L44" s="215"/>
      <c r="M44" s="215">
        <v>0</v>
      </c>
      <c r="N44" s="128">
        <f t="shared" si="10"/>
        <v>0</v>
      </c>
    </row>
    <row r="45" spans="1:24" ht="18.75" customHeight="1">
      <c r="A45" s="112"/>
      <c r="B45" s="259"/>
      <c r="C45" s="134" t="s">
        <v>156</v>
      </c>
      <c r="D45" s="304" t="s">
        <v>130</v>
      </c>
      <c r="E45" s="305" t="s">
        <v>116</v>
      </c>
      <c r="F45" s="307">
        <v>0.5</v>
      </c>
      <c r="G45" s="248" t="s">
        <v>121</v>
      </c>
      <c r="H45" s="308" t="s">
        <v>122</v>
      </c>
      <c r="I45" s="308" t="s">
        <v>123</v>
      </c>
      <c r="J45" s="308" t="s">
        <v>124</v>
      </c>
      <c r="K45" s="308" t="s">
        <v>125</v>
      </c>
      <c r="L45" s="284"/>
      <c r="M45" s="284">
        <v>0</v>
      </c>
      <c r="N45" s="128">
        <f t="shared" si="10"/>
        <v>0</v>
      </c>
    </row>
    <row r="46" spans="1:24" ht="18.75" customHeight="1">
      <c r="A46" s="112" t="s">
        <v>113</v>
      </c>
      <c r="B46" s="259">
        <v>1.26</v>
      </c>
      <c r="C46" s="290" t="s">
        <v>157</v>
      </c>
      <c r="D46" s="309"/>
      <c r="E46" s="292"/>
      <c r="F46" s="294"/>
      <c r="G46" s="189"/>
      <c r="H46" s="295"/>
      <c r="I46" s="295"/>
      <c r="J46" s="295"/>
      <c r="K46" s="295"/>
      <c r="L46" s="194"/>
      <c r="M46" s="194"/>
      <c r="N46" s="196"/>
    </row>
    <row r="47" spans="1:24" ht="18.75" customHeight="1">
      <c r="A47" s="225"/>
      <c r="B47" s="259"/>
      <c r="C47" s="114" t="s">
        <v>158</v>
      </c>
      <c r="D47" s="41" t="s">
        <v>130</v>
      </c>
      <c r="E47" s="296" t="s">
        <v>116</v>
      </c>
      <c r="F47" s="254">
        <v>0.5</v>
      </c>
      <c r="G47" s="240" t="s">
        <v>121</v>
      </c>
      <c r="H47" s="299" t="s">
        <v>122</v>
      </c>
      <c r="I47" s="299" t="s">
        <v>123</v>
      </c>
      <c r="J47" s="299" t="s">
        <v>124</v>
      </c>
      <c r="K47" s="299" t="s">
        <v>125</v>
      </c>
      <c r="L47" s="39">
        <v>2</v>
      </c>
      <c r="M47" s="39">
        <v>2</v>
      </c>
      <c r="N47" s="128">
        <f t="shared" ref="N47:N53" si="11">SUM(M47*F47)/100</f>
        <v>0.01</v>
      </c>
    </row>
    <row r="48" spans="1:24" ht="18.75" customHeight="1">
      <c r="A48" s="225"/>
      <c r="B48" s="259"/>
      <c r="C48" s="114" t="s">
        <v>159</v>
      </c>
      <c r="D48" s="155" t="s">
        <v>130</v>
      </c>
      <c r="E48" s="301" t="s">
        <v>116</v>
      </c>
      <c r="F48" s="254">
        <v>0.5</v>
      </c>
      <c r="G48" s="302" t="s">
        <v>121</v>
      </c>
      <c r="H48" s="303" t="s">
        <v>122</v>
      </c>
      <c r="I48" s="303" t="s">
        <v>123</v>
      </c>
      <c r="J48" s="303" t="s">
        <v>124</v>
      </c>
      <c r="K48" s="303" t="s">
        <v>125</v>
      </c>
      <c r="L48" s="223">
        <v>0</v>
      </c>
      <c r="M48" s="223">
        <v>0</v>
      </c>
      <c r="N48" s="128">
        <f t="shared" si="11"/>
        <v>0</v>
      </c>
    </row>
    <row r="49" spans="1:14" ht="18.75" customHeight="1">
      <c r="A49" s="225"/>
      <c r="B49" s="312"/>
      <c r="C49" s="313" t="s">
        <v>160</v>
      </c>
      <c r="D49" s="300" t="s">
        <v>130</v>
      </c>
      <c r="E49" s="301" t="s">
        <v>116</v>
      </c>
      <c r="F49" s="254">
        <v>0.5</v>
      </c>
      <c r="G49" s="302" t="s">
        <v>121</v>
      </c>
      <c r="H49" s="303" t="s">
        <v>122</v>
      </c>
      <c r="I49" s="303" t="s">
        <v>123</v>
      </c>
      <c r="J49" s="303" t="s">
        <v>124</v>
      </c>
      <c r="K49" s="303" t="s">
        <v>125</v>
      </c>
      <c r="L49" s="215">
        <v>0</v>
      </c>
      <c r="M49" s="215">
        <v>0</v>
      </c>
      <c r="N49" s="128">
        <f t="shared" si="11"/>
        <v>0</v>
      </c>
    </row>
    <row r="50" spans="1:14" ht="18.75" customHeight="1">
      <c r="A50" s="225"/>
      <c r="B50" s="259"/>
      <c r="C50" s="114" t="s">
        <v>161</v>
      </c>
      <c r="D50" s="300">
        <v>1</v>
      </c>
      <c r="E50" s="301" t="s">
        <v>116</v>
      </c>
      <c r="F50" s="254">
        <v>0.5</v>
      </c>
      <c r="G50" s="302">
        <v>80</v>
      </c>
      <c r="H50" s="315">
        <v>85</v>
      </c>
      <c r="I50" s="315">
        <v>90</v>
      </c>
      <c r="J50" s="315">
        <v>95</v>
      </c>
      <c r="K50" s="315">
        <v>100</v>
      </c>
      <c r="L50" s="215">
        <v>100</v>
      </c>
      <c r="M50" s="128">
        <f>(((IF(L50&lt;G50,G50,IF(L50&gt;K50,K50,L50)))-(IF(L50&lt;G50,G50,IF(AND(L50&gt;=G50,L50&lt;H50),G50,IF(AND(L50&gt;=H50,L50&lt;I50),H50,IF(AND(L50&gt;=I50,L50&lt;J50),I50,IF(AND(L50&gt;=J50,L50&lt;K50),J50,IF(L50&gt;=K50,K50,"0"))))))))/(K50-J50))+IF(L50&lt;G50,"1",IF(AND(L50&gt;=G50,L50&lt;H50),"1",IF(AND(L50&gt;=H50,L50&lt;I50),"2",IF(AND(L50&gt;=I50,L50&lt;J50),"3",IF(AND(L50&gt;=J50,L50&lt;K50),"4",IF(L50&gt;=K50,"5","0"))))))</f>
        <v>5</v>
      </c>
      <c r="N50" s="128">
        <f t="shared" si="11"/>
        <v>2.5000000000000001E-2</v>
      </c>
    </row>
    <row r="51" spans="1:14" ht="18.75" customHeight="1">
      <c r="A51" s="112"/>
      <c r="B51" s="259"/>
      <c r="C51" s="134" t="s">
        <v>162</v>
      </c>
      <c r="D51" s="300">
        <v>1</v>
      </c>
      <c r="E51" s="301" t="s">
        <v>116</v>
      </c>
      <c r="F51" s="254">
        <v>0.5</v>
      </c>
      <c r="G51" s="302" t="s">
        <v>121</v>
      </c>
      <c r="H51" s="303" t="s">
        <v>122</v>
      </c>
      <c r="I51" s="303" t="s">
        <v>123</v>
      </c>
      <c r="J51" s="303" t="s">
        <v>124</v>
      </c>
      <c r="K51" s="303" t="s">
        <v>125</v>
      </c>
      <c r="L51" s="317">
        <v>0</v>
      </c>
      <c r="M51" s="318">
        <v>0</v>
      </c>
      <c r="N51" s="128">
        <f t="shared" si="11"/>
        <v>0</v>
      </c>
    </row>
    <row r="52" spans="1:14" ht="18.75" customHeight="1">
      <c r="A52" s="112" t="s">
        <v>113</v>
      </c>
      <c r="B52" s="259">
        <v>1.27</v>
      </c>
      <c r="C52" s="114" t="s">
        <v>163</v>
      </c>
      <c r="D52" s="300">
        <v>0.8</v>
      </c>
      <c r="E52" s="301" t="s">
        <v>116</v>
      </c>
      <c r="F52" s="254">
        <v>1</v>
      </c>
      <c r="G52" s="302">
        <v>40</v>
      </c>
      <c r="H52" s="315">
        <v>50</v>
      </c>
      <c r="I52" s="315">
        <v>60</v>
      </c>
      <c r="J52" s="315">
        <v>70</v>
      </c>
      <c r="K52" s="315">
        <v>80</v>
      </c>
      <c r="L52" s="317">
        <v>0</v>
      </c>
      <c r="M52" s="128">
        <f t="shared" ref="M52:M53" si="12">(((IF(L52&lt;G52,G52,IF(L52&gt;K52,K52,L52)))-(IF(L52&lt;G52,G52,IF(AND(L52&gt;=G52,L52&lt;H52),G52,IF(AND(L52&gt;=H52,L52&lt;I52),H52,IF(AND(L52&gt;=I52,L52&lt;J52),I52,IF(AND(L52&gt;=J52,L52&lt;K52),J52,IF(L52&gt;=K52,K52,"0"))))))))/(K52-J52))+IF(L52&lt;G52,"1",IF(AND(L52&gt;=G52,L52&lt;H52),"1",IF(AND(L52&gt;=H52,L52&lt;I52),"2",IF(AND(L52&gt;=I52,L52&lt;J52),"3",IF(AND(L52&gt;=J52,L52&lt;K52),"4",IF(L52&gt;=K52,"5","0"))))))</f>
        <v>1</v>
      </c>
      <c r="N52" s="128">
        <f t="shared" si="11"/>
        <v>0.01</v>
      </c>
    </row>
    <row r="53" spans="1:14" ht="18.75" customHeight="1">
      <c r="A53" s="320"/>
      <c r="B53" s="279">
        <v>1.28</v>
      </c>
      <c r="C53" s="250" t="s">
        <v>164</v>
      </c>
      <c r="D53" s="304">
        <v>0.8</v>
      </c>
      <c r="E53" s="305" t="s">
        <v>116</v>
      </c>
      <c r="F53" s="322">
        <v>0.5</v>
      </c>
      <c r="G53" s="323">
        <v>70</v>
      </c>
      <c r="H53" s="323">
        <v>75</v>
      </c>
      <c r="I53" s="323">
        <v>80</v>
      </c>
      <c r="J53" s="323">
        <v>85</v>
      </c>
      <c r="K53" s="323">
        <v>90</v>
      </c>
      <c r="L53" s="324">
        <v>0</v>
      </c>
      <c r="M53" s="128">
        <f t="shared" si="12"/>
        <v>1</v>
      </c>
      <c r="N53" s="128">
        <f t="shared" si="11"/>
        <v>5.0000000000000001E-3</v>
      </c>
    </row>
    <row r="54" spans="1:14" ht="18.75" customHeight="1">
      <c r="A54" s="320"/>
      <c r="B54" s="326">
        <v>1.29</v>
      </c>
      <c r="C54" s="327" t="s">
        <v>165</v>
      </c>
      <c r="D54" s="291"/>
      <c r="E54" s="292"/>
      <c r="F54" s="189"/>
      <c r="G54" s="189"/>
      <c r="H54" s="295"/>
      <c r="I54" s="189"/>
      <c r="J54" s="189"/>
      <c r="K54" s="295"/>
      <c r="L54" s="194"/>
      <c r="M54" s="194"/>
      <c r="N54" s="196"/>
    </row>
    <row r="55" spans="1:14" ht="18.75" customHeight="1">
      <c r="A55" s="153"/>
      <c r="B55" s="328"/>
      <c r="C55" s="250" t="s">
        <v>166</v>
      </c>
      <c r="D55" s="329">
        <v>0.6</v>
      </c>
      <c r="E55" s="296" t="s">
        <v>116</v>
      </c>
      <c r="F55" s="297">
        <v>0.5</v>
      </c>
      <c r="G55" s="171">
        <v>40</v>
      </c>
      <c r="H55" s="171">
        <v>45</v>
      </c>
      <c r="I55" s="171">
        <v>50</v>
      </c>
      <c r="J55" s="171">
        <v>55</v>
      </c>
      <c r="K55" s="171">
        <v>60</v>
      </c>
      <c r="L55" s="39"/>
      <c r="M55" s="128">
        <f t="shared" ref="M55:M57" si="13">(((IF(L55&lt;G55,G55,IF(L55&gt;K55,K55,L55)))-(IF(L55&lt;G55,G55,IF(AND(L55&gt;=G55,L55&lt;H55),G55,IF(AND(L55&gt;=H55,L55&lt;I55),H55,IF(AND(L55&gt;=I55,L55&lt;J55),I55,IF(AND(L55&gt;=J55,L55&lt;K55),J55,IF(L55&gt;=K55,K55,"0"))))))))/(K55-J55))+IF(L55&lt;G55,"1",IF(AND(L55&gt;=G55,L55&lt;H55),"1",IF(AND(L55&gt;=H55,L55&lt;I55),"2",IF(AND(L55&gt;=I55,L55&lt;J55),"3",IF(AND(L55&gt;=J55,L55&lt;K55),"4",IF(L55&gt;=K55,"5","0"))))))</f>
        <v>1</v>
      </c>
      <c r="N55" s="128">
        <f t="shared" ref="N55:N60" si="14">SUM(M55*F55)/100</f>
        <v>5.0000000000000001E-3</v>
      </c>
    </row>
    <row r="56" spans="1:14" ht="18.75" customHeight="1">
      <c r="A56" s="153"/>
      <c r="B56" s="331"/>
      <c r="C56" s="250" t="s">
        <v>167</v>
      </c>
      <c r="D56" s="300">
        <v>0.5</v>
      </c>
      <c r="E56" s="301" t="s">
        <v>116</v>
      </c>
      <c r="F56" s="254">
        <v>0.5</v>
      </c>
      <c r="G56" s="127">
        <v>30</v>
      </c>
      <c r="H56" s="127">
        <v>35</v>
      </c>
      <c r="I56" s="127">
        <v>40</v>
      </c>
      <c r="J56" s="127">
        <v>45</v>
      </c>
      <c r="K56" s="127">
        <v>50</v>
      </c>
      <c r="L56" s="215"/>
      <c r="M56" s="128">
        <f t="shared" si="13"/>
        <v>1</v>
      </c>
      <c r="N56" s="128">
        <f t="shared" si="14"/>
        <v>5.0000000000000001E-3</v>
      </c>
    </row>
    <row r="57" spans="1:14" ht="18.75" customHeight="1">
      <c r="A57" s="112"/>
      <c r="B57" s="312"/>
      <c r="C57" s="250" t="s">
        <v>168</v>
      </c>
      <c r="D57" s="300">
        <v>0.4</v>
      </c>
      <c r="E57" s="301" t="s">
        <v>116</v>
      </c>
      <c r="F57" s="254">
        <v>0.5</v>
      </c>
      <c r="G57" s="127">
        <v>20</v>
      </c>
      <c r="H57" s="127">
        <v>25</v>
      </c>
      <c r="I57" s="127">
        <v>30</v>
      </c>
      <c r="J57" s="127">
        <v>35</v>
      </c>
      <c r="K57" s="127">
        <v>40</v>
      </c>
      <c r="L57" s="215"/>
      <c r="M57" s="128">
        <f t="shared" si="13"/>
        <v>1</v>
      </c>
      <c r="N57" s="128">
        <f t="shared" si="14"/>
        <v>5.0000000000000001E-3</v>
      </c>
    </row>
    <row r="58" spans="1:14" ht="18.75" customHeight="1">
      <c r="A58" s="225" t="s">
        <v>169</v>
      </c>
      <c r="B58" s="259">
        <v>1.3</v>
      </c>
      <c r="C58" s="332" t="s">
        <v>170</v>
      </c>
      <c r="D58" s="333"/>
      <c r="E58" s="333" t="s">
        <v>116</v>
      </c>
      <c r="F58" s="335">
        <v>0</v>
      </c>
      <c r="G58" s="302" t="s">
        <v>121</v>
      </c>
      <c r="H58" s="303" t="s">
        <v>122</v>
      </c>
      <c r="I58" s="303" t="s">
        <v>123</v>
      </c>
      <c r="J58" s="303" t="s">
        <v>124</v>
      </c>
      <c r="K58" s="303" t="s">
        <v>125</v>
      </c>
      <c r="L58" s="165"/>
      <c r="M58" s="215">
        <v>2</v>
      </c>
      <c r="N58" s="128">
        <f t="shared" si="14"/>
        <v>0</v>
      </c>
    </row>
    <row r="59" spans="1:14" ht="18.75" customHeight="1">
      <c r="A59" s="112"/>
      <c r="B59" s="216">
        <v>1.31</v>
      </c>
      <c r="C59" s="337" t="s">
        <v>171</v>
      </c>
      <c r="D59" s="338"/>
      <c r="E59" s="339"/>
      <c r="F59" s="335">
        <v>1.3</v>
      </c>
      <c r="G59" s="171">
        <v>2</v>
      </c>
      <c r="H59" s="171">
        <v>4</v>
      </c>
      <c r="I59" s="171">
        <v>6</v>
      </c>
      <c r="J59" s="171">
        <v>8</v>
      </c>
      <c r="K59" s="171">
        <v>10</v>
      </c>
      <c r="L59" s="165"/>
      <c r="M59" s="128">
        <v>5</v>
      </c>
      <c r="N59" s="128">
        <f t="shared" si="14"/>
        <v>6.5000000000000002E-2</v>
      </c>
    </row>
    <row r="60" spans="1:14" ht="18.75" customHeight="1">
      <c r="A60" s="225"/>
      <c r="B60" s="279">
        <v>1.32</v>
      </c>
      <c r="C60" s="342" t="s">
        <v>172</v>
      </c>
      <c r="D60" s="344"/>
      <c r="E60" s="345"/>
      <c r="F60" s="271">
        <v>1.2</v>
      </c>
      <c r="G60" s="346">
        <v>1</v>
      </c>
      <c r="H60" s="346">
        <v>2</v>
      </c>
      <c r="I60" s="346">
        <v>3</v>
      </c>
      <c r="J60" s="346">
        <v>4</v>
      </c>
      <c r="K60" s="346">
        <v>5</v>
      </c>
      <c r="L60" s="182"/>
      <c r="M60" s="324">
        <v>5</v>
      </c>
      <c r="N60" s="324">
        <f t="shared" si="14"/>
        <v>0.06</v>
      </c>
    </row>
    <row r="61" spans="1:14" ht="18.75" customHeight="1">
      <c r="A61" s="225"/>
      <c r="B61" s="348"/>
      <c r="C61" s="350" t="s">
        <v>173</v>
      </c>
      <c r="D61" s="351"/>
      <c r="E61" s="351"/>
      <c r="F61" s="354">
        <v>30</v>
      </c>
      <c r="G61" s="355"/>
      <c r="H61" s="355"/>
      <c r="I61" s="355"/>
      <c r="J61" s="355"/>
      <c r="K61" s="355"/>
      <c r="L61" s="355"/>
      <c r="M61" s="355"/>
      <c r="N61" s="355"/>
    </row>
    <row r="62" spans="1:14" ht="18.75" customHeight="1">
      <c r="A62" s="225"/>
      <c r="B62" s="357"/>
      <c r="C62" s="156" t="s">
        <v>174</v>
      </c>
      <c r="D62" s="359"/>
      <c r="E62" s="361"/>
      <c r="F62" s="275"/>
      <c r="G62" s="154"/>
      <c r="H62" s="154"/>
      <c r="I62" s="154"/>
      <c r="J62" s="154"/>
      <c r="K62" s="154"/>
      <c r="L62" s="154"/>
      <c r="M62" s="154"/>
      <c r="N62" s="154"/>
    </row>
    <row r="63" spans="1:14" ht="18.75" customHeight="1">
      <c r="A63" s="225" t="s">
        <v>169</v>
      </c>
      <c r="B63" s="363">
        <v>2.1</v>
      </c>
      <c r="C63" s="365" t="s">
        <v>175</v>
      </c>
      <c r="D63" s="367" t="s">
        <v>53</v>
      </c>
      <c r="E63" s="369" t="s">
        <v>116</v>
      </c>
      <c r="F63" s="282">
        <v>3</v>
      </c>
      <c r="G63" s="289" t="s">
        <v>121</v>
      </c>
      <c r="H63" s="289" t="s">
        <v>122</v>
      </c>
      <c r="I63" s="289" t="s">
        <v>123</v>
      </c>
      <c r="J63" s="289" t="s">
        <v>124</v>
      </c>
      <c r="K63" s="289" t="s">
        <v>125</v>
      </c>
      <c r="L63" s="371">
        <v>2</v>
      </c>
      <c r="M63" s="371">
        <v>2</v>
      </c>
      <c r="N63" s="172">
        <f>SUM(M63*F63)/100</f>
        <v>0.06</v>
      </c>
    </row>
    <row r="64" spans="1:14" ht="18.75" customHeight="1">
      <c r="A64" s="225" t="s">
        <v>169</v>
      </c>
      <c r="B64" s="358">
        <v>2.2000000000000002</v>
      </c>
      <c r="C64" s="341" t="s">
        <v>176</v>
      </c>
      <c r="D64" s="364"/>
      <c r="E64" s="366"/>
      <c r="F64" s="368"/>
      <c r="G64" s="194"/>
      <c r="H64" s="194"/>
      <c r="I64" s="194"/>
      <c r="J64" s="194"/>
      <c r="K64" s="194"/>
      <c r="L64" s="194"/>
      <c r="M64" s="194"/>
      <c r="N64" s="196"/>
    </row>
    <row r="65" spans="1:14" ht="18.75" customHeight="1">
      <c r="A65" s="225"/>
      <c r="B65" s="259"/>
      <c r="C65" s="360" t="s">
        <v>177</v>
      </c>
      <c r="D65" s="370" t="s">
        <v>178</v>
      </c>
      <c r="E65" s="372" t="s">
        <v>94</v>
      </c>
      <c r="F65" s="374">
        <v>1.5</v>
      </c>
      <c r="G65" s="171">
        <v>20</v>
      </c>
      <c r="H65" s="171">
        <v>25</v>
      </c>
      <c r="I65" s="171">
        <v>30</v>
      </c>
      <c r="J65" s="171">
        <v>35</v>
      </c>
      <c r="K65" s="171">
        <v>40</v>
      </c>
      <c r="L65" s="39">
        <v>18.38</v>
      </c>
      <c r="M65" s="128">
        <f t="shared" ref="M65:M66" si="15">(((IF(L65&lt;G65,G65,IF(L65&gt;K65,K65,L65)))-(IF(L65&lt;G65,G65,IF(AND(L65&gt;=G65,L65&lt;H65),G65,IF(AND(L65&gt;=H65,L65&lt;I65),H65,IF(AND(L65&gt;=I65,L65&lt;J65),I65,IF(AND(L65&gt;=J65,L65&lt;K65),J65,IF(L65&gt;=K65,K65,"0"))))))))/(K65-J65))+IF(L65&lt;G65,"1",IF(AND(L65&gt;=G65,L65&lt;H65),"1",IF(AND(L65&gt;=H65,L65&lt;I65),"2",IF(AND(L65&gt;=I65,L65&lt;J65),"3",IF(AND(L65&gt;=J65,L65&lt;K65),"4",IF(L65&gt;=K65,"5","0"))))))</f>
        <v>1</v>
      </c>
      <c r="N65" s="128">
        <f t="shared" ref="N65:N81" si="16">SUM(M65*F65)/100</f>
        <v>1.4999999999999999E-2</v>
      </c>
    </row>
    <row r="66" spans="1:14" ht="18.75" customHeight="1">
      <c r="A66" s="112"/>
      <c r="B66" s="259"/>
      <c r="C66" s="360" t="s">
        <v>179</v>
      </c>
      <c r="D66" s="268" t="s">
        <v>180</v>
      </c>
      <c r="E66" s="274" t="s">
        <v>94</v>
      </c>
      <c r="F66" s="335">
        <v>1.5</v>
      </c>
      <c r="G66" s="127">
        <v>25</v>
      </c>
      <c r="H66" s="127">
        <v>30</v>
      </c>
      <c r="I66" s="127">
        <v>35</v>
      </c>
      <c r="J66" s="127">
        <v>40</v>
      </c>
      <c r="K66" s="276">
        <v>45</v>
      </c>
      <c r="L66" s="215">
        <v>30.78</v>
      </c>
      <c r="M66" s="128">
        <f t="shared" si="15"/>
        <v>2.1560000000000001</v>
      </c>
      <c r="N66" s="128">
        <f t="shared" si="16"/>
        <v>3.2340000000000001E-2</v>
      </c>
    </row>
    <row r="67" spans="1:14" ht="18.75" customHeight="1">
      <c r="A67" s="225" t="s">
        <v>39</v>
      </c>
      <c r="B67" s="358">
        <v>2.2999999999999998</v>
      </c>
      <c r="C67" s="260" t="s">
        <v>181</v>
      </c>
      <c r="D67" s="268" t="s">
        <v>97</v>
      </c>
      <c r="E67" s="274" t="s">
        <v>94</v>
      </c>
      <c r="F67" s="377">
        <v>2</v>
      </c>
      <c r="G67" s="276">
        <v>8</v>
      </c>
      <c r="H67" s="276">
        <v>7.75</v>
      </c>
      <c r="I67" s="379">
        <v>7.5</v>
      </c>
      <c r="J67" s="276">
        <v>7.25</v>
      </c>
      <c r="K67" s="276">
        <v>7</v>
      </c>
      <c r="L67" s="318">
        <v>4.29</v>
      </c>
      <c r="M67" s="128">
        <f>(((IF(L67&gt;G67,G67,IF(L67&lt;K67,K67,L67)))-(IF(L67&lt;G67,G67,IF(AND(L67&gt;=G67,L67&lt;H67),G67,IF(AND(L67&gt;=H67,L67&lt;I67),H67,IF(AND(L67&gt;=I67,L67&lt;J67),I67,IF(AND(L67&gt;=J67,L67&lt;K67),J67,IF(L67&gt;=K67,K67,"0"))))))))/(K67-J67))+IF(L67&lt;G67,"1",IF(AND(L67&gt;=G67,L67&lt;H67),"1",IF(AND(L67&gt;=H67,L67&lt;I67),"2",IF(AND(L67&gt;=I67,L67&lt;J67),"3",IF(AND(L67&gt;=J67,L67&lt;K67),"4",IF(L67&gt;=K67,"5","0"))))))</f>
        <v>5</v>
      </c>
      <c r="N67" s="128">
        <f t="shared" si="16"/>
        <v>0.1</v>
      </c>
    </row>
    <row r="68" spans="1:14" ht="18.75" customHeight="1">
      <c r="A68" s="225" t="s">
        <v>169</v>
      </c>
      <c r="B68" s="358">
        <v>2.4</v>
      </c>
      <c r="C68" s="360" t="s">
        <v>182</v>
      </c>
      <c r="D68" s="268"/>
      <c r="E68" s="388"/>
      <c r="F68" s="282">
        <v>3</v>
      </c>
      <c r="G68" s="382"/>
      <c r="H68" s="382"/>
      <c r="I68" s="382"/>
      <c r="J68" s="382"/>
      <c r="K68" s="382"/>
      <c r="L68" s="284">
        <v>2</v>
      </c>
      <c r="M68" s="284">
        <v>2</v>
      </c>
      <c r="N68" s="128">
        <f t="shared" si="16"/>
        <v>0.06</v>
      </c>
    </row>
    <row r="69" spans="1:14" ht="18.75" customHeight="1">
      <c r="A69" s="112" t="s">
        <v>39</v>
      </c>
      <c r="B69" s="358">
        <v>2.5</v>
      </c>
      <c r="C69" s="384" t="s">
        <v>183</v>
      </c>
      <c r="D69" s="268">
        <v>0.2</v>
      </c>
      <c r="E69" s="274" t="s">
        <v>94</v>
      </c>
      <c r="F69" s="368"/>
      <c r="G69" s="276">
        <v>16</v>
      </c>
      <c r="H69" s="276">
        <v>18</v>
      </c>
      <c r="I69" s="276">
        <v>20</v>
      </c>
      <c r="J69" s="276">
        <v>22</v>
      </c>
      <c r="K69" s="276">
        <v>24</v>
      </c>
      <c r="L69" s="318">
        <v>24.33</v>
      </c>
      <c r="M69" s="128">
        <f t="shared" ref="M69:M72" si="17">(((IF(L69&lt;G69,G69,IF(L69&gt;K69,K69,L69)))-(IF(L69&lt;G69,G69,IF(AND(L69&gt;=G69,L69&lt;H69),G69,IF(AND(L69&gt;=H69,L69&lt;I69),H69,IF(AND(L69&gt;=I69,L69&lt;J69),I69,IF(AND(L69&gt;=J69,L69&lt;K69),J69,IF(L69&gt;=K69,K69,"0"))))))))/(K69-J69))+IF(L69&lt;G69,"1",IF(AND(L69&gt;=G69,L69&lt;H69),"1",IF(AND(L69&gt;=H69,L69&lt;I69),"2",IF(AND(L69&gt;=I69,L69&lt;J69),"3",IF(AND(L69&gt;=J69,L69&lt;K69),"4",IF(L69&gt;=K69,"5","0"))))))</f>
        <v>5</v>
      </c>
      <c r="N69" s="128">
        <f t="shared" si="16"/>
        <v>0</v>
      </c>
    </row>
    <row r="70" spans="1:14" ht="18.75" customHeight="1">
      <c r="A70" s="112"/>
      <c r="B70" s="358"/>
      <c r="C70" s="285" t="s">
        <v>184</v>
      </c>
      <c r="D70" s="268">
        <v>0.1</v>
      </c>
      <c r="E70" s="274"/>
      <c r="F70" s="392"/>
      <c r="G70" s="87">
        <v>6</v>
      </c>
      <c r="H70" s="87">
        <v>8</v>
      </c>
      <c r="I70" s="87">
        <v>10</v>
      </c>
      <c r="J70" s="87">
        <v>12</v>
      </c>
      <c r="K70" s="87">
        <v>14</v>
      </c>
      <c r="L70" s="390"/>
      <c r="M70" s="128">
        <f t="shared" si="17"/>
        <v>1</v>
      </c>
      <c r="N70" s="128">
        <f t="shared" si="16"/>
        <v>0</v>
      </c>
    </row>
    <row r="71" spans="1:14" ht="18.75" customHeight="1">
      <c r="A71" s="112"/>
      <c r="B71" s="358"/>
      <c r="C71" s="280" t="s">
        <v>185</v>
      </c>
      <c r="D71" s="268">
        <v>0.2</v>
      </c>
      <c r="E71" s="274"/>
      <c r="F71" s="275">
        <v>0</v>
      </c>
      <c r="G71" s="276">
        <v>16</v>
      </c>
      <c r="H71" s="276">
        <v>18</v>
      </c>
      <c r="I71" s="276">
        <v>20</v>
      </c>
      <c r="J71" s="276">
        <v>22</v>
      </c>
      <c r="K71" s="276">
        <v>24</v>
      </c>
      <c r="L71" s="318"/>
      <c r="M71" s="128">
        <f t="shared" si="17"/>
        <v>1</v>
      </c>
      <c r="N71" s="128">
        <f t="shared" si="16"/>
        <v>0</v>
      </c>
    </row>
    <row r="72" spans="1:14" ht="18.75" customHeight="1">
      <c r="A72" s="112"/>
      <c r="B72" s="358"/>
      <c r="C72" s="360" t="s">
        <v>186</v>
      </c>
      <c r="D72" s="268">
        <v>0.3</v>
      </c>
      <c r="E72" s="274"/>
      <c r="F72" s="275">
        <v>2</v>
      </c>
      <c r="G72" s="276">
        <v>26</v>
      </c>
      <c r="H72" s="276">
        <v>28</v>
      </c>
      <c r="I72" s="276">
        <v>30</v>
      </c>
      <c r="J72" s="276">
        <v>32</v>
      </c>
      <c r="K72" s="276">
        <v>34</v>
      </c>
      <c r="L72" s="215">
        <v>31.75</v>
      </c>
      <c r="M72" s="128">
        <f t="shared" si="17"/>
        <v>3.875</v>
      </c>
      <c r="N72" s="128">
        <f t="shared" si="16"/>
        <v>7.7499999999999999E-2</v>
      </c>
    </row>
    <row r="73" spans="1:14" ht="18.75" customHeight="1">
      <c r="A73" s="225" t="s">
        <v>169</v>
      </c>
      <c r="B73" s="358">
        <v>2.6</v>
      </c>
      <c r="C73" s="360" t="s">
        <v>187</v>
      </c>
      <c r="D73" s="268" t="s">
        <v>188</v>
      </c>
      <c r="E73" s="274" t="s">
        <v>94</v>
      </c>
      <c r="F73" s="275">
        <v>0</v>
      </c>
      <c r="G73" s="276">
        <v>14</v>
      </c>
      <c r="H73" s="276">
        <v>13</v>
      </c>
      <c r="I73" s="276">
        <v>12</v>
      </c>
      <c r="J73" s="276">
        <v>11</v>
      </c>
      <c r="K73" s="276">
        <v>10</v>
      </c>
      <c r="L73" s="215">
        <v>0.63</v>
      </c>
      <c r="M73" s="128">
        <f>(((IF(L73&gt;G73,G73,IF(L73&lt;K73,K73,L73)))-(IF(L73&lt;G73,G73,IF(AND(L73&gt;=G73,L73&lt;H73),G73,IF(AND(L73&gt;=H73,L73&lt;I73),H73,IF(AND(L73&gt;=I73,L73&lt;J73),I73,IF(AND(L73&gt;=J73,L73&lt;K73),J73,IF(L73&gt;=K73,K73,"0"))))))))/(K73-J73))+IF(L73&lt;G73,"1",IF(AND(L73&gt;=G73,L73&lt;H73),"1",IF(AND(L73&gt;=H73,L73&lt;I73),"2",IF(AND(L73&gt;=I73,L73&lt;J73),"3",IF(AND(L73&gt;=J73,L73&lt;K73),"4",IF(L73&gt;=K73,"5","0"))))))</f>
        <v>5</v>
      </c>
      <c r="N73" s="128">
        <f t="shared" si="16"/>
        <v>0</v>
      </c>
    </row>
    <row r="74" spans="1:14" ht="18.75" customHeight="1">
      <c r="A74" s="225" t="s">
        <v>169</v>
      </c>
      <c r="B74" s="358">
        <v>2.7</v>
      </c>
      <c r="C74" s="384" t="s">
        <v>189</v>
      </c>
      <c r="D74" s="268">
        <v>0.85</v>
      </c>
      <c r="E74" s="274" t="s">
        <v>143</v>
      </c>
      <c r="F74" s="275">
        <v>3</v>
      </c>
      <c r="G74" s="276">
        <v>73</v>
      </c>
      <c r="H74" s="276">
        <v>76</v>
      </c>
      <c r="I74" s="276">
        <v>79</v>
      </c>
      <c r="J74" s="276">
        <v>82</v>
      </c>
      <c r="K74" s="276">
        <v>85</v>
      </c>
      <c r="L74" s="215">
        <v>84.62</v>
      </c>
      <c r="M74" s="128">
        <f t="shared" ref="M74:M78" si="18">(((IF(L74&lt;G74,G74,IF(L74&gt;K74,K74,L74)))-(IF(L74&lt;G74,G74,IF(AND(L74&gt;=G74,L74&lt;H74),G74,IF(AND(L74&gt;=H74,L74&lt;I74),H74,IF(AND(L74&gt;=I74,L74&lt;J74),I74,IF(AND(L74&gt;=J74,L74&lt;K74),J74,IF(L74&gt;=K74,K74,"0"))))))))/(K74-J74))+IF(L74&lt;G74,"1",IF(AND(L74&gt;=G74,L74&lt;H74),"1",IF(AND(L74&gt;=H74,L74&lt;I74),"2",IF(AND(L74&gt;=I74,L74&lt;J74),"3",IF(AND(L74&gt;=J74,L74&lt;K74),"4",IF(L74&gt;=K74,"5","0"))))))</f>
        <v>4.8733333333333348</v>
      </c>
      <c r="N74" s="128">
        <f t="shared" si="16"/>
        <v>0.14620000000000005</v>
      </c>
    </row>
    <row r="75" spans="1:14" ht="18.75" customHeight="1">
      <c r="A75" s="225" t="s">
        <v>39</v>
      </c>
      <c r="B75" s="358">
        <v>2.8</v>
      </c>
      <c r="C75" s="260" t="s">
        <v>269</v>
      </c>
      <c r="D75" s="268" t="s">
        <v>191</v>
      </c>
      <c r="E75" s="274" t="s">
        <v>94</v>
      </c>
      <c r="F75" s="275">
        <v>2</v>
      </c>
      <c r="G75" s="276">
        <v>58</v>
      </c>
      <c r="H75" s="276">
        <v>60</v>
      </c>
      <c r="I75" s="276">
        <v>62</v>
      </c>
      <c r="J75" s="276">
        <v>64</v>
      </c>
      <c r="K75" s="276">
        <v>66</v>
      </c>
      <c r="L75" s="215">
        <v>56.6</v>
      </c>
      <c r="M75" s="128">
        <f t="shared" si="18"/>
        <v>1</v>
      </c>
      <c r="N75" s="128">
        <f t="shared" si="16"/>
        <v>0.02</v>
      </c>
    </row>
    <row r="76" spans="1:14" ht="18.75" customHeight="1">
      <c r="A76" s="112" t="s">
        <v>39</v>
      </c>
      <c r="B76" s="358">
        <v>2.9</v>
      </c>
      <c r="C76" s="360" t="s">
        <v>192</v>
      </c>
      <c r="D76" s="268">
        <v>0.7</v>
      </c>
      <c r="E76" s="274"/>
      <c r="F76" s="275">
        <v>2</v>
      </c>
      <c r="G76" s="276">
        <v>60</v>
      </c>
      <c r="H76" s="276">
        <v>65</v>
      </c>
      <c r="I76" s="276">
        <v>70</v>
      </c>
      <c r="J76" s="276">
        <v>75</v>
      </c>
      <c r="K76" s="276">
        <v>80</v>
      </c>
      <c r="L76" s="215"/>
      <c r="M76" s="128">
        <f t="shared" si="18"/>
        <v>1</v>
      </c>
      <c r="N76" s="128">
        <f t="shared" si="16"/>
        <v>0.02</v>
      </c>
    </row>
    <row r="77" spans="1:14" ht="18.75" customHeight="1">
      <c r="A77" s="112" t="s">
        <v>193</v>
      </c>
      <c r="B77" s="259">
        <v>2.1</v>
      </c>
      <c r="C77" s="360" t="s">
        <v>194</v>
      </c>
      <c r="D77" s="268" t="s">
        <v>195</v>
      </c>
      <c r="E77" s="274" t="s">
        <v>94</v>
      </c>
      <c r="F77" s="395">
        <v>2</v>
      </c>
      <c r="G77" s="276">
        <v>51</v>
      </c>
      <c r="H77" s="276">
        <v>52</v>
      </c>
      <c r="I77" s="276">
        <v>53</v>
      </c>
      <c r="J77" s="276">
        <v>54</v>
      </c>
      <c r="K77" s="276">
        <v>55</v>
      </c>
      <c r="L77" s="215">
        <v>100</v>
      </c>
      <c r="M77" s="128">
        <f t="shared" si="18"/>
        <v>5</v>
      </c>
      <c r="N77" s="128">
        <f t="shared" si="16"/>
        <v>0.1</v>
      </c>
    </row>
    <row r="78" spans="1:14" ht="18.75" customHeight="1">
      <c r="A78" s="112"/>
      <c r="B78" s="259">
        <v>2.11</v>
      </c>
      <c r="C78" s="360" t="s">
        <v>196</v>
      </c>
      <c r="D78" s="399">
        <v>0.82499999999999996</v>
      </c>
      <c r="E78" s="274" t="s">
        <v>94</v>
      </c>
      <c r="F78" s="395">
        <v>2</v>
      </c>
      <c r="G78" s="276">
        <v>72.5</v>
      </c>
      <c r="H78" s="276">
        <v>75</v>
      </c>
      <c r="I78" s="276">
        <v>77.5</v>
      </c>
      <c r="J78" s="276">
        <v>80</v>
      </c>
      <c r="K78" s="276">
        <v>82.5</v>
      </c>
      <c r="L78" s="215">
        <v>95.7</v>
      </c>
      <c r="M78" s="128">
        <f t="shared" si="18"/>
        <v>5</v>
      </c>
      <c r="N78" s="128">
        <f t="shared" si="16"/>
        <v>0.1</v>
      </c>
    </row>
    <row r="79" spans="1:14" ht="18.75" customHeight="1">
      <c r="A79" s="400" t="s">
        <v>113</v>
      </c>
      <c r="B79" s="259">
        <v>2.12</v>
      </c>
      <c r="C79" s="341" t="s">
        <v>197</v>
      </c>
      <c r="D79" s="268"/>
      <c r="E79" s="274" t="s">
        <v>94</v>
      </c>
      <c r="F79" s="395">
        <v>2</v>
      </c>
      <c r="G79" s="276">
        <v>5.4</v>
      </c>
      <c r="H79" s="276">
        <v>4.4000000000000004</v>
      </c>
      <c r="I79" s="276">
        <v>3.4</v>
      </c>
      <c r="J79" s="276">
        <v>2.4</v>
      </c>
      <c r="K79" s="276">
        <v>1.4</v>
      </c>
      <c r="L79" s="215">
        <v>0</v>
      </c>
      <c r="M79" s="128">
        <f t="shared" ref="M79:M80" si="19">(((IF(L79&gt;G79,G79,IF(L79&lt;K79,K79,L79)))-(IF(L79&lt;G79,G79,IF(AND(L79&gt;=G79,L79&lt;H79),G79,IF(AND(L79&gt;=H79,L79&lt;I79),H79,IF(AND(L79&gt;=I79,L79&lt;J79),I79,IF(AND(L79&gt;=J79,L79&lt;K79),J79,IF(L79&gt;=K79,K79,"0"))))))))/(K79-J79))+IF(L79&lt;G79,"1",IF(AND(L79&gt;=G79,L79&lt;H79),"1",IF(AND(L79&gt;=H79,L79&lt;I79),"2",IF(AND(L79&gt;=I79,L79&lt;J79),"3",IF(AND(L79&gt;=J79,L79&lt;K79),"4",IF(L79&gt;=K79,"5","0"))))))</f>
        <v>5</v>
      </c>
      <c r="N79" s="128">
        <f t="shared" si="16"/>
        <v>0.1</v>
      </c>
    </row>
    <row r="80" spans="1:14" ht="18.75" customHeight="1">
      <c r="A80" s="112" t="s">
        <v>39</v>
      </c>
      <c r="B80" s="259">
        <v>2.13</v>
      </c>
      <c r="C80" s="360" t="s">
        <v>198</v>
      </c>
      <c r="D80" s="268"/>
      <c r="E80" s="274"/>
      <c r="F80" s="395">
        <v>2</v>
      </c>
      <c r="G80" s="276">
        <v>31</v>
      </c>
      <c r="H80" s="276">
        <v>30</v>
      </c>
      <c r="I80" s="276">
        <v>29</v>
      </c>
      <c r="J80" s="276">
        <v>28</v>
      </c>
      <c r="K80" s="276">
        <v>27</v>
      </c>
      <c r="L80" s="215"/>
      <c r="M80" s="128">
        <f t="shared" si="19"/>
        <v>5</v>
      </c>
      <c r="N80" s="128">
        <f t="shared" si="16"/>
        <v>0.1</v>
      </c>
    </row>
    <row r="81" spans="1:14" ht="18.75" customHeight="1">
      <c r="A81" s="112" t="s">
        <v>39</v>
      </c>
      <c r="B81" s="279">
        <v>2.14</v>
      </c>
      <c r="C81" s="423" t="s">
        <v>200</v>
      </c>
      <c r="D81" s="281"/>
      <c r="E81" s="424"/>
      <c r="F81" s="395">
        <v>2</v>
      </c>
      <c r="G81" s="362">
        <v>0</v>
      </c>
      <c r="H81" s="362"/>
      <c r="I81" s="362"/>
      <c r="J81" s="362"/>
      <c r="K81" s="362">
        <v>5</v>
      </c>
      <c r="L81" s="284"/>
      <c r="M81" s="284">
        <v>5</v>
      </c>
      <c r="N81" s="324">
        <f t="shared" si="16"/>
        <v>0.1</v>
      </c>
    </row>
    <row r="82" spans="1:14" ht="18.75" customHeight="1">
      <c r="A82" s="400"/>
      <c r="B82" s="355"/>
      <c r="C82" s="350" t="s">
        <v>201</v>
      </c>
      <c r="D82" s="426"/>
      <c r="E82" s="426"/>
      <c r="F82" s="407">
        <v>15</v>
      </c>
      <c r="G82" s="355"/>
      <c r="H82" s="355"/>
      <c r="I82" s="355"/>
      <c r="J82" s="355"/>
      <c r="K82" s="355"/>
      <c r="L82" s="355"/>
      <c r="M82" s="355"/>
      <c r="N82" s="355"/>
    </row>
    <row r="83" spans="1:14" ht="18.75" customHeight="1">
      <c r="A83" s="400"/>
      <c r="B83" s="154"/>
      <c r="C83" s="156" t="s">
        <v>203</v>
      </c>
      <c r="D83" s="428"/>
      <c r="E83" s="428"/>
      <c r="F83" s="419"/>
      <c r="G83" s="154"/>
      <c r="H83" s="154"/>
      <c r="I83" s="154"/>
      <c r="J83" s="154"/>
      <c r="K83" s="154"/>
      <c r="L83" s="154"/>
      <c r="M83" s="154"/>
      <c r="N83" s="154"/>
    </row>
    <row r="84" spans="1:14" ht="18.75" customHeight="1">
      <c r="A84" s="112" t="s">
        <v>39</v>
      </c>
      <c r="B84" s="403">
        <v>3.1</v>
      </c>
      <c r="C84" s="430" t="s">
        <v>204</v>
      </c>
      <c r="D84" s="365" t="s">
        <v>130</v>
      </c>
      <c r="E84" s="432"/>
      <c r="F84" s="335">
        <v>5</v>
      </c>
      <c r="G84" s="87" t="s">
        <v>121</v>
      </c>
      <c r="H84" s="87" t="s">
        <v>122</v>
      </c>
      <c r="I84" s="87" t="s">
        <v>123</v>
      </c>
      <c r="J84" s="87" t="s">
        <v>124</v>
      </c>
      <c r="K84" s="87" t="s">
        <v>125</v>
      </c>
      <c r="L84" s="39">
        <v>4</v>
      </c>
      <c r="M84" s="39">
        <v>4</v>
      </c>
      <c r="N84" s="172">
        <f t="shared" ref="N84:N88" si="20">SUM(M84*F84)/100</f>
        <v>0.2</v>
      </c>
    </row>
    <row r="85" spans="1:14" ht="18.75" customHeight="1">
      <c r="A85" s="112"/>
      <c r="B85" s="403">
        <v>3.2</v>
      </c>
      <c r="C85" s="422" t="s">
        <v>205</v>
      </c>
      <c r="D85" s="360"/>
      <c r="E85" s="341"/>
      <c r="F85" s="335">
        <v>5</v>
      </c>
      <c r="G85" s="276">
        <v>94</v>
      </c>
      <c r="H85" s="276">
        <v>95</v>
      </c>
      <c r="I85" s="276">
        <v>96</v>
      </c>
      <c r="J85" s="276">
        <v>97</v>
      </c>
      <c r="K85" s="276">
        <v>98</v>
      </c>
      <c r="L85" s="215"/>
      <c r="M85" s="128">
        <f t="shared" ref="M85:M87" si="21">(((IF(L85&lt;G85,G85,IF(L85&gt;K85,K85,L85)))-(IF(L85&lt;G85,G85,IF(AND(L85&gt;=G85,L85&lt;H85),G85,IF(AND(L85&gt;=H85,L85&lt;I85),H85,IF(AND(L85&gt;=I85,L85&lt;J85),I85,IF(AND(L85&gt;=J85,L85&lt;K85),J85,IF(L85&gt;=K85,K85,"0"))))))))/(K85-J85))+IF(L85&lt;G85,"1",IF(AND(L85&gt;=G85,L85&lt;H85),"1",IF(AND(L85&gt;=H85,L85&lt;I85),"2",IF(AND(L85&gt;=I85,L85&lt;J85),"3",IF(AND(L85&gt;=J85,L85&lt;K85),"4",IF(L85&gt;=K85,"5","0"))))))</f>
        <v>1</v>
      </c>
      <c r="N85" s="128">
        <f t="shared" si="20"/>
        <v>0.05</v>
      </c>
    </row>
    <row r="86" spans="1:14" ht="18.75" customHeight="1">
      <c r="A86" s="112"/>
      <c r="B86" s="403">
        <v>3.3</v>
      </c>
      <c r="C86" s="422" t="s">
        <v>206</v>
      </c>
      <c r="D86" s="268">
        <v>1</v>
      </c>
      <c r="E86" s="341"/>
      <c r="F86" s="335">
        <v>5</v>
      </c>
      <c r="G86" s="276">
        <v>80</v>
      </c>
      <c r="H86" s="276">
        <v>85</v>
      </c>
      <c r="I86" s="276">
        <v>90</v>
      </c>
      <c r="J86" s="276">
        <v>95</v>
      </c>
      <c r="K86" s="276">
        <v>100</v>
      </c>
      <c r="L86" s="215"/>
      <c r="M86" s="128">
        <f t="shared" si="21"/>
        <v>1</v>
      </c>
      <c r="N86" s="128">
        <f t="shared" si="20"/>
        <v>0.05</v>
      </c>
    </row>
    <row r="87" spans="1:14" ht="18.75" customHeight="1">
      <c r="A87" s="112" t="s">
        <v>39</v>
      </c>
      <c r="B87" s="425">
        <v>3.4</v>
      </c>
      <c r="C87" s="360" t="s">
        <v>207</v>
      </c>
      <c r="D87" s="268">
        <v>0.2</v>
      </c>
      <c r="E87" s="274" t="s">
        <v>143</v>
      </c>
      <c r="F87" s="335">
        <v>0</v>
      </c>
      <c r="G87" s="276">
        <v>16</v>
      </c>
      <c r="H87" s="276">
        <v>18</v>
      </c>
      <c r="I87" s="276">
        <v>20</v>
      </c>
      <c r="J87" s="276">
        <v>22</v>
      </c>
      <c r="K87" s="276">
        <v>24</v>
      </c>
      <c r="L87" s="215"/>
      <c r="M87" s="128">
        <f t="shared" si="21"/>
        <v>1</v>
      </c>
      <c r="N87" s="128">
        <f t="shared" si="20"/>
        <v>0</v>
      </c>
    </row>
    <row r="88" spans="1:14" ht="18.75" customHeight="1">
      <c r="A88" s="320" t="s">
        <v>138</v>
      </c>
      <c r="B88" s="445">
        <v>3.5</v>
      </c>
      <c r="C88" s="423" t="s">
        <v>209</v>
      </c>
      <c r="D88" s="433" t="s">
        <v>130</v>
      </c>
      <c r="E88" s="345" t="s">
        <v>116</v>
      </c>
      <c r="F88" s="436">
        <v>0</v>
      </c>
      <c r="G88" s="289" t="s">
        <v>121</v>
      </c>
      <c r="H88" s="289" t="s">
        <v>122</v>
      </c>
      <c r="I88" s="289" t="s">
        <v>123</v>
      </c>
      <c r="J88" s="289" t="s">
        <v>124</v>
      </c>
      <c r="K88" s="289" t="s">
        <v>125</v>
      </c>
      <c r="L88" s="371">
        <v>3</v>
      </c>
      <c r="M88" s="371">
        <v>3</v>
      </c>
      <c r="N88" s="324">
        <f t="shared" si="20"/>
        <v>0</v>
      </c>
    </row>
    <row r="89" spans="1:14" ht="18.75" customHeight="1">
      <c r="A89" s="225"/>
      <c r="B89" s="355"/>
      <c r="C89" s="350" t="s">
        <v>213</v>
      </c>
      <c r="D89" s="447"/>
      <c r="E89" s="447"/>
      <c r="F89" s="407">
        <v>10</v>
      </c>
      <c r="G89" s="355"/>
      <c r="H89" s="355"/>
      <c r="I89" s="355"/>
      <c r="J89" s="355"/>
      <c r="K89" s="355"/>
      <c r="L89" s="355"/>
      <c r="M89" s="355"/>
      <c r="N89" s="355"/>
    </row>
    <row r="90" spans="1:14" ht="18.75" customHeight="1">
      <c r="A90" s="225"/>
      <c r="B90" s="154"/>
      <c r="C90" s="156" t="s">
        <v>214</v>
      </c>
      <c r="D90" s="428"/>
      <c r="E90" s="428"/>
      <c r="F90" s="335"/>
      <c r="G90" s="154"/>
      <c r="H90" s="154"/>
      <c r="I90" s="154"/>
      <c r="J90" s="154"/>
      <c r="K90" s="154"/>
      <c r="L90" s="154"/>
      <c r="M90" s="154"/>
      <c r="N90" s="154"/>
    </row>
    <row r="91" spans="1:14" ht="18.75" customHeight="1">
      <c r="A91" s="112" t="s">
        <v>39</v>
      </c>
      <c r="B91" s="449">
        <v>4.0999999999999996</v>
      </c>
      <c r="C91" s="280" t="s">
        <v>215</v>
      </c>
      <c r="D91" s="370">
        <v>0.9</v>
      </c>
      <c r="E91" s="432"/>
      <c r="F91" s="335">
        <v>2</v>
      </c>
      <c r="G91" s="87">
        <v>70</v>
      </c>
      <c r="H91" s="87">
        <v>75</v>
      </c>
      <c r="I91" s="87">
        <v>80</v>
      </c>
      <c r="J91" s="87">
        <v>85</v>
      </c>
      <c r="K91" s="87">
        <v>90</v>
      </c>
      <c r="L91" s="39">
        <v>39.39</v>
      </c>
      <c r="M91" s="172">
        <f>(((IF(L91&lt;G91,G91,IF(L91&gt;K91,K91,L91)))-(IF(L91&lt;G91,G91,IF(AND(L91&gt;=G91,L91&lt;H91),G91,IF(AND(L91&gt;=H91,L91&lt;I91),H91,IF(AND(L91&gt;=I91,L91&lt;J91),I91,IF(AND(L91&gt;=J91,L91&lt;K91),J91,IF(L91&gt;=K91,K91,"0"))))))))/(K91-J91))+IF(L91&lt;G91,"1",IF(AND(L91&gt;=G91,L91&lt;H91),"1",IF(AND(L91&gt;=H91,L91&lt;I91),"2",IF(AND(L91&gt;=I91,L91&lt;J91),"3",IF(AND(L91&gt;=J91,L91&lt;K91),"4",IF(L91&gt;=K91,"5","0"))))))</f>
        <v>1</v>
      </c>
      <c r="N91" s="172">
        <f t="shared" ref="N91:N96" si="22">SUM(M91*F91)/100</f>
        <v>0.02</v>
      </c>
    </row>
    <row r="92" spans="1:14" ht="18.75" customHeight="1">
      <c r="A92" s="112" t="s">
        <v>39</v>
      </c>
      <c r="B92" s="425">
        <v>4.2</v>
      </c>
      <c r="C92" s="443" t="s">
        <v>216</v>
      </c>
      <c r="D92" s="268" t="s">
        <v>130</v>
      </c>
      <c r="E92" s="274"/>
      <c r="F92" s="335">
        <v>1.5</v>
      </c>
      <c r="G92" s="276" t="s">
        <v>121</v>
      </c>
      <c r="H92" s="276" t="s">
        <v>122</v>
      </c>
      <c r="I92" s="276" t="s">
        <v>123</v>
      </c>
      <c r="J92" s="276" t="s">
        <v>124</v>
      </c>
      <c r="K92" s="276" t="s">
        <v>125</v>
      </c>
      <c r="L92" s="215"/>
      <c r="M92" s="215"/>
      <c r="N92" s="128">
        <f t="shared" si="22"/>
        <v>0</v>
      </c>
    </row>
    <row r="93" spans="1:14" ht="18.75" customHeight="1">
      <c r="A93" s="112" t="s">
        <v>39</v>
      </c>
      <c r="B93" s="425">
        <v>4.3</v>
      </c>
      <c r="C93" s="446" t="s">
        <v>221</v>
      </c>
      <c r="D93" s="268" t="s">
        <v>130</v>
      </c>
      <c r="E93" s="274"/>
      <c r="F93" s="335">
        <v>2</v>
      </c>
      <c r="G93" s="276">
        <v>75</v>
      </c>
      <c r="H93" s="276">
        <v>80</v>
      </c>
      <c r="I93" s="276">
        <v>85</v>
      </c>
      <c r="J93" s="276">
        <v>90</v>
      </c>
      <c r="K93" s="276">
        <v>95</v>
      </c>
      <c r="L93" s="215">
        <v>100</v>
      </c>
      <c r="M93" s="172">
        <f>(((IF(L93&lt;G93,G93,IF(L93&gt;K93,K93,L93)))-(IF(L93&lt;G93,G93,IF(AND(L93&gt;=G93,L93&lt;H93),G93,IF(AND(L93&gt;=H93,L93&lt;I93),H93,IF(AND(L93&gt;=I93,L93&lt;J93),I93,IF(AND(L93&gt;=J93,L93&lt;K93),J93,IF(L93&gt;=K93,K93,"0"))))))))/(K93-J93))+IF(L93&lt;G93,"1",IF(AND(L93&gt;=G93,L93&lt;H93),"1",IF(AND(L93&gt;=H93,L93&lt;I93),"2",IF(AND(L93&gt;=I93,L93&lt;J93),"3",IF(AND(L93&gt;=J93,L93&lt;K93),"4",IF(L93&gt;=K93,"5","0"))))))</f>
        <v>5</v>
      </c>
      <c r="N93" s="128">
        <f t="shared" si="22"/>
        <v>0.1</v>
      </c>
    </row>
    <row r="94" spans="1:14" ht="18.75" customHeight="1">
      <c r="A94" s="112" t="s">
        <v>138</v>
      </c>
      <c r="B94" s="425">
        <v>4.4000000000000004</v>
      </c>
      <c r="C94" s="285" t="s">
        <v>218</v>
      </c>
      <c r="D94" s="268" t="s">
        <v>130</v>
      </c>
      <c r="E94" s="274"/>
      <c r="F94" s="335">
        <v>2</v>
      </c>
      <c r="G94" s="276" t="s">
        <v>121</v>
      </c>
      <c r="H94" s="276" t="s">
        <v>122</v>
      </c>
      <c r="I94" s="276" t="s">
        <v>123</v>
      </c>
      <c r="J94" s="276" t="s">
        <v>124</v>
      </c>
      <c r="K94" s="276" t="s">
        <v>125</v>
      </c>
      <c r="L94" s="215">
        <v>2</v>
      </c>
      <c r="M94" s="215">
        <v>2</v>
      </c>
      <c r="N94" s="128">
        <f t="shared" si="22"/>
        <v>0.04</v>
      </c>
    </row>
    <row r="95" spans="1:14" ht="18.75" customHeight="1">
      <c r="A95" s="112" t="s">
        <v>138</v>
      </c>
      <c r="B95" s="425">
        <v>4.5</v>
      </c>
      <c r="C95" s="134" t="s">
        <v>219</v>
      </c>
      <c r="D95" s="268" t="s">
        <v>130</v>
      </c>
      <c r="E95" s="274"/>
      <c r="F95" s="335">
        <v>0</v>
      </c>
      <c r="G95" s="276" t="s">
        <v>121</v>
      </c>
      <c r="H95" s="276" t="s">
        <v>122</v>
      </c>
      <c r="I95" s="276" t="s">
        <v>123</v>
      </c>
      <c r="J95" s="276" t="s">
        <v>124</v>
      </c>
      <c r="K95" s="276" t="s">
        <v>125</v>
      </c>
      <c r="L95" s="215"/>
      <c r="M95" s="215"/>
      <c r="N95" s="128">
        <f t="shared" si="22"/>
        <v>0</v>
      </c>
    </row>
    <row r="96" spans="1:14" ht="18.75" customHeight="1">
      <c r="A96" s="112" t="s">
        <v>138</v>
      </c>
      <c r="B96" s="425">
        <v>4.5999999999999996</v>
      </c>
      <c r="C96" s="450" t="s">
        <v>220</v>
      </c>
      <c r="D96" s="268">
        <v>0.25</v>
      </c>
      <c r="E96" s="274" t="s">
        <v>119</v>
      </c>
      <c r="F96" s="335">
        <v>2.5</v>
      </c>
      <c r="G96" s="276">
        <v>15</v>
      </c>
      <c r="H96" s="276">
        <v>20</v>
      </c>
      <c r="I96" s="276">
        <v>25</v>
      </c>
      <c r="J96" s="276">
        <v>30</v>
      </c>
      <c r="K96" s="276">
        <v>35</v>
      </c>
      <c r="L96" s="215"/>
      <c r="M96" s="128">
        <f>(((IF(L96&lt;G96,G96,IF(L96&gt;K96,K96,L96)))-(IF(L96&lt;G96,G96,IF(AND(L96&gt;=G96,L96&lt;H96),G96,IF(AND(L96&gt;=H96,L96&lt;I96),H96,IF(AND(L96&gt;=I96,L96&lt;J96),I96,IF(AND(L96&gt;=J96,L96&lt;K96),J96,IF(L96&gt;=K96,K96,"0"))))))))/(K96-J96))+IF(L96&lt;G96,"1",IF(AND(L96&gt;=G96,L96&lt;H96),"1",IF(AND(L96&gt;=H96,L96&lt;I96),"2",IF(AND(L96&gt;=I96,L96&lt;J96),"3",IF(AND(L96&gt;=J96,L96&lt;K96),"4",IF(L96&gt;=K96,"5","0"))))))</f>
        <v>1</v>
      </c>
      <c r="N96" s="128">
        <f t="shared" si="22"/>
        <v>2.5000000000000001E-2</v>
      </c>
    </row>
    <row r="97" spans="1:24" ht="18.75" customHeight="1">
      <c r="A97" s="452"/>
      <c r="B97" s="453"/>
      <c r="C97" s="454"/>
      <c r="D97" s="455"/>
      <c r="E97" s="457"/>
      <c r="F97" s="453"/>
      <c r="G97" s="474" t="s">
        <v>222</v>
      </c>
      <c r="H97" s="459"/>
      <c r="I97" s="459"/>
      <c r="J97" s="459"/>
      <c r="K97" s="459"/>
      <c r="L97" s="453"/>
      <c r="M97" s="453"/>
      <c r="N97" s="476">
        <f>SUM(N11:N96)</f>
        <v>2.8511099999999998</v>
      </c>
      <c r="O97" s="477"/>
      <c r="P97" s="477"/>
      <c r="Q97" s="477"/>
      <c r="R97" s="477"/>
      <c r="S97" s="477"/>
      <c r="T97" s="477"/>
      <c r="U97" s="477"/>
      <c r="V97" s="477"/>
      <c r="W97" s="477"/>
      <c r="X97" s="477"/>
    </row>
    <row r="98" spans="1:24" ht="18.75" customHeight="1">
      <c r="A98" s="1"/>
      <c r="B98" s="5"/>
      <c r="C98" s="465"/>
      <c r="D98" s="466"/>
      <c r="E98" s="466"/>
      <c r="F98" s="5"/>
      <c r="G98" s="479" t="s">
        <v>223</v>
      </c>
      <c r="H98" s="5"/>
      <c r="I98" s="403"/>
      <c r="J98" s="403"/>
      <c r="K98" s="403"/>
      <c r="L98" s="5"/>
      <c r="M98" s="5"/>
      <c r="N98" s="481">
        <f>SUM(N97*100)/5</f>
        <v>57.022199999999998</v>
      </c>
      <c r="O98" s="33"/>
      <c r="P98" s="33"/>
      <c r="Q98" s="33"/>
      <c r="R98" s="33"/>
      <c r="S98" s="33"/>
      <c r="T98" s="33"/>
      <c r="U98" s="33"/>
      <c r="V98" s="33"/>
      <c r="W98" s="33"/>
      <c r="X98" s="33"/>
    </row>
    <row r="99" spans="1:24" ht="18.75" customHeight="1">
      <c r="A99" s="1"/>
      <c r="B99" s="1"/>
      <c r="C99" s="260"/>
      <c r="D99" s="1"/>
      <c r="E99" s="1"/>
      <c r="F99" s="5"/>
      <c r="G99" s="5"/>
      <c r="H99" s="5"/>
      <c r="I99" s="5"/>
      <c r="J99" s="5">
        <v>5</v>
      </c>
      <c r="K99" s="5"/>
      <c r="L99" s="5"/>
      <c r="M99" s="5"/>
      <c r="N99" s="5"/>
      <c r="O99" s="33"/>
      <c r="P99" s="33"/>
      <c r="Q99" s="33"/>
      <c r="R99" s="33"/>
      <c r="S99" s="33"/>
      <c r="T99" s="33"/>
      <c r="U99" s="33"/>
      <c r="V99" s="33"/>
      <c r="W99" s="33"/>
      <c r="X99" s="33"/>
    </row>
    <row r="100" spans="1:24" ht="18.75" customHeight="1">
      <c r="A100" s="1"/>
      <c r="B100" s="1"/>
      <c r="C100" s="4"/>
      <c r="D100" s="4"/>
      <c r="E100" s="4"/>
      <c r="F100" s="5"/>
      <c r="G100" s="5"/>
      <c r="H100" s="5"/>
      <c r="I100" s="5"/>
      <c r="J100" s="5"/>
      <c r="K100" s="5"/>
      <c r="L100" s="5"/>
      <c r="M100" s="5"/>
      <c r="N100" s="5"/>
    </row>
    <row r="101" spans="1:24" ht="18.75" customHeight="1">
      <c r="A101" s="1"/>
      <c r="B101" s="1"/>
      <c r="C101" s="4"/>
      <c r="D101" s="4"/>
      <c r="E101" s="4"/>
      <c r="F101" s="5"/>
      <c r="G101" s="5"/>
      <c r="H101" s="5"/>
      <c r="I101" s="5"/>
      <c r="J101" s="5"/>
      <c r="K101" s="5"/>
      <c r="L101" s="5"/>
      <c r="M101" s="5"/>
      <c r="N101" s="5"/>
    </row>
    <row r="102" spans="1:24" ht="18.75" customHeight="1">
      <c r="A102" s="1"/>
      <c r="B102" s="1"/>
      <c r="C102" s="4"/>
      <c r="D102" s="4"/>
      <c r="E102" s="4"/>
      <c r="F102" s="5"/>
      <c r="G102" s="5"/>
      <c r="H102" s="5"/>
      <c r="I102" s="5"/>
      <c r="J102" s="5"/>
      <c r="K102" s="5"/>
      <c r="L102" s="5"/>
      <c r="M102" s="5"/>
      <c r="N102" s="5"/>
    </row>
    <row r="103" spans="1:24" ht="18.75" customHeight="1">
      <c r="A103" s="1"/>
      <c r="B103" s="1"/>
      <c r="C103" s="4"/>
      <c r="D103" s="4"/>
      <c r="E103" s="4"/>
      <c r="F103" s="5"/>
      <c r="G103" s="5"/>
      <c r="H103" s="5"/>
      <c r="I103" s="5"/>
      <c r="J103" s="5"/>
      <c r="K103" s="5"/>
      <c r="L103" s="5"/>
      <c r="M103" s="5"/>
      <c r="N103" s="5"/>
    </row>
    <row r="104" spans="1:24" ht="18.75" customHeight="1">
      <c r="A104" s="1"/>
      <c r="B104" s="1"/>
      <c r="C104" s="4"/>
      <c r="D104" s="4"/>
      <c r="E104" s="4"/>
      <c r="F104" s="5"/>
      <c r="G104" s="5"/>
      <c r="H104" s="5"/>
      <c r="I104" s="5"/>
      <c r="J104" s="5"/>
      <c r="K104" s="5"/>
      <c r="L104" s="5"/>
      <c r="M104" s="5"/>
      <c r="N104" s="5"/>
    </row>
    <row r="105" spans="1:24" ht="18.75" customHeight="1">
      <c r="A105" s="1"/>
      <c r="B105" s="1"/>
      <c r="C105" s="4"/>
      <c r="D105" s="4"/>
      <c r="E105" s="4"/>
      <c r="F105" s="5"/>
      <c r="G105" s="5"/>
      <c r="H105" s="5"/>
      <c r="I105" s="5"/>
      <c r="J105" s="5"/>
      <c r="K105" s="5"/>
      <c r="L105" s="5"/>
      <c r="M105" s="5"/>
      <c r="N105" s="5"/>
    </row>
    <row r="106" spans="1:24" ht="18.75" customHeight="1">
      <c r="A106" s="1"/>
      <c r="B106" s="1"/>
      <c r="C106" s="4"/>
      <c r="D106" s="4"/>
      <c r="E106" s="4"/>
      <c r="F106" s="5"/>
      <c r="G106" s="5"/>
      <c r="H106" s="5"/>
      <c r="I106" s="5"/>
      <c r="J106" s="5"/>
      <c r="K106" s="5"/>
      <c r="L106" s="5"/>
      <c r="M106" s="5"/>
      <c r="N106" s="5"/>
    </row>
    <row r="107" spans="1:24" ht="18.75" customHeight="1">
      <c r="A107" s="1"/>
      <c r="B107" s="1"/>
      <c r="C107" s="4"/>
      <c r="D107" s="4"/>
      <c r="E107" s="4"/>
      <c r="F107" s="5"/>
      <c r="G107" s="5"/>
      <c r="H107" s="5"/>
      <c r="I107" s="5"/>
      <c r="J107" s="5"/>
      <c r="K107" s="5"/>
      <c r="L107" s="5"/>
      <c r="M107" s="5"/>
      <c r="N107" s="5"/>
    </row>
    <row r="108" spans="1:24" ht="18.75" customHeight="1"/>
    <row r="109" spans="1:24" ht="18.75" customHeight="1">
      <c r="A109" s="1"/>
      <c r="B109" s="1"/>
      <c r="C109" s="4"/>
      <c r="D109" s="4"/>
      <c r="E109" s="4"/>
      <c r="F109" s="5"/>
      <c r="G109" s="5"/>
      <c r="H109" s="5"/>
      <c r="I109" s="5"/>
      <c r="J109" s="5"/>
      <c r="K109" s="5"/>
      <c r="L109" s="5"/>
      <c r="M109" s="5"/>
      <c r="N109" s="5"/>
    </row>
    <row r="110" spans="1:24" ht="15.75" customHeight="1"/>
    <row r="111" spans="1:24" ht="15.75" customHeight="1"/>
    <row r="112" spans="1:24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5:B7"/>
    <mergeCell ref="C5:C7"/>
    <mergeCell ref="G5:K5"/>
    <mergeCell ref="A40:A41"/>
  </mergeCells>
  <pageMargins left="0.7" right="0.7" top="0.75" bottom="0.75" header="0" footer="0"/>
  <pageSetup orientation="landscape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X1000"/>
  <sheetViews>
    <sheetView workbookViewId="0"/>
  </sheetViews>
  <sheetFormatPr defaultColWidth="12.625" defaultRowHeight="15" customHeight="1"/>
  <cols>
    <col min="1" max="1" width="6" customWidth="1"/>
    <col min="2" max="2" width="3.75" customWidth="1"/>
    <col min="3" max="3" width="59.875" customWidth="1"/>
    <col min="4" max="4" width="7.25" customWidth="1"/>
    <col min="5" max="5" width="7.875" customWidth="1"/>
    <col min="6" max="6" width="4.875" customWidth="1"/>
    <col min="7" max="7" width="6.125" customWidth="1"/>
    <col min="8" max="8" width="5.75" customWidth="1"/>
    <col min="9" max="10" width="5.5" customWidth="1"/>
    <col min="11" max="11" width="5.75" customWidth="1"/>
    <col min="12" max="12" width="7.5" customWidth="1"/>
    <col min="13" max="13" width="7.125" customWidth="1"/>
    <col min="14" max="14" width="7.875" customWidth="1"/>
    <col min="15" max="24" width="8.625" customWidth="1"/>
  </cols>
  <sheetData>
    <row r="1" spans="1:24" ht="18.75" customHeight="1">
      <c r="A1" s="1"/>
      <c r="B1" s="1"/>
      <c r="C1" s="2" t="s">
        <v>1</v>
      </c>
      <c r="D1" s="4"/>
      <c r="E1" s="4"/>
      <c r="F1" s="5"/>
      <c r="G1" s="5"/>
      <c r="H1" s="5"/>
      <c r="I1" s="5"/>
      <c r="J1" s="5"/>
      <c r="K1" s="5"/>
      <c r="L1" s="5"/>
      <c r="M1" s="5"/>
      <c r="N1" s="5"/>
    </row>
    <row r="2" spans="1:24" ht="18.75" customHeight="1">
      <c r="A2" s="6"/>
      <c r="B2" s="6"/>
      <c r="C2" s="7" t="s">
        <v>3</v>
      </c>
      <c r="D2" s="7"/>
      <c r="E2" s="7"/>
      <c r="F2" s="7"/>
      <c r="G2" s="7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ht="18.75" customHeight="1">
      <c r="A3" s="6"/>
      <c r="B3" s="6"/>
      <c r="C3" s="9" t="s">
        <v>5</v>
      </c>
      <c r="D3" s="9" t="s">
        <v>7</v>
      </c>
      <c r="E3" s="9"/>
      <c r="F3" s="9"/>
      <c r="G3" s="9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ht="18.75" customHeight="1">
      <c r="A4" s="6"/>
      <c r="B4" s="9"/>
      <c r="C4" s="11" t="s">
        <v>8</v>
      </c>
      <c r="D4" s="11" t="s">
        <v>10</v>
      </c>
      <c r="E4" s="13"/>
      <c r="F4" s="15"/>
      <c r="G4" s="15"/>
      <c r="H4" s="6"/>
      <c r="I4" s="6"/>
      <c r="J4" s="6"/>
      <c r="K4" s="6"/>
      <c r="L4" s="6"/>
      <c r="M4" s="126" t="s">
        <v>79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ht="18.75" customHeight="1">
      <c r="A5" s="19" t="s">
        <v>15</v>
      </c>
      <c r="B5" s="531" t="s">
        <v>4</v>
      </c>
      <c r="C5" s="536" t="s">
        <v>18</v>
      </c>
      <c r="D5" s="24" t="s">
        <v>20</v>
      </c>
      <c r="E5" s="25" t="s">
        <v>28</v>
      </c>
      <c r="F5" s="43"/>
      <c r="G5" s="538" t="s">
        <v>33</v>
      </c>
      <c r="H5" s="539"/>
      <c r="I5" s="539"/>
      <c r="J5" s="539"/>
      <c r="K5" s="540"/>
      <c r="L5" s="31" t="s">
        <v>37</v>
      </c>
      <c r="M5" s="31" t="s">
        <v>16</v>
      </c>
      <c r="N5" s="31" t="s">
        <v>38</v>
      </c>
      <c r="O5" s="33"/>
      <c r="P5" s="33"/>
      <c r="Q5" s="33"/>
      <c r="R5" s="33"/>
      <c r="S5" s="33"/>
      <c r="T5" s="33"/>
      <c r="U5" s="33"/>
      <c r="V5" s="33"/>
      <c r="W5" s="33"/>
      <c r="X5" s="33"/>
    </row>
    <row r="6" spans="1:24" ht="18.75" customHeight="1">
      <c r="A6" s="35" t="s">
        <v>39</v>
      </c>
      <c r="B6" s="532"/>
      <c r="C6" s="537"/>
      <c r="D6" s="36" t="s">
        <v>43</v>
      </c>
      <c r="E6" s="37"/>
      <c r="F6" s="43"/>
      <c r="G6" s="38" t="s">
        <v>53</v>
      </c>
      <c r="H6" s="38" t="s">
        <v>53</v>
      </c>
      <c r="I6" s="38" t="s">
        <v>53</v>
      </c>
      <c r="J6" s="38" t="s">
        <v>53</v>
      </c>
      <c r="K6" s="38" t="s">
        <v>53</v>
      </c>
      <c r="L6" s="39" t="s">
        <v>55</v>
      </c>
      <c r="M6" s="39" t="s">
        <v>58</v>
      </c>
      <c r="N6" s="39" t="s">
        <v>59</v>
      </c>
      <c r="O6" s="33"/>
      <c r="P6" s="33"/>
      <c r="Q6" s="33"/>
      <c r="R6" s="33"/>
      <c r="S6" s="33"/>
      <c r="T6" s="33"/>
      <c r="U6" s="33"/>
      <c r="V6" s="33"/>
      <c r="W6" s="33"/>
      <c r="X6" s="33"/>
    </row>
    <row r="7" spans="1:24" ht="18.75" customHeight="1">
      <c r="A7" s="40"/>
      <c r="B7" s="533"/>
      <c r="C7" s="535"/>
      <c r="D7" s="41"/>
      <c r="E7" s="42"/>
      <c r="F7" s="43" t="s">
        <v>70</v>
      </c>
      <c r="G7" s="44">
        <v>1</v>
      </c>
      <c r="H7" s="45">
        <v>2</v>
      </c>
      <c r="I7" s="45">
        <v>3</v>
      </c>
      <c r="J7" s="45">
        <v>4</v>
      </c>
      <c r="K7" s="45">
        <v>5</v>
      </c>
      <c r="L7" s="49" t="s">
        <v>73</v>
      </c>
      <c r="M7" s="49" t="s">
        <v>75</v>
      </c>
      <c r="N7" s="49" t="s">
        <v>76</v>
      </c>
      <c r="O7" s="33"/>
      <c r="P7" s="33"/>
      <c r="Q7" s="33"/>
      <c r="R7" s="33"/>
      <c r="S7" s="33"/>
      <c r="T7" s="33"/>
      <c r="U7" s="33"/>
      <c r="V7" s="33"/>
      <c r="W7" s="33"/>
      <c r="X7" s="33"/>
    </row>
    <row r="8" spans="1:24" ht="18.75" customHeight="1">
      <c r="A8" s="51"/>
      <c r="B8" s="52"/>
      <c r="C8" s="138" t="s">
        <v>78</v>
      </c>
      <c r="D8" s="139"/>
      <c r="E8" s="139"/>
      <c r="F8" s="59">
        <v>100</v>
      </c>
      <c r="G8" s="141"/>
      <c r="H8" s="141"/>
      <c r="I8" s="141"/>
      <c r="J8" s="141"/>
      <c r="K8" s="141"/>
      <c r="L8" s="142"/>
      <c r="M8" s="142"/>
      <c r="N8" s="143"/>
      <c r="O8" s="33"/>
      <c r="P8" s="33"/>
      <c r="Q8" s="33"/>
      <c r="R8" s="33"/>
      <c r="S8" s="33"/>
      <c r="T8" s="33"/>
      <c r="U8" s="33"/>
      <c r="V8" s="33"/>
      <c r="W8" s="33"/>
      <c r="X8" s="33"/>
    </row>
    <row r="9" spans="1:24" ht="18.75" customHeight="1">
      <c r="A9" s="51"/>
      <c r="B9" s="145"/>
      <c r="C9" s="146" t="s">
        <v>84</v>
      </c>
      <c r="D9" s="148"/>
      <c r="E9" s="148"/>
      <c r="F9" s="59">
        <v>45</v>
      </c>
      <c r="G9" s="150"/>
      <c r="H9" s="150"/>
      <c r="I9" s="150"/>
      <c r="J9" s="150"/>
      <c r="K9" s="150"/>
      <c r="L9" s="152"/>
      <c r="M9" s="152"/>
      <c r="N9" s="152"/>
      <c r="O9" s="33"/>
      <c r="P9" s="33"/>
      <c r="Q9" s="33"/>
      <c r="R9" s="33"/>
      <c r="S9" s="33"/>
      <c r="T9" s="33"/>
      <c r="U9" s="33"/>
      <c r="V9" s="33"/>
      <c r="W9" s="33"/>
      <c r="X9" s="33"/>
    </row>
    <row r="10" spans="1:24" ht="18.75" customHeight="1">
      <c r="A10" s="84"/>
      <c r="B10" s="154"/>
      <c r="C10" s="156" t="s">
        <v>88</v>
      </c>
      <c r="D10" s="158"/>
      <c r="E10" s="158"/>
      <c r="F10" s="103"/>
      <c r="G10" s="160"/>
      <c r="H10" s="160"/>
      <c r="I10" s="160"/>
      <c r="J10" s="160"/>
      <c r="K10" s="160"/>
      <c r="L10" s="160"/>
      <c r="M10" s="160"/>
      <c r="N10" s="160"/>
    </row>
    <row r="11" spans="1:24" ht="18.75" customHeight="1">
      <c r="A11" s="112" t="s">
        <v>39</v>
      </c>
      <c r="B11" s="162">
        <v>1.1000000000000001</v>
      </c>
      <c r="C11" s="166" t="s">
        <v>90</v>
      </c>
      <c r="D11" s="168"/>
      <c r="E11" s="170" t="s">
        <v>91</v>
      </c>
      <c r="F11" s="122">
        <v>2.5</v>
      </c>
      <c r="G11" s="171">
        <v>30</v>
      </c>
      <c r="H11" s="171">
        <v>25</v>
      </c>
      <c r="I11" s="171">
        <v>20</v>
      </c>
      <c r="J11" s="171">
        <v>15</v>
      </c>
      <c r="K11" s="171">
        <v>10</v>
      </c>
      <c r="L11" s="172"/>
      <c r="M11" s="172">
        <f t="shared" ref="M11:M12" si="0">(((IF(L11&gt;G11,G11,IF(L11&lt;K11,K11,L11)))-(IF(L11&lt;G11,G11,IF(AND(L11&gt;=G11,L11&lt;H11),G11,IF(AND(L11&gt;=H11,L11&lt;I11),H11,IF(AND(L11&gt;=I11,L11&lt;J11),I11,IF(AND(L11&gt;=J11,L11&lt;K11),J11,IF(L11&gt;=K11,K11,"0"))))))))/(K11-J11))+IF(L11&lt;G11,"1",IF(AND(L11&gt;=G11,L11&lt;H11),"1",IF(AND(L11&gt;=H11,L11&lt;I11),"2",IF(AND(L11&gt;=I11,L11&lt;J11),"3",IF(AND(L11&gt;=J11,L11&lt;K11),"4",IF(L11&gt;=K11,"5","0"))))))</f>
        <v>5</v>
      </c>
      <c r="N11" s="172">
        <f t="shared" ref="N11:N16" si="1">SUM(M11*F11)/100</f>
        <v>0.125</v>
      </c>
      <c r="O11" s="130"/>
      <c r="P11" s="130"/>
      <c r="Q11" s="130"/>
      <c r="R11" s="130"/>
      <c r="S11" s="130"/>
      <c r="T11" s="130"/>
      <c r="U11" s="130"/>
      <c r="V11" s="130"/>
      <c r="W11" s="130"/>
      <c r="X11" s="130"/>
    </row>
    <row r="12" spans="1:24" ht="18.75" customHeight="1">
      <c r="A12" s="132"/>
      <c r="B12" s="56">
        <v>1.2</v>
      </c>
      <c r="C12" s="134" t="s">
        <v>92</v>
      </c>
      <c r="D12" s="116" t="s">
        <v>93</v>
      </c>
      <c r="E12" s="118" t="s">
        <v>94</v>
      </c>
      <c r="F12" s="122">
        <v>0.5</v>
      </c>
      <c r="G12" s="127">
        <v>18</v>
      </c>
      <c r="H12" s="127">
        <v>17.5</v>
      </c>
      <c r="I12" s="127">
        <v>17</v>
      </c>
      <c r="J12" s="127">
        <v>16.5</v>
      </c>
      <c r="K12" s="127">
        <v>16</v>
      </c>
      <c r="L12" s="128">
        <v>3.57</v>
      </c>
      <c r="M12" s="128">
        <f t="shared" si="0"/>
        <v>5</v>
      </c>
      <c r="N12" s="128">
        <f t="shared" si="1"/>
        <v>2.5000000000000001E-2</v>
      </c>
      <c r="O12" s="130"/>
      <c r="P12" s="130"/>
      <c r="Q12" s="130"/>
      <c r="R12" s="130"/>
      <c r="S12" s="130"/>
      <c r="T12" s="130"/>
      <c r="U12" s="130"/>
      <c r="V12" s="130"/>
      <c r="W12" s="130"/>
      <c r="X12" s="130"/>
    </row>
    <row r="13" spans="1:24" ht="18.75" customHeight="1">
      <c r="A13" s="132"/>
      <c r="B13" s="24">
        <v>1.3</v>
      </c>
      <c r="C13" s="114" t="s">
        <v>95</v>
      </c>
      <c r="D13" s="116">
        <v>0.6</v>
      </c>
      <c r="E13" s="118" t="s">
        <v>94</v>
      </c>
      <c r="F13" s="122">
        <v>0.5</v>
      </c>
      <c r="G13" s="127">
        <v>50</v>
      </c>
      <c r="H13" s="127">
        <v>55</v>
      </c>
      <c r="I13" s="127">
        <v>60</v>
      </c>
      <c r="J13" s="127">
        <v>65</v>
      </c>
      <c r="K13" s="127">
        <v>70</v>
      </c>
      <c r="L13" s="128">
        <v>44.16</v>
      </c>
      <c r="M13" s="128">
        <f>(((IF(L13&lt;G13,G13,IF(L13&gt;K13,K13,L13)))-(IF(L13&lt;G13,G13,IF(AND(L13&gt;=G13,L13&lt;H13),G13,IF(AND(L13&gt;=H13,L13&lt;I13),H13,IF(AND(L13&gt;=I13,L13&lt;J13),I13,IF(AND(L13&gt;=J13,L13&lt;K13),J13,IF(L13&gt;=K13,K13,"0"))))))))/(K13-J13))+IF(L13&lt;G13,"1",IF(AND(L13&gt;=G13,L13&lt;H13),"1",IF(AND(L13&gt;=H13,L13&lt;I13),"2",IF(AND(L13&gt;=I13,L13&lt;J13),"3",IF(AND(L13&gt;=J13,L13&lt;K13),"4",IF(L13&gt;=K13,"5","0"))))))</f>
        <v>1</v>
      </c>
      <c r="N13" s="128">
        <f t="shared" si="1"/>
        <v>5.0000000000000001E-3</v>
      </c>
      <c r="O13" s="130"/>
      <c r="P13" s="130"/>
      <c r="Q13" s="130"/>
      <c r="R13" s="130"/>
      <c r="S13" s="130"/>
      <c r="T13" s="130"/>
      <c r="U13" s="130"/>
      <c r="V13" s="130"/>
      <c r="W13" s="130"/>
      <c r="X13" s="130"/>
    </row>
    <row r="14" spans="1:24" ht="18.75" customHeight="1">
      <c r="A14" s="153"/>
      <c r="B14" s="155">
        <v>1.4</v>
      </c>
      <c r="C14" s="114" t="s">
        <v>96</v>
      </c>
      <c r="D14" s="116" t="s">
        <v>97</v>
      </c>
      <c r="E14" s="118" t="s">
        <v>94</v>
      </c>
      <c r="F14" s="122">
        <v>0.5</v>
      </c>
      <c r="G14" s="127">
        <v>7</v>
      </c>
      <c r="H14" s="127">
        <v>6</v>
      </c>
      <c r="I14" s="127">
        <v>5</v>
      </c>
      <c r="J14" s="127">
        <v>4</v>
      </c>
      <c r="K14" s="157">
        <v>3</v>
      </c>
      <c r="L14" s="128">
        <v>3.7</v>
      </c>
      <c r="M14" s="128">
        <f>(((IF(L14&gt;G14,G14,IF(L14&lt;K14,K14,L14)))-(IF(L14&lt;G14,G14,IF(AND(L14&gt;=G14,L14&lt;H14),G14,IF(AND(L14&gt;=H14,L14&lt;I14),H14,IF(AND(L14&gt;=I14,L14&lt;J14),I14,IF(AND(L14&gt;=J14,L14&lt;K14),J14,IF(L14&gt;=K14,K14,"0"))))))))/(K14-J14))+IF(L14&lt;G14,"1",IF(AND(L14&gt;=G14,L14&lt;H14),"1",IF(AND(L14&gt;=H14,L14&lt;I14),"2",IF(AND(L14&gt;=I14,L14&lt;J14),"3",IF(AND(L14&gt;=J14,L14&lt;K14),"4",IF(L14&gt;=K14,"5","0"))))))</f>
        <v>4.3</v>
      </c>
      <c r="N14" s="128">
        <f t="shared" si="1"/>
        <v>2.1499999999999998E-2</v>
      </c>
      <c r="O14" s="130"/>
      <c r="P14" s="130"/>
      <c r="Q14" s="130"/>
      <c r="R14" s="130"/>
      <c r="S14" s="130"/>
      <c r="T14" s="130"/>
      <c r="U14" s="130"/>
      <c r="V14" s="130"/>
      <c r="W14" s="130"/>
      <c r="X14" s="130"/>
    </row>
    <row r="15" spans="1:24" ht="18.75" customHeight="1">
      <c r="A15" s="159"/>
      <c r="B15" s="155">
        <v>1.5</v>
      </c>
      <c r="C15" s="114" t="s">
        <v>98</v>
      </c>
      <c r="D15" s="116">
        <v>0.6</v>
      </c>
      <c r="E15" s="118" t="s">
        <v>94</v>
      </c>
      <c r="F15" s="122">
        <v>0.5</v>
      </c>
      <c r="G15" s="127">
        <v>56</v>
      </c>
      <c r="H15" s="127">
        <v>58</v>
      </c>
      <c r="I15" s="127">
        <v>60</v>
      </c>
      <c r="J15" s="127">
        <v>62</v>
      </c>
      <c r="K15" s="127">
        <v>64</v>
      </c>
      <c r="L15" s="165">
        <v>58.75</v>
      </c>
      <c r="M15" s="128">
        <f t="shared" ref="M15:M16" si="2">(((IF(L15&lt;G15,G15,IF(L15&gt;K15,K15,L15)))-(IF(L15&lt;G15,G15,IF(AND(L15&gt;=G15,L15&lt;H15),G15,IF(AND(L15&gt;=H15,L15&lt;I15),H15,IF(AND(L15&gt;=I15,L15&lt;J15),I15,IF(AND(L15&gt;=J15,L15&lt;K15),J15,IF(L15&gt;=K15,K15,"0"))))))))/(K15-J15))+IF(L15&lt;G15,"1",IF(AND(L15&gt;=G15,L15&lt;H15),"1",IF(AND(L15&gt;=H15,L15&lt;I15),"2",IF(AND(L15&gt;=I15,L15&lt;J15),"3",IF(AND(L15&gt;=J15,L15&lt;K15),"4",IF(L15&gt;=K15,"5","0"))))))</f>
        <v>2.375</v>
      </c>
      <c r="N15" s="128">
        <f t="shared" si="1"/>
        <v>1.1875E-2</v>
      </c>
      <c r="O15" s="130"/>
      <c r="P15" s="130"/>
      <c r="Q15" s="130"/>
      <c r="R15" s="130"/>
      <c r="S15" s="130"/>
      <c r="T15" s="130"/>
      <c r="U15" s="130"/>
      <c r="V15" s="130"/>
      <c r="W15" s="130"/>
      <c r="X15" s="130"/>
    </row>
    <row r="16" spans="1:24" ht="18.75" customHeight="1">
      <c r="A16" s="159"/>
      <c r="B16" s="155">
        <v>1.6</v>
      </c>
      <c r="C16" s="114" t="s">
        <v>99</v>
      </c>
      <c r="D16" s="167">
        <v>0.6</v>
      </c>
      <c r="E16" s="167" t="s">
        <v>94</v>
      </c>
      <c r="F16" s="174">
        <v>0.5</v>
      </c>
      <c r="G16" s="180">
        <v>50</v>
      </c>
      <c r="H16" s="180">
        <v>55</v>
      </c>
      <c r="I16" s="180">
        <v>60</v>
      </c>
      <c r="J16" s="180">
        <v>65</v>
      </c>
      <c r="K16" s="180">
        <v>70</v>
      </c>
      <c r="L16" s="182">
        <v>46.6</v>
      </c>
      <c r="M16" s="128">
        <f t="shared" si="2"/>
        <v>1</v>
      </c>
      <c r="N16" s="128">
        <f t="shared" si="1"/>
        <v>5.0000000000000001E-3</v>
      </c>
      <c r="O16" s="130"/>
      <c r="P16" s="130"/>
      <c r="Q16" s="130"/>
      <c r="R16" s="130"/>
      <c r="S16" s="130"/>
      <c r="T16" s="130"/>
      <c r="U16" s="130"/>
      <c r="V16" s="130"/>
      <c r="W16" s="130"/>
      <c r="X16" s="130"/>
    </row>
    <row r="17" spans="1:24" ht="18.75" customHeight="1">
      <c r="A17" s="159" t="s">
        <v>39</v>
      </c>
      <c r="B17" s="155">
        <v>1.7</v>
      </c>
      <c r="C17" s="184" t="s">
        <v>100</v>
      </c>
      <c r="D17" s="187"/>
      <c r="E17" s="188"/>
      <c r="F17" s="192"/>
      <c r="G17" s="189"/>
      <c r="H17" s="189"/>
      <c r="I17" s="189"/>
      <c r="J17" s="189"/>
      <c r="K17" s="189"/>
      <c r="L17" s="194"/>
      <c r="M17" s="194"/>
      <c r="N17" s="196"/>
      <c r="O17" s="130"/>
      <c r="P17" s="130"/>
      <c r="Q17" s="130"/>
      <c r="R17" s="130"/>
      <c r="S17" s="130"/>
      <c r="T17" s="130"/>
      <c r="U17" s="130"/>
      <c r="V17" s="130"/>
      <c r="W17" s="130"/>
      <c r="X17" s="130"/>
    </row>
    <row r="18" spans="1:24" ht="18.75" customHeight="1">
      <c r="A18" s="159"/>
      <c r="B18" s="155"/>
      <c r="C18" s="114" t="s">
        <v>101</v>
      </c>
      <c r="D18" s="170">
        <v>0.7</v>
      </c>
      <c r="E18" s="170" t="s">
        <v>94</v>
      </c>
      <c r="F18" s="199">
        <v>1</v>
      </c>
      <c r="G18" s="171">
        <v>70</v>
      </c>
      <c r="H18" s="171">
        <v>75</v>
      </c>
      <c r="I18" s="171">
        <v>80</v>
      </c>
      <c r="J18" s="171">
        <v>85</v>
      </c>
      <c r="K18" s="171">
        <v>90</v>
      </c>
      <c r="L18" s="201">
        <v>38.090000000000003</v>
      </c>
      <c r="M18" s="128">
        <f t="shared" ref="M18:M21" si="3">(((IF(L18&lt;G18,G18,IF(L18&gt;K18,K18,L18)))-(IF(L18&lt;G18,G18,IF(AND(L18&gt;=G18,L18&lt;H18),G18,IF(AND(L18&gt;=H18,L18&lt;I18),H18,IF(AND(L18&gt;=I18,L18&lt;J18),I18,IF(AND(L18&gt;=J18,L18&lt;K18),J18,IF(L18&gt;=K18,K18,"0"))))))))/(K18-J18))+IF(L18&lt;G18,"1",IF(AND(L18&gt;=G18,L18&lt;H18),"1",IF(AND(L18&gt;=H18,L18&lt;I18),"2",IF(AND(L18&gt;=I18,L18&lt;J18),"3",IF(AND(L18&gt;=J18,L18&lt;K18),"4",IF(L18&gt;=K18,"5","0"))))))</f>
        <v>1</v>
      </c>
      <c r="N18" s="128">
        <f t="shared" ref="N18:N21" si="4">SUM(M18*F18)/100</f>
        <v>0.01</v>
      </c>
      <c r="O18" s="130"/>
      <c r="P18" s="130"/>
      <c r="Q18" s="130"/>
      <c r="R18" s="130"/>
      <c r="S18" s="130"/>
      <c r="T18" s="130"/>
      <c r="U18" s="130"/>
      <c r="V18" s="130"/>
      <c r="W18" s="130"/>
      <c r="X18" s="130"/>
    </row>
    <row r="19" spans="1:24" ht="18.75" customHeight="1">
      <c r="A19" s="159"/>
      <c r="B19" s="155"/>
      <c r="C19" s="114" t="s">
        <v>102</v>
      </c>
      <c r="D19" s="118">
        <v>0.2</v>
      </c>
      <c r="E19" s="118" t="s">
        <v>94</v>
      </c>
      <c r="F19" s="122">
        <v>0.7</v>
      </c>
      <c r="G19" s="127">
        <v>20</v>
      </c>
      <c r="H19" s="127">
        <v>21</v>
      </c>
      <c r="I19" s="127">
        <v>22</v>
      </c>
      <c r="J19" s="127">
        <v>23</v>
      </c>
      <c r="K19" s="127">
        <v>24</v>
      </c>
      <c r="L19" s="165">
        <v>4.29</v>
      </c>
      <c r="M19" s="128">
        <f t="shared" si="3"/>
        <v>1</v>
      </c>
      <c r="N19" s="128">
        <f t="shared" si="4"/>
        <v>6.9999999999999993E-3</v>
      </c>
      <c r="O19" s="130"/>
      <c r="P19" s="130"/>
      <c r="Q19" s="130"/>
      <c r="R19" s="130"/>
      <c r="S19" s="130"/>
      <c r="T19" s="130"/>
      <c r="U19" s="130"/>
      <c r="V19" s="130"/>
      <c r="W19" s="130"/>
      <c r="X19" s="130"/>
    </row>
    <row r="20" spans="1:24" ht="18.75" customHeight="1">
      <c r="A20" s="159"/>
      <c r="B20" s="155"/>
      <c r="C20" s="114" t="s">
        <v>103</v>
      </c>
      <c r="D20" s="116">
        <v>0.7</v>
      </c>
      <c r="E20" s="118" t="s">
        <v>94</v>
      </c>
      <c r="F20" s="122">
        <v>0.8</v>
      </c>
      <c r="G20" s="127">
        <v>70</v>
      </c>
      <c r="H20" s="127">
        <v>75</v>
      </c>
      <c r="I20" s="127">
        <v>80</v>
      </c>
      <c r="J20" s="127">
        <v>85</v>
      </c>
      <c r="K20" s="127">
        <v>90</v>
      </c>
      <c r="L20" s="165">
        <v>71.010000000000005</v>
      </c>
      <c r="M20" s="128">
        <f t="shared" si="3"/>
        <v>1.2020000000000011</v>
      </c>
      <c r="N20" s="128">
        <f t="shared" si="4"/>
        <v>9.6160000000000082E-3</v>
      </c>
      <c r="O20" s="130"/>
      <c r="P20" s="130"/>
      <c r="Q20" s="130"/>
      <c r="R20" s="130"/>
      <c r="S20" s="130"/>
      <c r="T20" s="130"/>
      <c r="U20" s="130"/>
      <c r="V20" s="130"/>
      <c r="W20" s="130"/>
      <c r="X20" s="130"/>
    </row>
    <row r="21" spans="1:24" ht="18.75" customHeight="1">
      <c r="A21" s="159" t="s">
        <v>39</v>
      </c>
      <c r="B21" s="155"/>
      <c r="C21" s="114" t="s">
        <v>104</v>
      </c>
      <c r="D21" s="118">
        <v>0.5</v>
      </c>
      <c r="E21" s="118" t="s">
        <v>94</v>
      </c>
      <c r="F21" s="122">
        <v>2.5</v>
      </c>
      <c r="G21" s="127">
        <v>50</v>
      </c>
      <c r="H21" s="127">
        <v>51</v>
      </c>
      <c r="I21" s="127">
        <v>52</v>
      </c>
      <c r="J21" s="127">
        <v>53</v>
      </c>
      <c r="K21" s="127">
        <v>54</v>
      </c>
      <c r="L21" s="165">
        <v>55.12</v>
      </c>
      <c r="M21" s="128">
        <f t="shared" si="3"/>
        <v>5</v>
      </c>
      <c r="N21" s="128">
        <f t="shared" si="4"/>
        <v>0.125</v>
      </c>
      <c r="O21" s="130"/>
      <c r="P21" s="130"/>
      <c r="Q21" s="130"/>
      <c r="R21" s="130"/>
      <c r="S21" s="130"/>
      <c r="T21" s="130"/>
      <c r="U21" s="130"/>
      <c r="V21" s="130"/>
      <c r="W21" s="130"/>
      <c r="X21" s="130"/>
    </row>
    <row r="22" spans="1:24" ht="18.75" customHeight="1">
      <c r="A22" s="159"/>
      <c r="B22" s="155">
        <v>1.8</v>
      </c>
      <c r="C22" s="114" t="s">
        <v>105</v>
      </c>
      <c r="D22" s="187"/>
      <c r="E22" s="213"/>
      <c r="F22" s="207"/>
      <c r="G22" s="210"/>
      <c r="H22" s="211"/>
      <c r="I22" s="211"/>
      <c r="J22" s="211"/>
      <c r="K22" s="211"/>
      <c r="L22" s="196"/>
      <c r="M22" s="196"/>
      <c r="N22" s="196"/>
      <c r="O22" s="130"/>
      <c r="P22" s="130"/>
      <c r="Q22" s="130"/>
      <c r="R22" s="130"/>
      <c r="S22" s="130"/>
      <c r="T22" s="130"/>
      <c r="U22" s="130"/>
      <c r="V22" s="130"/>
      <c r="W22" s="130"/>
      <c r="X22" s="130"/>
    </row>
    <row r="23" spans="1:24" ht="18.75" customHeight="1">
      <c r="A23" s="112"/>
      <c r="B23" s="155"/>
      <c r="C23" s="114" t="s">
        <v>106</v>
      </c>
      <c r="D23" s="116">
        <v>0.7</v>
      </c>
      <c r="E23" s="118" t="s">
        <v>94</v>
      </c>
      <c r="F23" s="122">
        <v>0.5</v>
      </c>
      <c r="G23" s="127">
        <v>70</v>
      </c>
      <c r="H23" s="127">
        <v>75</v>
      </c>
      <c r="I23" s="127">
        <v>80</v>
      </c>
      <c r="J23" s="127">
        <v>85</v>
      </c>
      <c r="K23" s="127">
        <v>90</v>
      </c>
      <c r="L23" s="165"/>
      <c r="M23" s="128">
        <f t="shared" ref="M23:M24" si="5">(((IF(L23&lt;G23,G23,IF(L23&gt;K23,K23,L23)))-(IF(L23&lt;G23,G23,IF(AND(L23&gt;=G23,L23&lt;H23),G23,IF(AND(L23&gt;=H23,L23&lt;I23),H23,IF(AND(L23&gt;=I23,L23&lt;J23),I23,IF(AND(L23&gt;=J23,L23&lt;K23),J23,IF(L23&gt;=K23,K23,"0"))))))))/(K23-J23))+IF(L23&lt;G23,"1",IF(AND(L23&gt;=G23,L23&lt;H23),"1",IF(AND(L23&gt;=H23,L23&lt;I23),"2",IF(AND(L23&gt;=I23,L23&lt;J23),"3",IF(AND(L23&gt;=J23,L23&lt;K23),"4",IF(L23&gt;=K23,"5","0"))))))</f>
        <v>1</v>
      </c>
      <c r="N23" s="128">
        <f t="shared" ref="N23:N41" si="6">SUM(M23*F23)/100</f>
        <v>5.0000000000000001E-3</v>
      </c>
      <c r="O23" s="130"/>
      <c r="P23" s="130"/>
      <c r="Q23" s="130"/>
      <c r="R23" s="130"/>
      <c r="S23" s="130"/>
      <c r="T23" s="130"/>
      <c r="U23" s="130"/>
      <c r="V23" s="130"/>
      <c r="W23" s="130"/>
      <c r="X23" s="130"/>
    </row>
    <row r="24" spans="1:24" ht="18.75" customHeight="1">
      <c r="A24" s="112"/>
      <c r="B24" s="216"/>
      <c r="C24" s="114" t="s">
        <v>107</v>
      </c>
      <c r="D24" s="116">
        <v>0.56000000000000005</v>
      </c>
      <c r="E24" s="118" t="s">
        <v>94</v>
      </c>
      <c r="F24" s="122">
        <v>0.5</v>
      </c>
      <c r="G24" s="127">
        <v>40</v>
      </c>
      <c r="H24" s="127">
        <v>45</v>
      </c>
      <c r="I24" s="127">
        <v>50</v>
      </c>
      <c r="J24" s="127">
        <v>55</v>
      </c>
      <c r="K24" s="127">
        <v>60</v>
      </c>
      <c r="L24" s="165"/>
      <c r="M24" s="128">
        <f t="shared" si="5"/>
        <v>1</v>
      </c>
      <c r="N24" s="128">
        <f t="shared" si="6"/>
        <v>5.0000000000000001E-3</v>
      </c>
      <c r="O24" s="130"/>
      <c r="P24" s="130"/>
      <c r="Q24" s="130"/>
      <c r="R24" s="130"/>
      <c r="S24" s="130"/>
      <c r="T24" s="130"/>
      <c r="U24" s="130"/>
      <c r="V24" s="130"/>
      <c r="W24" s="130"/>
      <c r="X24" s="130"/>
    </row>
    <row r="25" spans="1:24" ht="18.75" customHeight="1">
      <c r="A25" s="112" t="s">
        <v>39</v>
      </c>
      <c r="B25" s="219">
        <v>1.9</v>
      </c>
      <c r="C25" s="114" t="s">
        <v>108</v>
      </c>
      <c r="D25" s="221"/>
      <c r="E25" s="118" t="s">
        <v>94</v>
      </c>
      <c r="F25" s="122">
        <v>2.5</v>
      </c>
      <c r="G25" s="127">
        <v>50</v>
      </c>
      <c r="H25" s="127">
        <v>45</v>
      </c>
      <c r="I25" s="127">
        <v>40</v>
      </c>
      <c r="J25" s="127">
        <v>35</v>
      </c>
      <c r="K25" s="127">
        <v>30</v>
      </c>
      <c r="L25" s="128">
        <v>10.53</v>
      </c>
      <c r="M25" s="128">
        <f t="shared" ref="M25:M26" si="7">(((IF(L25&gt;G25,G25,IF(L25&lt;K25,K25,L25)))-(IF(L25&lt;G25,G25,IF(AND(L25&gt;=G25,L25&lt;H25),G25,IF(AND(L25&gt;=H25,L25&lt;I25),H25,IF(AND(L25&gt;=I25,L25&lt;J25),I25,IF(AND(L25&gt;=J25,L25&lt;K25),J25,IF(L25&gt;=K25,K25,"0"))))))))/(K25-J25))+IF(L25&lt;G25,"1",IF(AND(L25&gt;=G25,L25&lt;H25),"1",IF(AND(L25&gt;=H25,L25&lt;I25),"2",IF(AND(L25&gt;=I25,L25&lt;J25),"3",IF(AND(L25&gt;=J25,L25&lt;K25),"4",IF(L25&gt;=K25,"5","0"))))))</f>
        <v>5</v>
      </c>
      <c r="N25" s="128">
        <f t="shared" si="6"/>
        <v>0.125</v>
      </c>
      <c r="O25" s="130"/>
      <c r="P25" s="130"/>
      <c r="Q25" s="130"/>
      <c r="R25" s="130"/>
      <c r="S25" s="130"/>
      <c r="T25" s="130"/>
      <c r="U25" s="130"/>
      <c r="V25" s="130"/>
      <c r="W25" s="130"/>
      <c r="X25" s="130"/>
    </row>
    <row r="26" spans="1:24" ht="18.75" customHeight="1">
      <c r="A26" s="225"/>
      <c r="B26" s="216">
        <v>1.1000000000000001</v>
      </c>
      <c r="C26" s="114" t="s">
        <v>109</v>
      </c>
      <c r="D26" s="116" t="s">
        <v>110</v>
      </c>
      <c r="E26" s="118" t="s">
        <v>94</v>
      </c>
      <c r="F26" s="229">
        <v>1</v>
      </c>
      <c r="G26" s="127">
        <v>20</v>
      </c>
      <c r="H26" s="127">
        <v>18</v>
      </c>
      <c r="I26" s="127">
        <v>16</v>
      </c>
      <c r="J26" s="127">
        <v>14</v>
      </c>
      <c r="K26" s="127">
        <v>12</v>
      </c>
      <c r="L26" s="165">
        <v>36.36</v>
      </c>
      <c r="M26" s="128">
        <f t="shared" si="7"/>
        <v>1</v>
      </c>
      <c r="N26" s="128">
        <f t="shared" si="6"/>
        <v>0.01</v>
      </c>
      <c r="O26" s="130"/>
      <c r="P26" s="130"/>
      <c r="Q26" s="130"/>
      <c r="R26" s="130"/>
      <c r="S26" s="130"/>
      <c r="T26" s="130"/>
      <c r="U26" s="130"/>
      <c r="V26" s="130"/>
      <c r="W26" s="130"/>
      <c r="X26" s="130"/>
    </row>
    <row r="27" spans="1:24" ht="18.75" customHeight="1">
      <c r="A27" s="225"/>
      <c r="B27" s="216">
        <v>1.1100000000000001</v>
      </c>
      <c r="C27" s="134" t="s">
        <v>111</v>
      </c>
      <c r="D27" s="221" t="s">
        <v>112</v>
      </c>
      <c r="E27" s="118" t="s">
        <v>94</v>
      </c>
      <c r="F27" s="122">
        <v>0.5</v>
      </c>
      <c r="G27" s="157">
        <v>30</v>
      </c>
      <c r="H27" s="127">
        <v>40</v>
      </c>
      <c r="I27" s="127">
        <v>50</v>
      </c>
      <c r="J27" s="127">
        <v>60</v>
      </c>
      <c r="K27" s="127">
        <v>70</v>
      </c>
      <c r="L27" s="182">
        <v>60</v>
      </c>
      <c r="M27" s="128">
        <f t="shared" ref="M27:M30" si="8">(((IF(L27&lt;G27,G27,IF(L27&gt;K27,K27,L27)))-(IF(L27&lt;G27,G27,IF(AND(L27&gt;=G27,L27&lt;H27),G27,IF(AND(L27&gt;=H27,L27&lt;I27),H27,IF(AND(L27&gt;=I27,L27&lt;J27),I27,IF(AND(L27&gt;=J27,L27&lt;K27),J27,IF(L27&gt;=K27,K27,"0"))))))))/(K27-J27))+IF(L27&lt;G27,"1",IF(AND(L27&gt;=G27,L27&lt;H27),"1",IF(AND(L27&gt;=H27,L27&lt;I27),"2",IF(AND(L27&gt;=I27,L27&lt;J27),"3",IF(AND(L27&gt;=J27,L27&lt;K27),"4",IF(L27&gt;=K27,"5","0"))))))</f>
        <v>4</v>
      </c>
      <c r="N27" s="128">
        <f t="shared" si="6"/>
        <v>0.02</v>
      </c>
      <c r="O27" s="130"/>
      <c r="P27" s="130"/>
      <c r="Q27" s="130"/>
      <c r="R27" s="130"/>
      <c r="S27" s="130"/>
      <c r="T27" s="130"/>
      <c r="U27" s="130"/>
      <c r="V27" s="130"/>
      <c r="W27" s="130"/>
      <c r="X27" s="130"/>
    </row>
    <row r="28" spans="1:24" ht="18.75" customHeight="1">
      <c r="A28" s="112" t="s">
        <v>113</v>
      </c>
      <c r="B28" s="216">
        <v>1.1200000000000001</v>
      </c>
      <c r="C28" s="114" t="s">
        <v>114</v>
      </c>
      <c r="D28" s="118">
        <v>0.47</v>
      </c>
      <c r="E28" s="118" t="s">
        <v>94</v>
      </c>
      <c r="F28" s="122">
        <v>1</v>
      </c>
      <c r="G28" s="127">
        <v>43</v>
      </c>
      <c r="H28" s="127">
        <v>45</v>
      </c>
      <c r="I28" s="127">
        <v>47</v>
      </c>
      <c r="J28" s="127">
        <v>49</v>
      </c>
      <c r="K28" s="127">
        <v>51</v>
      </c>
      <c r="L28" s="165">
        <v>40.58</v>
      </c>
      <c r="M28" s="128">
        <f t="shared" si="8"/>
        <v>1</v>
      </c>
      <c r="N28" s="128">
        <f t="shared" si="6"/>
        <v>0.01</v>
      </c>
      <c r="O28" s="130"/>
      <c r="P28" s="130"/>
      <c r="Q28" s="130"/>
      <c r="R28" s="130"/>
      <c r="S28" s="130"/>
      <c r="T28" s="130"/>
      <c r="U28" s="130"/>
      <c r="V28" s="130"/>
      <c r="W28" s="130"/>
      <c r="X28" s="130"/>
    </row>
    <row r="29" spans="1:24" ht="18.75" customHeight="1">
      <c r="A29" s="225" t="s">
        <v>39</v>
      </c>
      <c r="B29" s="216">
        <v>1.1299999999999999</v>
      </c>
      <c r="C29" s="236" t="s">
        <v>115</v>
      </c>
      <c r="D29" s="116">
        <v>0.6</v>
      </c>
      <c r="E29" s="239" t="s">
        <v>116</v>
      </c>
      <c r="F29" s="199">
        <v>2.5</v>
      </c>
      <c r="G29" s="240">
        <v>30</v>
      </c>
      <c r="H29" s="240">
        <v>40</v>
      </c>
      <c r="I29" s="240">
        <v>50</v>
      </c>
      <c r="J29" s="240">
        <v>60</v>
      </c>
      <c r="K29" s="240">
        <v>70</v>
      </c>
      <c r="L29" s="215"/>
      <c r="M29" s="128">
        <f t="shared" si="8"/>
        <v>1</v>
      </c>
      <c r="N29" s="128">
        <f t="shared" si="6"/>
        <v>2.5000000000000001E-2</v>
      </c>
      <c r="O29" s="130"/>
      <c r="P29" s="130"/>
      <c r="Q29" s="130"/>
      <c r="R29" s="130"/>
      <c r="S29" s="130"/>
      <c r="T29" s="130"/>
      <c r="U29" s="130"/>
      <c r="V29" s="130"/>
      <c r="W29" s="130"/>
      <c r="X29" s="130"/>
    </row>
    <row r="30" spans="1:24" ht="18.75" customHeight="1">
      <c r="A30" s="225" t="s">
        <v>113</v>
      </c>
      <c r="B30" s="216">
        <v>1.1399999999999999</v>
      </c>
      <c r="C30" s="242" t="s">
        <v>117</v>
      </c>
      <c r="D30" s="243"/>
      <c r="E30" s="118" t="s">
        <v>94</v>
      </c>
      <c r="F30" s="246">
        <v>1</v>
      </c>
      <c r="G30" s="248">
        <v>30</v>
      </c>
      <c r="H30" s="248">
        <v>40</v>
      </c>
      <c r="I30" s="248">
        <v>50</v>
      </c>
      <c r="J30" s="248">
        <v>60</v>
      </c>
      <c r="K30" s="248">
        <v>70</v>
      </c>
      <c r="L30" s="223">
        <v>97.71</v>
      </c>
      <c r="M30" s="128">
        <f t="shared" si="8"/>
        <v>5</v>
      </c>
      <c r="N30" s="128">
        <f t="shared" si="6"/>
        <v>0.05</v>
      </c>
      <c r="O30" s="130"/>
      <c r="P30" s="130"/>
      <c r="Q30" s="130"/>
      <c r="R30" s="130"/>
      <c r="S30" s="130"/>
      <c r="T30" s="130"/>
      <c r="U30" s="130"/>
      <c r="V30" s="130"/>
      <c r="W30" s="130"/>
      <c r="X30" s="130"/>
    </row>
    <row r="31" spans="1:24" ht="18.75" customHeight="1">
      <c r="A31" s="225" t="s">
        <v>113</v>
      </c>
      <c r="B31" s="249">
        <v>1.1499999999999999</v>
      </c>
      <c r="C31" s="250" t="s">
        <v>118</v>
      </c>
      <c r="D31" s="116" t="s">
        <v>53</v>
      </c>
      <c r="E31" s="118" t="s">
        <v>119</v>
      </c>
      <c r="F31" s="251">
        <v>0</v>
      </c>
      <c r="G31" s="253" t="s">
        <v>121</v>
      </c>
      <c r="H31" s="180" t="s">
        <v>122</v>
      </c>
      <c r="I31" s="180" t="s">
        <v>123</v>
      </c>
      <c r="J31" s="180" t="s">
        <v>124</v>
      </c>
      <c r="K31" s="180" t="s">
        <v>125</v>
      </c>
      <c r="L31" s="165"/>
      <c r="M31" s="215"/>
      <c r="N31" s="128">
        <f t="shared" si="6"/>
        <v>0</v>
      </c>
      <c r="O31" s="130"/>
      <c r="P31" s="130"/>
      <c r="Q31" s="130"/>
      <c r="R31" s="130"/>
      <c r="S31" s="130"/>
      <c r="T31" s="130"/>
      <c r="U31" s="130"/>
      <c r="V31" s="130"/>
      <c r="W31" s="130"/>
      <c r="X31" s="130"/>
    </row>
    <row r="32" spans="1:24" ht="18.75" customHeight="1">
      <c r="A32" s="225"/>
      <c r="B32" s="216">
        <v>1.1599999999999999</v>
      </c>
      <c r="C32" s="134" t="s">
        <v>126</v>
      </c>
      <c r="D32" s="116" t="s">
        <v>127</v>
      </c>
      <c r="E32" s="118" t="s">
        <v>119</v>
      </c>
      <c r="F32" s="254">
        <v>1</v>
      </c>
      <c r="G32" s="255" t="s">
        <v>128</v>
      </c>
      <c r="H32" s="127" t="s">
        <v>129</v>
      </c>
      <c r="I32" s="127" t="s">
        <v>123</v>
      </c>
      <c r="J32" s="127" t="s">
        <v>124</v>
      </c>
      <c r="K32" s="127" t="s">
        <v>130</v>
      </c>
      <c r="L32" s="165"/>
      <c r="M32" s="215"/>
      <c r="N32" s="128">
        <f t="shared" si="6"/>
        <v>0</v>
      </c>
      <c r="O32" s="130"/>
      <c r="P32" s="130"/>
      <c r="Q32" s="130"/>
      <c r="R32" s="130"/>
      <c r="S32" s="130"/>
      <c r="T32" s="130"/>
      <c r="U32" s="130"/>
      <c r="V32" s="130"/>
      <c r="W32" s="130"/>
      <c r="X32" s="130"/>
    </row>
    <row r="33" spans="1:24" ht="18.75" customHeight="1">
      <c r="A33" s="225"/>
      <c r="B33" s="216">
        <v>1.17</v>
      </c>
      <c r="C33" s="114" t="s">
        <v>131</v>
      </c>
      <c r="D33" s="116" t="s">
        <v>132</v>
      </c>
      <c r="E33" s="118" t="s">
        <v>133</v>
      </c>
      <c r="F33" s="254">
        <v>0</v>
      </c>
      <c r="G33" s="256" t="s">
        <v>134</v>
      </c>
      <c r="H33" s="257"/>
      <c r="I33" s="257"/>
      <c r="J33" s="257"/>
      <c r="K33" s="256" t="s">
        <v>135</v>
      </c>
      <c r="L33" s="165"/>
      <c r="M33" s="215"/>
      <c r="N33" s="128">
        <f t="shared" si="6"/>
        <v>0</v>
      </c>
      <c r="O33" s="130"/>
      <c r="P33" s="130"/>
      <c r="Q33" s="130"/>
      <c r="R33" s="130"/>
      <c r="S33" s="130"/>
      <c r="T33" s="130"/>
      <c r="U33" s="130"/>
      <c r="V33" s="130"/>
      <c r="W33" s="130"/>
      <c r="X33" s="130"/>
    </row>
    <row r="34" spans="1:24" ht="18.75" customHeight="1">
      <c r="A34" s="112"/>
      <c r="B34" s="216">
        <v>1.18</v>
      </c>
      <c r="C34" s="250" t="s">
        <v>136</v>
      </c>
      <c r="D34" s="258" t="s">
        <v>127</v>
      </c>
      <c r="E34" s="118" t="s">
        <v>116</v>
      </c>
      <c r="F34" s="254">
        <v>1</v>
      </c>
      <c r="G34" s="253" t="s">
        <v>121</v>
      </c>
      <c r="H34" s="180" t="s">
        <v>122</v>
      </c>
      <c r="I34" s="180" t="s">
        <v>123</v>
      </c>
      <c r="J34" s="180" t="s">
        <v>124</v>
      </c>
      <c r="K34" s="180" t="s">
        <v>125</v>
      </c>
      <c r="L34" s="165">
        <v>3</v>
      </c>
      <c r="M34" s="215">
        <v>3</v>
      </c>
      <c r="N34" s="128">
        <f t="shared" si="6"/>
        <v>0.03</v>
      </c>
      <c r="O34" s="130"/>
      <c r="P34" s="130"/>
      <c r="Q34" s="130"/>
      <c r="R34" s="130"/>
      <c r="S34" s="130"/>
      <c r="T34" s="130"/>
      <c r="U34" s="130"/>
      <c r="V34" s="130"/>
      <c r="W34" s="130"/>
      <c r="X34" s="130"/>
    </row>
    <row r="35" spans="1:24" ht="18.75" customHeight="1">
      <c r="A35" s="225" t="s">
        <v>39</v>
      </c>
      <c r="B35" s="259">
        <v>1.19</v>
      </c>
      <c r="C35" s="260" t="s">
        <v>137</v>
      </c>
      <c r="D35" s="261">
        <v>0.54</v>
      </c>
      <c r="E35" s="262" t="s">
        <v>94</v>
      </c>
      <c r="F35" s="264">
        <v>2.5</v>
      </c>
      <c r="G35" s="127">
        <v>52</v>
      </c>
      <c r="H35" s="127">
        <v>53</v>
      </c>
      <c r="I35" s="127">
        <v>54</v>
      </c>
      <c r="J35" s="265">
        <v>55</v>
      </c>
      <c r="K35" s="127">
        <v>56</v>
      </c>
      <c r="L35" s="215">
        <v>58.96</v>
      </c>
      <c r="M35" s="128">
        <f>(((IF(L35&lt;G35,G35,IF(L35&gt;K35,K35,L35)))-(IF(L35&lt;G35,G35,IF(AND(L35&gt;=G35,L35&lt;H35),G35,IF(AND(L35&gt;=H35,L35&lt;I35),H35,IF(AND(L35&gt;=I35,L35&lt;J35),I35,IF(AND(L35&gt;=J35,L35&lt;K35),J35,IF(L35&gt;=K35,K35,"0"))))))))/(K35-J35))+IF(L35&lt;G35,"1",IF(AND(L35&gt;=G35,L35&lt;H35),"1",IF(AND(L35&gt;=H35,L35&lt;I35),"2",IF(AND(L35&gt;=I35,L35&lt;J35),"3",IF(AND(L35&gt;=J35,L35&lt;K35),"4",IF(L35&gt;=K35,"5","0"))))))</f>
        <v>5</v>
      </c>
      <c r="N35" s="128">
        <f t="shared" si="6"/>
        <v>0.125</v>
      </c>
    </row>
    <row r="36" spans="1:24" ht="18.75" customHeight="1">
      <c r="A36" s="225" t="s">
        <v>138</v>
      </c>
      <c r="B36" s="259">
        <v>1.2</v>
      </c>
      <c r="C36" s="267" t="s">
        <v>139</v>
      </c>
      <c r="D36" s="268" t="s">
        <v>130</v>
      </c>
      <c r="E36" s="272" t="s">
        <v>116</v>
      </c>
      <c r="F36" s="271">
        <v>3</v>
      </c>
      <c r="G36" s="255" t="s">
        <v>128</v>
      </c>
      <c r="H36" s="127" t="s">
        <v>129</v>
      </c>
      <c r="I36" s="180" t="s">
        <v>123</v>
      </c>
      <c r="J36" s="180" t="s">
        <v>124</v>
      </c>
      <c r="K36" s="127" t="s">
        <v>130</v>
      </c>
      <c r="L36" s="215">
        <v>5</v>
      </c>
      <c r="M36" s="215">
        <v>5</v>
      </c>
      <c r="N36" s="128">
        <f t="shared" si="6"/>
        <v>0.15</v>
      </c>
    </row>
    <row r="37" spans="1:24" ht="18.75" customHeight="1">
      <c r="A37" s="225" t="s">
        <v>113</v>
      </c>
      <c r="B37" s="259">
        <v>1.21</v>
      </c>
      <c r="C37" s="134" t="s">
        <v>142</v>
      </c>
      <c r="D37" s="273">
        <v>0.87</v>
      </c>
      <c r="E37" s="274" t="s">
        <v>143</v>
      </c>
      <c r="F37" s="275">
        <v>1</v>
      </c>
      <c r="G37" s="276">
        <v>79</v>
      </c>
      <c r="H37" s="276">
        <v>81</v>
      </c>
      <c r="I37" s="276">
        <v>83</v>
      </c>
      <c r="J37" s="276">
        <v>85</v>
      </c>
      <c r="K37" s="276">
        <v>87</v>
      </c>
      <c r="L37" s="215">
        <v>0</v>
      </c>
      <c r="M37" s="128">
        <f>(((IF(L37&lt;G37,G37,IF(L37&gt;K37,K37,L37)))-(IF(L37&lt;G37,G37,IF(AND(L37&gt;=G37,L37&lt;H37),G37,IF(AND(L37&gt;=H37,L37&lt;I37),H37,IF(AND(L37&gt;=I37,L37&lt;J37),I37,IF(AND(L37&gt;=J37,L37&lt;K37),J37,IF(L37&gt;=K37,K37,"0"))))))))/(K37-J37))+IF(L37&lt;G37,"1",IF(AND(L37&gt;=G37,L37&lt;H37),"1",IF(AND(L37&gt;=H37,L37&lt;I37),"2",IF(AND(L37&gt;=I37,L37&lt;J37),"3",IF(AND(L37&gt;=J37,L37&lt;K37),"4",IF(L37&gt;=K37,"5","0"))))))</f>
        <v>1</v>
      </c>
      <c r="N37" s="128">
        <f t="shared" si="6"/>
        <v>0.01</v>
      </c>
    </row>
    <row r="38" spans="1:24" ht="18.75" customHeight="1">
      <c r="A38" s="112" t="s">
        <v>39</v>
      </c>
      <c r="B38" s="259">
        <v>1.22</v>
      </c>
      <c r="C38" s="260" t="s">
        <v>144</v>
      </c>
      <c r="D38" s="268" t="s">
        <v>266</v>
      </c>
      <c r="E38" s="262" t="s">
        <v>94</v>
      </c>
      <c r="F38" s="275">
        <v>2.5</v>
      </c>
      <c r="G38" s="127">
        <v>4</v>
      </c>
      <c r="H38" s="127">
        <v>3.6</v>
      </c>
      <c r="I38" s="127">
        <v>3.2</v>
      </c>
      <c r="J38" s="127">
        <v>2.8</v>
      </c>
      <c r="K38" s="127">
        <v>2.4</v>
      </c>
      <c r="L38" s="215">
        <v>0</v>
      </c>
      <c r="M38" s="128">
        <f t="shared" ref="M38:M40" si="9">(((IF(L38&gt;G38,G38,IF(L38&lt;K38,K38,L38)))-(IF(L38&lt;G38,G38,IF(AND(L38&gt;=G38,L38&lt;H38),G38,IF(AND(L38&gt;=H38,L38&lt;I38),H38,IF(AND(L38&gt;=I38,L38&lt;J38),I38,IF(AND(L38&gt;=J38,L38&lt;K38),J38,IF(L38&gt;=K38,K38,"0"))))))))/(K38-J38))+IF(L38&lt;G38,"1",IF(AND(L38&gt;=G38,L38&lt;H38),"1",IF(AND(L38&gt;=H38,L38&lt;I38),"2",IF(AND(L38&gt;=I38,L38&lt;J38),"3",IF(AND(L38&gt;=J38,L38&lt;K38),"4",IF(L38&gt;=K38,"5","0"))))))</f>
        <v>5.0000000000000009</v>
      </c>
      <c r="N38" s="128">
        <f t="shared" si="6"/>
        <v>0.12500000000000003</v>
      </c>
    </row>
    <row r="39" spans="1:24" ht="18.75" customHeight="1">
      <c r="A39" s="112" t="s">
        <v>39</v>
      </c>
      <c r="B39" s="259">
        <v>1.23</v>
      </c>
      <c r="C39" s="278" t="s">
        <v>146</v>
      </c>
      <c r="D39" s="268" t="s">
        <v>268</v>
      </c>
      <c r="E39" s="262" t="s">
        <v>94</v>
      </c>
      <c r="F39" s="275">
        <v>2.5</v>
      </c>
      <c r="G39" s="180">
        <v>22</v>
      </c>
      <c r="H39" s="180">
        <v>21.75</v>
      </c>
      <c r="I39" s="180">
        <v>21.5</v>
      </c>
      <c r="J39" s="180">
        <v>21.25</v>
      </c>
      <c r="K39" s="180">
        <v>21</v>
      </c>
      <c r="L39" s="215">
        <v>0</v>
      </c>
      <c r="M39" s="128">
        <f t="shared" si="9"/>
        <v>5</v>
      </c>
      <c r="N39" s="128">
        <f t="shared" si="6"/>
        <v>0.125</v>
      </c>
    </row>
    <row r="40" spans="1:24" ht="18.75" customHeight="1">
      <c r="A40" s="534" t="s">
        <v>39</v>
      </c>
      <c r="B40" s="279">
        <v>1.24</v>
      </c>
      <c r="C40" s="280" t="s">
        <v>148</v>
      </c>
      <c r="D40" s="281" t="s">
        <v>149</v>
      </c>
      <c r="E40" s="262" t="s">
        <v>94</v>
      </c>
      <c r="F40" s="282">
        <v>1.3</v>
      </c>
      <c r="G40" s="127">
        <v>2.4</v>
      </c>
      <c r="H40" s="127">
        <v>2.2000000000000002</v>
      </c>
      <c r="I40" s="127">
        <v>2</v>
      </c>
      <c r="J40" s="127">
        <v>1.8</v>
      </c>
      <c r="K40" s="127">
        <v>1.6</v>
      </c>
      <c r="L40" s="182">
        <v>1.37</v>
      </c>
      <c r="M40" s="128">
        <f t="shared" si="9"/>
        <v>5</v>
      </c>
      <c r="N40" s="128">
        <f t="shared" si="6"/>
        <v>6.5000000000000002E-2</v>
      </c>
    </row>
    <row r="41" spans="1:24" ht="18.75" customHeight="1">
      <c r="A41" s="535"/>
      <c r="B41" s="259"/>
      <c r="C41" s="285" t="s">
        <v>151</v>
      </c>
      <c r="D41" s="281">
        <v>0.1</v>
      </c>
      <c r="E41" s="286" t="s">
        <v>94</v>
      </c>
      <c r="F41" s="288">
        <v>1.2</v>
      </c>
      <c r="G41" s="289">
        <v>6</v>
      </c>
      <c r="H41" s="289">
        <v>8</v>
      </c>
      <c r="I41" s="289">
        <v>10</v>
      </c>
      <c r="J41" s="289">
        <v>12</v>
      </c>
      <c r="K41" s="289">
        <v>14</v>
      </c>
      <c r="L41" s="284">
        <v>1.35</v>
      </c>
      <c r="M41" s="128">
        <f>(((IF(L41&lt;G41,G41,IF(L41&gt;K41,K41,L41)))-(IF(L41&lt;G41,G41,IF(AND(L41&gt;=G41,L41&lt;H41),G41,IF(AND(L41&gt;=H41,L41&lt;I41),H41,IF(AND(L41&gt;=I41,L41&lt;J41),I41,IF(AND(L41&gt;=J41,L41&lt;K41),J41,IF(L41&gt;=K41,K41,"0"))))))))/(K41-J41))+IF(L41&lt;G41,"1",IF(AND(L41&gt;=G41,L41&lt;H41),"1",IF(AND(L41&gt;=H41,L41&lt;I41),"2",IF(AND(L41&gt;=I41,L41&lt;J41),"3",IF(AND(L41&gt;=J41,L41&lt;K41),"4",IF(L41&gt;=K41,"5","0"))))))</f>
        <v>1</v>
      </c>
      <c r="N41" s="128">
        <f t="shared" si="6"/>
        <v>1.2E-2</v>
      </c>
    </row>
    <row r="42" spans="1:24" ht="18.75" customHeight="1">
      <c r="A42" s="112" t="s">
        <v>113</v>
      </c>
      <c r="B42" s="259">
        <v>1.25</v>
      </c>
      <c r="C42" s="290" t="s">
        <v>153</v>
      </c>
      <c r="D42" s="291"/>
      <c r="E42" s="292"/>
      <c r="F42" s="294"/>
      <c r="G42" s="189"/>
      <c r="H42" s="295"/>
      <c r="I42" s="295"/>
      <c r="J42" s="295"/>
      <c r="K42" s="295"/>
      <c r="L42" s="194"/>
      <c r="M42" s="194"/>
      <c r="N42" s="196"/>
    </row>
    <row r="43" spans="1:24" ht="18.75" customHeight="1">
      <c r="A43" s="112"/>
      <c r="B43" s="259"/>
      <c r="C43" s="134" t="s">
        <v>154</v>
      </c>
      <c r="D43" s="41" t="s">
        <v>130</v>
      </c>
      <c r="E43" s="296" t="s">
        <v>116</v>
      </c>
      <c r="F43" s="297">
        <v>0.5</v>
      </c>
      <c r="G43" s="240" t="s">
        <v>121</v>
      </c>
      <c r="H43" s="299" t="s">
        <v>122</v>
      </c>
      <c r="I43" s="299" t="s">
        <v>123</v>
      </c>
      <c r="J43" s="299" t="s">
        <v>124</v>
      </c>
      <c r="K43" s="299" t="s">
        <v>125</v>
      </c>
      <c r="L43" s="39">
        <v>0</v>
      </c>
      <c r="M43" s="39">
        <v>0</v>
      </c>
      <c r="N43" s="128">
        <f t="shared" ref="N43:N45" si="10">SUM(M43*F43)/100</f>
        <v>0</v>
      </c>
    </row>
    <row r="44" spans="1:24" ht="18.75" customHeight="1">
      <c r="A44" s="112"/>
      <c r="B44" s="259"/>
      <c r="C44" s="114" t="s">
        <v>155</v>
      </c>
      <c r="D44" s="300" t="s">
        <v>130</v>
      </c>
      <c r="E44" s="301" t="s">
        <v>116</v>
      </c>
      <c r="F44" s="297">
        <v>0.5</v>
      </c>
      <c r="G44" s="302" t="s">
        <v>121</v>
      </c>
      <c r="H44" s="303" t="s">
        <v>122</v>
      </c>
      <c r="I44" s="303" t="s">
        <v>123</v>
      </c>
      <c r="J44" s="303" t="s">
        <v>124</v>
      </c>
      <c r="K44" s="303" t="s">
        <v>125</v>
      </c>
      <c r="L44" s="215">
        <v>0</v>
      </c>
      <c r="M44" s="215">
        <v>0</v>
      </c>
      <c r="N44" s="128">
        <f t="shared" si="10"/>
        <v>0</v>
      </c>
    </row>
    <row r="45" spans="1:24" ht="18.75" customHeight="1">
      <c r="A45" s="112"/>
      <c r="B45" s="259"/>
      <c r="C45" s="134" t="s">
        <v>156</v>
      </c>
      <c r="D45" s="304" t="s">
        <v>130</v>
      </c>
      <c r="E45" s="305" t="s">
        <v>116</v>
      </c>
      <c r="F45" s="307">
        <v>0.5</v>
      </c>
      <c r="G45" s="248" t="s">
        <v>121</v>
      </c>
      <c r="H45" s="308" t="s">
        <v>122</v>
      </c>
      <c r="I45" s="308" t="s">
        <v>123</v>
      </c>
      <c r="J45" s="308" t="s">
        <v>124</v>
      </c>
      <c r="K45" s="308" t="s">
        <v>125</v>
      </c>
      <c r="L45" s="284">
        <v>0</v>
      </c>
      <c r="M45" s="284">
        <v>0</v>
      </c>
      <c r="N45" s="128">
        <f t="shared" si="10"/>
        <v>0</v>
      </c>
    </row>
    <row r="46" spans="1:24" ht="18.75" customHeight="1">
      <c r="A46" s="112" t="s">
        <v>113</v>
      </c>
      <c r="B46" s="259">
        <v>1.26</v>
      </c>
      <c r="C46" s="290" t="s">
        <v>157</v>
      </c>
      <c r="D46" s="309"/>
      <c r="E46" s="292"/>
      <c r="F46" s="294"/>
      <c r="G46" s="189"/>
      <c r="H46" s="295"/>
      <c r="I46" s="295"/>
      <c r="J46" s="295"/>
      <c r="K46" s="295"/>
      <c r="L46" s="194"/>
      <c r="M46" s="194"/>
      <c r="N46" s="196"/>
    </row>
    <row r="47" spans="1:24" ht="18.75" customHeight="1">
      <c r="A47" s="225"/>
      <c r="B47" s="259"/>
      <c r="C47" s="114" t="s">
        <v>158</v>
      </c>
      <c r="D47" s="41" t="s">
        <v>130</v>
      </c>
      <c r="E47" s="296" t="s">
        <v>116</v>
      </c>
      <c r="F47" s="254">
        <v>0.5</v>
      </c>
      <c r="G47" s="240" t="s">
        <v>121</v>
      </c>
      <c r="H47" s="299" t="s">
        <v>122</v>
      </c>
      <c r="I47" s="299" t="s">
        <v>123</v>
      </c>
      <c r="J47" s="299" t="s">
        <v>124</v>
      </c>
      <c r="K47" s="299" t="s">
        <v>125</v>
      </c>
      <c r="L47" s="39">
        <v>2</v>
      </c>
      <c r="M47" s="39">
        <v>2</v>
      </c>
      <c r="N47" s="128">
        <f t="shared" ref="N47:N53" si="11">SUM(M47*F47)/100</f>
        <v>0.01</v>
      </c>
    </row>
    <row r="48" spans="1:24" ht="18.75" customHeight="1">
      <c r="A48" s="225"/>
      <c r="B48" s="259"/>
      <c r="C48" s="114" t="s">
        <v>159</v>
      </c>
      <c r="D48" s="155" t="s">
        <v>130</v>
      </c>
      <c r="E48" s="301" t="s">
        <v>116</v>
      </c>
      <c r="F48" s="254">
        <v>0.5</v>
      </c>
      <c r="G48" s="302" t="s">
        <v>121</v>
      </c>
      <c r="H48" s="303" t="s">
        <v>122</v>
      </c>
      <c r="I48" s="303" t="s">
        <v>123</v>
      </c>
      <c r="J48" s="303" t="s">
        <v>124</v>
      </c>
      <c r="K48" s="303" t="s">
        <v>125</v>
      </c>
      <c r="L48" s="223">
        <v>0</v>
      </c>
      <c r="M48" s="223">
        <v>0</v>
      </c>
      <c r="N48" s="128">
        <f t="shared" si="11"/>
        <v>0</v>
      </c>
    </row>
    <row r="49" spans="1:14" ht="18.75" customHeight="1">
      <c r="A49" s="225"/>
      <c r="B49" s="312"/>
      <c r="C49" s="313" t="s">
        <v>160</v>
      </c>
      <c r="D49" s="300" t="s">
        <v>130</v>
      </c>
      <c r="E49" s="301" t="s">
        <v>116</v>
      </c>
      <c r="F49" s="254">
        <v>0.5</v>
      </c>
      <c r="G49" s="302" t="s">
        <v>121</v>
      </c>
      <c r="H49" s="303" t="s">
        <v>122</v>
      </c>
      <c r="I49" s="303" t="s">
        <v>123</v>
      </c>
      <c r="J49" s="303" t="s">
        <v>124</v>
      </c>
      <c r="K49" s="303" t="s">
        <v>125</v>
      </c>
      <c r="L49" s="215">
        <v>0</v>
      </c>
      <c r="M49" s="215">
        <v>0</v>
      </c>
      <c r="N49" s="128">
        <f t="shared" si="11"/>
        <v>0</v>
      </c>
    </row>
    <row r="50" spans="1:14" ht="18.75" customHeight="1">
      <c r="A50" s="225"/>
      <c r="B50" s="259"/>
      <c r="C50" s="114" t="s">
        <v>161</v>
      </c>
      <c r="D50" s="300">
        <v>1</v>
      </c>
      <c r="E50" s="301" t="s">
        <v>116</v>
      </c>
      <c r="F50" s="254">
        <v>0.5</v>
      </c>
      <c r="G50" s="302">
        <v>80</v>
      </c>
      <c r="H50" s="315">
        <v>85</v>
      </c>
      <c r="I50" s="315">
        <v>90</v>
      </c>
      <c r="J50" s="315">
        <v>95</v>
      </c>
      <c r="K50" s="315">
        <v>100</v>
      </c>
      <c r="L50" s="215">
        <v>100</v>
      </c>
      <c r="M50" s="128">
        <f>(((IF(L50&lt;G50,G50,IF(L50&gt;K50,K50,L50)))-(IF(L50&lt;G50,G50,IF(AND(L50&gt;=G50,L50&lt;H50),G50,IF(AND(L50&gt;=H50,L50&lt;I50),H50,IF(AND(L50&gt;=I50,L50&lt;J50),I50,IF(AND(L50&gt;=J50,L50&lt;K50),J50,IF(L50&gt;=K50,K50,"0"))))))))/(K50-J50))+IF(L50&lt;G50,"1",IF(AND(L50&gt;=G50,L50&lt;H50),"1",IF(AND(L50&gt;=H50,L50&lt;I50),"2",IF(AND(L50&gt;=I50,L50&lt;J50),"3",IF(AND(L50&gt;=J50,L50&lt;K50),"4",IF(L50&gt;=K50,"5","0"))))))</f>
        <v>5</v>
      </c>
      <c r="N50" s="128">
        <f t="shared" si="11"/>
        <v>2.5000000000000001E-2</v>
      </c>
    </row>
    <row r="51" spans="1:14" ht="18.75" customHeight="1">
      <c r="A51" s="112"/>
      <c r="B51" s="259"/>
      <c r="C51" s="134" t="s">
        <v>162</v>
      </c>
      <c r="D51" s="300">
        <v>1</v>
      </c>
      <c r="E51" s="301" t="s">
        <v>116</v>
      </c>
      <c r="F51" s="254">
        <v>0.5</v>
      </c>
      <c r="G51" s="302" t="s">
        <v>121</v>
      </c>
      <c r="H51" s="303" t="s">
        <v>122</v>
      </c>
      <c r="I51" s="303" t="s">
        <v>123</v>
      </c>
      <c r="J51" s="303" t="s">
        <v>124</v>
      </c>
      <c r="K51" s="303" t="s">
        <v>125</v>
      </c>
      <c r="L51" s="317"/>
      <c r="M51" s="318">
        <v>0</v>
      </c>
      <c r="N51" s="128">
        <f t="shared" si="11"/>
        <v>0</v>
      </c>
    </row>
    <row r="52" spans="1:14" ht="18.75" customHeight="1">
      <c r="A52" s="112" t="s">
        <v>113</v>
      </c>
      <c r="B52" s="259">
        <v>1.27</v>
      </c>
      <c r="C52" s="114" t="s">
        <v>163</v>
      </c>
      <c r="D52" s="300">
        <v>0.8</v>
      </c>
      <c r="E52" s="301" t="s">
        <v>116</v>
      </c>
      <c r="F52" s="254">
        <v>1</v>
      </c>
      <c r="G52" s="302">
        <v>40</v>
      </c>
      <c r="H52" s="315">
        <v>50</v>
      </c>
      <c r="I52" s="315">
        <v>60</v>
      </c>
      <c r="J52" s="315">
        <v>70</v>
      </c>
      <c r="K52" s="315">
        <v>80</v>
      </c>
      <c r="L52" s="317"/>
      <c r="M52" s="128">
        <f t="shared" ref="M52:M53" si="12">(((IF(L52&lt;G52,G52,IF(L52&gt;K52,K52,L52)))-(IF(L52&lt;G52,G52,IF(AND(L52&gt;=G52,L52&lt;H52),G52,IF(AND(L52&gt;=H52,L52&lt;I52),H52,IF(AND(L52&gt;=I52,L52&lt;J52),I52,IF(AND(L52&gt;=J52,L52&lt;K52),J52,IF(L52&gt;=K52,K52,"0"))))))))/(K52-J52))+IF(L52&lt;G52,"1",IF(AND(L52&gt;=G52,L52&lt;H52),"1",IF(AND(L52&gt;=H52,L52&lt;I52),"2",IF(AND(L52&gt;=I52,L52&lt;J52),"3",IF(AND(L52&gt;=J52,L52&lt;K52),"4",IF(L52&gt;=K52,"5","0"))))))</f>
        <v>1</v>
      </c>
      <c r="N52" s="128">
        <f t="shared" si="11"/>
        <v>0.01</v>
      </c>
    </row>
    <row r="53" spans="1:14" ht="18.75" customHeight="1">
      <c r="A53" s="320"/>
      <c r="B53" s="279">
        <v>1.28</v>
      </c>
      <c r="C53" s="250" t="s">
        <v>164</v>
      </c>
      <c r="D53" s="304">
        <v>0.8</v>
      </c>
      <c r="E53" s="305" t="s">
        <v>116</v>
      </c>
      <c r="F53" s="322">
        <v>0.5</v>
      </c>
      <c r="G53" s="323">
        <v>70</v>
      </c>
      <c r="H53" s="323">
        <v>75</v>
      </c>
      <c r="I53" s="323">
        <v>80</v>
      </c>
      <c r="J53" s="323">
        <v>85</v>
      </c>
      <c r="K53" s="323">
        <v>90</v>
      </c>
      <c r="L53" s="324"/>
      <c r="M53" s="128">
        <f t="shared" si="12"/>
        <v>1</v>
      </c>
      <c r="N53" s="128">
        <f t="shared" si="11"/>
        <v>5.0000000000000001E-3</v>
      </c>
    </row>
    <row r="54" spans="1:14" ht="18.75" customHeight="1">
      <c r="A54" s="320"/>
      <c r="B54" s="326">
        <v>1.29</v>
      </c>
      <c r="C54" s="327" t="s">
        <v>165</v>
      </c>
      <c r="D54" s="291"/>
      <c r="E54" s="292"/>
      <c r="F54" s="189"/>
      <c r="G54" s="189"/>
      <c r="H54" s="295"/>
      <c r="I54" s="189"/>
      <c r="J54" s="189"/>
      <c r="K54" s="295"/>
      <c r="L54" s="194"/>
      <c r="M54" s="194"/>
      <c r="N54" s="196"/>
    </row>
    <row r="55" spans="1:14" ht="18.75" customHeight="1">
      <c r="A55" s="153"/>
      <c r="B55" s="328"/>
      <c r="C55" s="250" t="s">
        <v>166</v>
      </c>
      <c r="D55" s="329">
        <v>0.6</v>
      </c>
      <c r="E55" s="296" t="s">
        <v>116</v>
      </c>
      <c r="F55" s="297">
        <v>0.5</v>
      </c>
      <c r="G55" s="171">
        <v>40</v>
      </c>
      <c r="H55" s="171">
        <v>45</v>
      </c>
      <c r="I55" s="171">
        <v>50</v>
      </c>
      <c r="J55" s="171">
        <v>55</v>
      </c>
      <c r="K55" s="171">
        <v>60</v>
      </c>
      <c r="L55" s="39"/>
      <c r="M55" s="128">
        <f t="shared" ref="M55:M57" si="13">(((IF(L55&lt;G55,G55,IF(L55&gt;K55,K55,L55)))-(IF(L55&lt;G55,G55,IF(AND(L55&gt;=G55,L55&lt;H55),G55,IF(AND(L55&gt;=H55,L55&lt;I55),H55,IF(AND(L55&gt;=I55,L55&lt;J55),I55,IF(AND(L55&gt;=J55,L55&lt;K55),J55,IF(L55&gt;=K55,K55,"0"))))))))/(K55-J55))+IF(L55&lt;G55,"1",IF(AND(L55&gt;=G55,L55&lt;H55),"1",IF(AND(L55&gt;=H55,L55&lt;I55),"2",IF(AND(L55&gt;=I55,L55&lt;J55),"3",IF(AND(L55&gt;=J55,L55&lt;K55),"4",IF(L55&gt;=K55,"5","0"))))))</f>
        <v>1</v>
      </c>
      <c r="N55" s="128">
        <f t="shared" ref="N55:N60" si="14">SUM(M55*F55)/100</f>
        <v>5.0000000000000001E-3</v>
      </c>
    </row>
    <row r="56" spans="1:14" ht="18.75" customHeight="1">
      <c r="A56" s="153"/>
      <c r="B56" s="331"/>
      <c r="C56" s="250" t="s">
        <v>167</v>
      </c>
      <c r="D56" s="300">
        <v>0.5</v>
      </c>
      <c r="E56" s="301" t="s">
        <v>116</v>
      </c>
      <c r="F56" s="254">
        <v>0.5</v>
      </c>
      <c r="G56" s="127">
        <v>30</v>
      </c>
      <c r="H56" s="127">
        <v>35</v>
      </c>
      <c r="I56" s="127">
        <v>40</v>
      </c>
      <c r="J56" s="127">
        <v>45</v>
      </c>
      <c r="K56" s="127">
        <v>50</v>
      </c>
      <c r="L56" s="215"/>
      <c r="M56" s="128">
        <f t="shared" si="13"/>
        <v>1</v>
      </c>
      <c r="N56" s="128">
        <f t="shared" si="14"/>
        <v>5.0000000000000001E-3</v>
      </c>
    </row>
    <row r="57" spans="1:14" ht="18.75" customHeight="1">
      <c r="A57" s="112"/>
      <c r="B57" s="312"/>
      <c r="C57" s="250" t="s">
        <v>168</v>
      </c>
      <c r="D57" s="300">
        <v>0.4</v>
      </c>
      <c r="E57" s="301" t="s">
        <v>116</v>
      </c>
      <c r="F57" s="254">
        <v>0.5</v>
      </c>
      <c r="G57" s="127">
        <v>20</v>
      </c>
      <c r="H57" s="127">
        <v>25</v>
      </c>
      <c r="I57" s="127">
        <v>30</v>
      </c>
      <c r="J57" s="127">
        <v>35</v>
      </c>
      <c r="K57" s="127">
        <v>40</v>
      </c>
      <c r="L57" s="215"/>
      <c r="M57" s="128">
        <f t="shared" si="13"/>
        <v>1</v>
      </c>
      <c r="N57" s="128">
        <f t="shared" si="14"/>
        <v>5.0000000000000001E-3</v>
      </c>
    </row>
    <row r="58" spans="1:14" ht="18.75" customHeight="1">
      <c r="A58" s="225" t="s">
        <v>169</v>
      </c>
      <c r="B58" s="259">
        <v>1.3</v>
      </c>
      <c r="C58" s="332" t="s">
        <v>170</v>
      </c>
      <c r="D58" s="333"/>
      <c r="E58" s="333" t="s">
        <v>116</v>
      </c>
      <c r="F58" s="335">
        <v>0</v>
      </c>
      <c r="G58" s="302" t="s">
        <v>121</v>
      </c>
      <c r="H58" s="303" t="s">
        <v>122</v>
      </c>
      <c r="I58" s="303" t="s">
        <v>123</v>
      </c>
      <c r="J58" s="303" t="s">
        <v>124</v>
      </c>
      <c r="K58" s="303" t="s">
        <v>125</v>
      </c>
      <c r="L58" s="165"/>
      <c r="M58" s="215">
        <v>2</v>
      </c>
      <c r="N58" s="128">
        <f t="shared" si="14"/>
        <v>0</v>
      </c>
    </row>
    <row r="59" spans="1:14" ht="18.75" customHeight="1">
      <c r="A59" s="112"/>
      <c r="B59" s="216">
        <v>1.31</v>
      </c>
      <c r="C59" s="337" t="s">
        <v>171</v>
      </c>
      <c r="D59" s="338"/>
      <c r="E59" s="339"/>
      <c r="F59" s="335">
        <v>1.3</v>
      </c>
      <c r="G59" s="171">
        <v>2</v>
      </c>
      <c r="H59" s="171">
        <v>4</v>
      </c>
      <c r="I59" s="171">
        <v>6</v>
      </c>
      <c r="J59" s="171">
        <v>8</v>
      </c>
      <c r="K59" s="171">
        <v>10</v>
      </c>
      <c r="L59" s="165"/>
      <c r="M59" s="128">
        <v>5</v>
      </c>
      <c r="N59" s="128">
        <f t="shared" si="14"/>
        <v>6.5000000000000002E-2</v>
      </c>
    </row>
    <row r="60" spans="1:14" ht="18.75" customHeight="1">
      <c r="A60" s="225"/>
      <c r="B60" s="279">
        <v>1.32</v>
      </c>
      <c r="C60" s="342" t="s">
        <v>172</v>
      </c>
      <c r="D60" s="344"/>
      <c r="E60" s="345"/>
      <c r="F60" s="271">
        <v>1.2</v>
      </c>
      <c r="G60" s="346">
        <v>1</v>
      </c>
      <c r="H60" s="346">
        <v>2</v>
      </c>
      <c r="I60" s="346">
        <v>3</v>
      </c>
      <c r="J60" s="346">
        <v>4</v>
      </c>
      <c r="K60" s="346">
        <v>5</v>
      </c>
      <c r="L60" s="182"/>
      <c r="M60" s="324">
        <v>5</v>
      </c>
      <c r="N60" s="324">
        <f t="shared" si="14"/>
        <v>0.06</v>
      </c>
    </row>
    <row r="61" spans="1:14" ht="18.75" customHeight="1">
      <c r="A61" s="225"/>
      <c r="B61" s="348"/>
      <c r="C61" s="350" t="s">
        <v>173</v>
      </c>
      <c r="D61" s="351"/>
      <c r="E61" s="351"/>
      <c r="F61" s="354">
        <v>30</v>
      </c>
      <c r="G61" s="355"/>
      <c r="H61" s="355"/>
      <c r="I61" s="355"/>
      <c r="J61" s="355"/>
      <c r="K61" s="355"/>
      <c r="L61" s="355"/>
      <c r="M61" s="355"/>
      <c r="N61" s="355"/>
    </row>
    <row r="62" spans="1:14" ht="18.75" customHeight="1">
      <c r="A62" s="225"/>
      <c r="B62" s="357"/>
      <c r="C62" s="156" t="s">
        <v>174</v>
      </c>
      <c r="D62" s="359"/>
      <c r="E62" s="361"/>
      <c r="F62" s="275"/>
      <c r="G62" s="154"/>
      <c r="H62" s="154"/>
      <c r="I62" s="154"/>
      <c r="J62" s="154"/>
      <c r="K62" s="154"/>
      <c r="L62" s="154"/>
      <c r="M62" s="154"/>
      <c r="N62" s="154"/>
    </row>
    <row r="63" spans="1:14" ht="18.75" customHeight="1">
      <c r="A63" s="225" t="s">
        <v>169</v>
      </c>
      <c r="B63" s="363">
        <v>2.1</v>
      </c>
      <c r="C63" s="365" t="s">
        <v>175</v>
      </c>
      <c r="D63" s="367" t="s">
        <v>53</v>
      </c>
      <c r="E63" s="369" t="s">
        <v>116</v>
      </c>
      <c r="F63" s="282">
        <v>3</v>
      </c>
      <c r="G63" s="289" t="s">
        <v>121</v>
      </c>
      <c r="H63" s="289" t="s">
        <v>122</v>
      </c>
      <c r="I63" s="289" t="s">
        <v>123</v>
      </c>
      <c r="J63" s="289" t="s">
        <v>124</v>
      </c>
      <c r="K63" s="289" t="s">
        <v>125</v>
      </c>
      <c r="L63" s="371">
        <v>2</v>
      </c>
      <c r="M63" s="371">
        <v>2</v>
      </c>
      <c r="N63" s="172">
        <f>SUM(M63*F63)/100</f>
        <v>0.06</v>
      </c>
    </row>
    <row r="64" spans="1:14" ht="18.75" customHeight="1">
      <c r="A64" s="225" t="s">
        <v>169</v>
      </c>
      <c r="B64" s="358">
        <v>2.2000000000000002</v>
      </c>
      <c r="C64" s="341" t="s">
        <v>176</v>
      </c>
      <c r="D64" s="364"/>
      <c r="E64" s="366"/>
      <c r="F64" s="368"/>
      <c r="G64" s="194"/>
      <c r="H64" s="194"/>
      <c r="I64" s="194"/>
      <c r="J64" s="194"/>
      <c r="K64" s="194"/>
      <c r="L64" s="194"/>
      <c r="M64" s="194"/>
      <c r="N64" s="196"/>
    </row>
    <row r="65" spans="1:14" ht="18.75" customHeight="1">
      <c r="A65" s="225"/>
      <c r="B65" s="259"/>
      <c r="C65" s="360" t="s">
        <v>177</v>
      </c>
      <c r="D65" s="370" t="s">
        <v>178</v>
      </c>
      <c r="E65" s="372" t="s">
        <v>94</v>
      </c>
      <c r="F65" s="374">
        <v>1.5</v>
      </c>
      <c r="G65" s="171">
        <v>20</v>
      </c>
      <c r="H65" s="171">
        <v>25</v>
      </c>
      <c r="I65" s="171">
        <v>30</v>
      </c>
      <c r="J65" s="171">
        <v>35</v>
      </c>
      <c r="K65" s="171">
        <v>40</v>
      </c>
      <c r="L65" s="39">
        <v>42.41</v>
      </c>
      <c r="M65" s="128">
        <f t="shared" ref="M65:M66" si="15">(((IF(L65&lt;G65,G65,IF(L65&gt;K65,K65,L65)))-(IF(L65&lt;G65,G65,IF(AND(L65&gt;=G65,L65&lt;H65),G65,IF(AND(L65&gt;=H65,L65&lt;I65),H65,IF(AND(L65&gt;=I65,L65&lt;J65),I65,IF(AND(L65&gt;=J65,L65&lt;K65),J65,IF(L65&gt;=K65,K65,"0"))))))))/(K65-J65))+IF(L65&lt;G65,"1",IF(AND(L65&gt;=G65,L65&lt;H65),"1",IF(AND(L65&gt;=H65,L65&lt;I65),"2",IF(AND(L65&gt;=I65,L65&lt;J65),"3",IF(AND(L65&gt;=J65,L65&lt;K65),"4",IF(L65&gt;=K65,"5","0"))))))</f>
        <v>5</v>
      </c>
      <c r="N65" s="128">
        <f t="shared" ref="N65:N81" si="16">SUM(M65*F65)/100</f>
        <v>7.4999999999999997E-2</v>
      </c>
    </row>
    <row r="66" spans="1:14" ht="18.75" customHeight="1">
      <c r="A66" s="112"/>
      <c r="B66" s="259"/>
      <c r="C66" s="360" t="s">
        <v>179</v>
      </c>
      <c r="D66" s="268" t="s">
        <v>180</v>
      </c>
      <c r="E66" s="274" t="s">
        <v>94</v>
      </c>
      <c r="F66" s="335">
        <v>1.5</v>
      </c>
      <c r="G66" s="127">
        <v>25</v>
      </c>
      <c r="H66" s="127">
        <v>30</v>
      </c>
      <c r="I66" s="127">
        <v>35</v>
      </c>
      <c r="J66" s="127">
        <v>40</v>
      </c>
      <c r="K66" s="276">
        <v>45</v>
      </c>
      <c r="L66" s="215">
        <v>32.229999999999997</v>
      </c>
      <c r="M66" s="128">
        <f t="shared" si="15"/>
        <v>2.4459999999999993</v>
      </c>
      <c r="N66" s="128">
        <f t="shared" si="16"/>
        <v>3.6689999999999987E-2</v>
      </c>
    </row>
    <row r="67" spans="1:14" ht="18.75" customHeight="1">
      <c r="A67" s="225" t="s">
        <v>39</v>
      </c>
      <c r="B67" s="358">
        <v>2.2999999999999998</v>
      </c>
      <c r="C67" s="260" t="s">
        <v>181</v>
      </c>
      <c r="D67" s="268" t="s">
        <v>97</v>
      </c>
      <c r="E67" s="274" t="s">
        <v>94</v>
      </c>
      <c r="F67" s="377">
        <v>2</v>
      </c>
      <c r="G67" s="276">
        <v>8</v>
      </c>
      <c r="H67" s="276">
        <v>7.75</v>
      </c>
      <c r="I67" s="379">
        <v>7.5</v>
      </c>
      <c r="J67" s="276">
        <v>7.25</v>
      </c>
      <c r="K67" s="276">
        <v>7</v>
      </c>
      <c r="L67" s="318">
        <v>1.77</v>
      </c>
      <c r="M67" s="128">
        <f>(((IF(L67&gt;G67,G67,IF(L67&lt;K67,K67,L67)))-(IF(L67&lt;G67,G67,IF(AND(L67&gt;=G67,L67&lt;H67),G67,IF(AND(L67&gt;=H67,L67&lt;I67),H67,IF(AND(L67&gt;=I67,L67&lt;J67),I67,IF(AND(L67&gt;=J67,L67&lt;K67),J67,IF(L67&gt;=K67,K67,"0"))))))))/(K67-J67))+IF(L67&lt;G67,"1",IF(AND(L67&gt;=G67,L67&lt;H67),"1",IF(AND(L67&gt;=H67,L67&lt;I67),"2",IF(AND(L67&gt;=I67,L67&lt;J67),"3",IF(AND(L67&gt;=J67,L67&lt;K67),"4",IF(L67&gt;=K67,"5","0"))))))</f>
        <v>5</v>
      </c>
      <c r="N67" s="128">
        <f t="shared" si="16"/>
        <v>0.1</v>
      </c>
    </row>
    <row r="68" spans="1:14" ht="18.75" customHeight="1">
      <c r="A68" s="225" t="s">
        <v>169</v>
      </c>
      <c r="B68" s="358">
        <v>2.4</v>
      </c>
      <c r="C68" s="360" t="s">
        <v>182</v>
      </c>
      <c r="D68" s="268"/>
      <c r="E68" s="388"/>
      <c r="F68" s="282">
        <v>3</v>
      </c>
      <c r="G68" s="382"/>
      <c r="H68" s="382"/>
      <c r="I68" s="382"/>
      <c r="J68" s="382"/>
      <c r="K68" s="382"/>
      <c r="L68" s="284"/>
      <c r="M68" s="284">
        <v>2</v>
      </c>
      <c r="N68" s="128">
        <f t="shared" si="16"/>
        <v>0.06</v>
      </c>
    </row>
    <row r="69" spans="1:14" ht="18.75" customHeight="1">
      <c r="A69" s="112" t="s">
        <v>39</v>
      </c>
      <c r="B69" s="358">
        <v>2.5</v>
      </c>
      <c r="C69" s="384" t="s">
        <v>183</v>
      </c>
      <c r="D69" s="268">
        <v>0.2</v>
      </c>
      <c r="E69" s="274" t="s">
        <v>94</v>
      </c>
      <c r="F69" s="368"/>
      <c r="G69" s="276">
        <v>16</v>
      </c>
      <c r="H69" s="276">
        <v>18</v>
      </c>
      <c r="I69" s="276">
        <v>20</v>
      </c>
      <c r="J69" s="276">
        <v>22</v>
      </c>
      <c r="K69" s="276">
        <v>24</v>
      </c>
      <c r="L69" s="318">
        <v>21.59</v>
      </c>
      <c r="M69" s="128">
        <f t="shared" ref="M69:M72" si="17">(((IF(L69&lt;G69,G69,IF(L69&gt;K69,K69,L69)))-(IF(L69&lt;G69,G69,IF(AND(L69&gt;=G69,L69&lt;H69),G69,IF(AND(L69&gt;=H69,L69&lt;I69),H69,IF(AND(L69&gt;=I69,L69&lt;J69),I69,IF(AND(L69&gt;=J69,L69&lt;K69),J69,IF(L69&gt;=K69,K69,"0"))))))))/(K69-J69))+IF(L69&lt;G69,"1",IF(AND(L69&gt;=G69,L69&lt;H69),"1",IF(AND(L69&gt;=H69,L69&lt;I69),"2",IF(AND(L69&gt;=I69,L69&lt;J69),"3",IF(AND(L69&gt;=J69,L69&lt;K69),"4",IF(L69&gt;=K69,"5","0"))))))</f>
        <v>3.7949999999999999</v>
      </c>
      <c r="N69" s="128">
        <f t="shared" si="16"/>
        <v>0</v>
      </c>
    </row>
    <row r="70" spans="1:14" ht="18.75" customHeight="1">
      <c r="A70" s="112"/>
      <c r="B70" s="358"/>
      <c r="C70" s="285" t="s">
        <v>184</v>
      </c>
      <c r="D70" s="268">
        <v>0.1</v>
      </c>
      <c r="E70" s="274"/>
      <c r="F70" s="392"/>
      <c r="G70" s="87">
        <v>6</v>
      </c>
      <c r="H70" s="87">
        <v>8</v>
      </c>
      <c r="I70" s="87">
        <v>10</v>
      </c>
      <c r="J70" s="87">
        <v>12</v>
      </c>
      <c r="K70" s="87">
        <v>14</v>
      </c>
      <c r="L70" s="390"/>
      <c r="M70" s="128">
        <f t="shared" si="17"/>
        <v>1</v>
      </c>
      <c r="N70" s="128">
        <f t="shared" si="16"/>
        <v>0</v>
      </c>
    </row>
    <row r="71" spans="1:14" ht="18.75" customHeight="1">
      <c r="A71" s="112"/>
      <c r="B71" s="358"/>
      <c r="C71" s="280" t="s">
        <v>185</v>
      </c>
      <c r="D71" s="268">
        <v>0.2</v>
      </c>
      <c r="E71" s="274"/>
      <c r="F71" s="275">
        <v>0</v>
      </c>
      <c r="G71" s="276">
        <v>16</v>
      </c>
      <c r="H71" s="276">
        <v>18</v>
      </c>
      <c r="I71" s="276">
        <v>20</v>
      </c>
      <c r="J71" s="276">
        <v>22</v>
      </c>
      <c r="K71" s="276">
        <v>24</v>
      </c>
      <c r="L71" s="318"/>
      <c r="M71" s="128">
        <f t="shared" si="17"/>
        <v>1</v>
      </c>
      <c r="N71" s="128">
        <f t="shared" si="16"/>
        <v>0</v>
      </c>
    </row>
    <row r="72" spans="1:14" ht="18.75" customHeight="1">
      <c r="A72" s="112"/>
      <c r="B72" s="358"/>
      <c r="C72" s="360" t="s">
        <v>186</v>
      </c>
      <c r="D72" s="268">
        <v>0.3</v>
      </c>
      <c r="E72" s="274"/>
      <c r="F72" s="275">
        <v>2</v>
      </c>
      <c r="G72" s="276">
        <v>26</v>
      </c>
      <c r="H72" s="276">
        <v>28</v>
      </c>
      <c r="I72" s="276">
        <v>30</v>
      </c>
      <c r="J72" s="276">
        <v>32</v>
      </c>
      <c r="K72" s="276">
        <v>34</v>
      </c>
      <c r="L72" s="215">
        <v>39.26</v>
      </c>
      <c r="M72" s="128">
        <f t="shared" si="17"/>
        <v>5</v>
      </c>
      <c r="N72" s="128">
        <f t="shared" si="16"/>
        <v>0.1</v>
      </c>
    </row>
    <row r="73" spans="1:14" ht="18.75" customHeight="1">
      <c r="A73" s="225" t="s">
        <v>169</v>
      </c>
      <c r="B73" s="358">
        <v>2.6</v>
      </c>
      <c r="C73" s="360" t="s">
        <v>187</v>
      </c>
      <c r="D73" s="268" t="s">
        <v>188</v>
      </c>
      <c r="E73" s="274" t="s">
        <v>94</v>
      </c>
      <c r="F73" s="275">
        <v>0</v>
      </c>
      <c r="G73" s="276">
        <v>14</v>
      </c>
      <c r="H73" s="276">
        <v>13</v>
      </c>
      <c r="I73" s="276">
        <v>12</v>
      </c>
      <c r="J73" s="276">
        <v>11</v>
      </c>
      <c r="K73" s="276">
        <v>10</v>
      </c>
      <c r="L73" s="215">
        <v>0</v>
      </c>
      <c r="M73" s="128">
        <f>(((IF(L73&gt;G73,G73,IF(L73&lt;K73,K73,L73)))-(IF(L73&lt;G73,G73,IF(AND(L73&gt;=G73,L73&lt;H73),G73,IF(AND(L73&gt;=H73,L73&lt;I73),H73,IF(AND(L73&gt;=I73,L73&lt;J73),I73,IF(AND(L73&gt;=J73,L73&lt;K73),J73,IF(L73&gt;=K73,K73,"0"))))))))/(K73-J73))+IF(L73&lt;G73,"1",IF(AND(L73&gt;=G73,L73&lt;H73),"1",IF(AND(L73&gt;=H73,L73&lt;I73),"2",IF(AND(L73&gt;=I73,L73&lt;J73),"3",IF(AND(L73&gt;=J73,L73&lt;K73),"4",IF(L73&gt;=K73,"5","0"))))))</f>
        <v>5</v>
      </c>
      <c r="N73" s="128">
        <f t="shared" si="16"/>
        <v>0</v>
      </c>
    </row>
    <row r="74" spans="1:14" ht="18.75" customHeight="1">
      <c r="A74" s="225" t="s">
        <v>169</v>
      </c>
      <c r="B74" s="358">
        <v>2.7</v>
      </c>
      <c r="C74" s="384" t="s">
        <v>189</v>
      </c>
      <c r="D74" s="268">
        <v>0.85</v>
      </c>
      <c r="E74" s="274" t="s">
        <v>143</v>
      </c>
      <c r="F74" s="275">
        <v>3</v>
      </c>
      <c r="G74" s="276">
        <v>73</v>
      </c>
      <c r="H74" s="276">
        <v>76</v>
      </c>
      <c r="I74" s="276">
        <v>79</v>
      </c>
      <c r="J74" s="276">
        <v>82</v>
      </c>
      <c r="K74" s="276">
        <v>85</v>
      </c>
      <c r="L74" s="215">
        <v>92.31</v>
      </c>
      <c r="M74" s="128">
        <f t="shared" ref="M74:M78" si="18">(((IF(L74&lt;G74,G74,IF(L74&gt;K74,K74,L74)))-(IF(L74&lt;G74,G74,IF(AND(L74&gt;=G74,L74&lt;H74),G74,IF(AND(L74&gt;=H74,L74&lt;I74),H74,IF(AND(L74&gt;=I74,L74&lt;J74),I74,IF(AND(L74&gt;=J74,L74&lt;K74),J74,IF(L74&gt;=K74,K74,"0"))))))))/(K74-J74))+IF(L74&lt;G74,"1",IF(AND(L74&gt;=G74,L74&lt;H74),"1",IF(AND(L74&gt;=H74,L74&lt;I74),"2",IF(AND(L74&gt;=I74,L74&lt;J74),"3",IF(AND(L74&gt;=J74,L74&lt;K74),"4",IF(L74&gt;=K74,"5","0"))))))</f>
        <v>5</v>
      </c>
      <c r="N74" s="128">
        <f t="shared" si="16"/>
        <v>0.15</v>
      </c>
    </row>
    <row r="75" spans="1:14" ht="18.75" customHeight="1">
      <c r="A75" s="225" t="s">
        <v>39</v>
      </c>
      <c r="B75" s="358">
        <v>2.8</v>
      </c>
      <c r="C75" s="260" t="s">
        <v>270</v>
      </c>
      <c r="D75" s="268" t="s">
        <v>191</v>
      </c>
      <c r="E75" s="274" t="s">
        <v>94</v>
      </c>
      <c r="F75" s="275">
        <v>2</v>
      </c>
      <c r="G75" s="276">
        <v>58</v>
      </c>
      <c r="H75" s="276">
        <v>60</v>
      </c>
      <c r="I75" s="276">
        <v>62</v>
      </c>
      <c r="J75" s="276">
        <v>64</v>
      </c>
      <c r="K75" s="276">
        <v>66</v>
      </c>
      <c r="L75" s="215">
        <v>76.47</v>
      </c>
      <c r="M75" s="128">
        <f t="shared" si="18"/>
        <v>5</v>
      </c>
      <c r="N75" s="128">
        <f t="shared" si="16"/>
        <v>0.1</v>
      </c>
    </row>
    <row r="76" spans="1:14" ht="18.75" customHeight="1">
      <c r="A76" s="112" t="s">
        <v>39</v>
      </c>
      <c r="B76" s="358">
        <v>2.9</v>
      </c>
      <c r="C76" s="360" t="s">
        <v>192</v>
      </c>
      <c r="D76" s="268">
        <v>0.7</v>
      </c>
      <c r="E76" s="274"/>
      <c r="F76" s="275">
        <v>2</v>
      </c>
      <c r="G76" s="276">
        <v>60</v>
      </c>
      <c r="H76" s="276">
        <v>65</v>
      </c>
      <c r="I76" s="276">
        <v>70</v>
      </c>
      <c r="J76" s="276">
        <v>75</v>
      </c>
      <c r="K76" s="276">
        <v>80</v>
      </c>
      <c r="L76" s="215"/>
      <c r="M76" s="128">
        <f t="shared" si="18"/>
        <v>1</v>
      </c>
      <c r="N76" s="128">
        <f t="shared" si="16"/>
        <v>0.02</v>
      </c>
    </row>
    <row r="77" spans="1:14" ht="18.75" customHeight="1">
      <c r="A77" s="112" t="s">
        <v>193</v>
      </c>
      <c r="B77" s="259">
        <v>2.1</v>
      </c>
      <c r="C77" s="360" t="s">
        <v>194</v>
      </c>
      <c r="D77" s="268" t="s">
        <v>195</v>
      </c>
      <c r="E77" s="274" t="s">
        <v>94</v>
      </c>
      <c r="F77" s="395">
        <v>2</v>
      </c>
      <c r="G77" s="276">
        <v>51</v>
      </c>
      <c r="H77" s="276">
        <v>52</v>
      </c>
      <c r="I77" s="276">
        <v>53</v>
      </c>
      <c r="J77" s="276">
        <v>54</v>
      </c>
      <c r="K77" s="276">
        <v>55</v>
      </c>
      <c r="L77" s="215">
        <v>18.8</v>
      </c>
      <c r="M77" s="128">
        <f t="shared" si="18"/>
        <v>1</v>
      </c>
      <c r="N77" s="128">
        <f t="shared" si="16"/>
        <v>0.02</v>
      </c>
    </row>
    <row r="78" spans="1:14" ht="18.75" customHeight="1">
      <c r="A78" s="112"/>
      <c r="B78" s="259">
        <v>2.11</v>
      </c>
      <c r="C78" s="360" t="s">
        <v>196</v>
      </c>
      <c r="D78" s="399">
        <v>0.82499999999999996</v>
      </c>
      <c r="E78" s="274" t="s">
        <v>94</v>
      </c>
      <c r="F78" s="395">
        <v>2</v>
      </c>
      <c r="G78" s="276">
        <v>72.5</v>
      </c>
      <c r="H78" s="276">
        <v>75</v>
      </c>
      <c r="I78" s="276">
        <v>77.5</v>
      </c>
      <c r="J78" s="276">
        <v>80</v>
      </c>
      <c r="K78" s="276">
        <v>82.5</v>
      </c>
      <c r="L78" s="215">
        <v>80.03</v>
      </c>
      <c r="M78" s="128">
        <f t="shared" si="18"/>
        <v>4.0120000000000005</v>
      </c>
      <c r="N78" s="128">
        <f t="shared" si="16"/>
        <v>8.0240000000000006E-2</v>
      </c>
    </row>
    <row r="79" spans="1:14" ht="18.75" customHeight="1">
      <c r="A79" s="400" t="s">
        <v>113</v>
      </c>
      <c r="B79" s="259">
        <v>2.12</v>
      </c>
      <c r="C79" s="341" t="s">
        <v>197</v>
      </c>
      <c r="D79" s="268"/>
      <c r="E79" s="274" t="s">
        <v>94</v>
      </c>
      <c r="F79" s="395">
        <v>2</v>
      </c>
      <c r="G79" s="276">
        <v>5.4</v>
      </c>
      <c r="H79" s="276">
        <v>4.4000000000000004</v>
      </c>
      <c r="I79" s="276">
        <v>3.4</v>
      </c>
      <c r="J79" s="276">
        <v>2.4</v>
      </c>
      <c r="K79" s="276">
        <v>1.4</v>
      </c>
      <c r="L79" s="215">
        <v>0</v>
      </c>
      <c r="M79" s="128">
        <f t="shared" ref="M79:M80" si="19">(((IF(L79&gt;G79,G79,IF(L79&lt;K79,K79,L79)))-(IF(L79&lt;G79,G79,IF(AND(L79&gt;=G79,L79&lt;H79),G79,IF(AND(L79&gt;=H79,L79&lt;I79),H79,IF(AND(L79&gt;=I79,L79&lt;J79),I79,IF(AND(L79&gt;=J79,L79&lt;K79),J79,IF(L79&gt;=K79,K79,"0"))))))))/(K79-J79))+IF(L79&lt;G79,"1",IF(AND(L79&gt;=G79,L79&lt;H79),"1",IF(AND(L79&gt;=H79,L79&lt;I79),"2",IF(AND(L79&gt;=I79,L79&lt;J79),"3",IF(AND(L79&gt;=J79,L79&lt;K79),"4",IF(L79&gt;=K79,"5","0"))))))</f>
        <v>5</v>
      </c>
      <c r="N79" s="128">
        <f t="shared" si="16"/>
        <v>0.1</v>
      </c>
    </row>
    <row r="80" spans="1:14" ht="18.75" customHeight="1">
      <c r="A80" s="112" t="s">
        <v>39</v>
      </c>
      <c r="B80" s="259">
        <v>2.13</v>
      </c>
      <c r="C80" s="360" t="s">
        <v>198</v>
      </c>
      <c r="D80" s="268"/>
      <c r="E80" s="274"/>
      <c r="F80" s="395">
        <v>2</v>
      </c>
      <c r="G80" s="276">
        <v>31</v>
      </c>
      <c r="H80" s="276">
        <v>30</v>
      </c>
      <c r="I80" s="276">
        <v>29</v>
      </c>
      <c r="J80" s="276">
        <v>28</v>
      </c>
      <c r="K80" s="276">
        <v>27</v>
      </c>
      <c r="L80" s="215"/>
      <c r="M80" s="128">
        <f t="shared" si="19"/>
        <v>5</v>
      </c>
      <c r="N80" s="128">
        <f t="shared" si="16"/>
        <v>0.1</v>
      </c>
    </row>
    <row r="81" spans="1:14" ht="18.75" customHeight="1">
      <c r="A81" s="112" t="s">
        <v>39</v>
      </c>
      <c r="B81" s="279">
        <v>2.14</v>
      </c>
      <c r="C81" s="423" t="s">
        <v>200</v>
      </c>
      <c r="D81" s="281"/>
      <c r="E81" s="424"/>
      <c r="F81" s="395">
        <v>2</v>
      </c>
      <c r="G81" s="362">
        <v>0</v>
      </c>
      <c r="H81" s="362"/>
      <c r="I81" s="362"/>
      <c r="J81" s="362"/>
      <c r="K81" s="362">
        <v>5</v>
      </c>
      <c r="L81" s="284"/>
      <c r="M81" s="284"/>
      <c r="N81" s="324">
        <f t="shared" si="16"/>
        <v>0</v>
      </c>
    </row>
    <row r="82" spans="1:14" ht="18.75" customHeight="1">
      <c r="A82" s="400"/>
      <c r="B82" s="355"/>
      <c r="C82" s="350" t="s">
        <v>201</v>
      </c>
      <c r="D82" s="426"/>
      <c r="E82" s="426"/>
      <c r="F82" s="407">
        <v>15</v>
      </c>
      <c r="G82" s="355"/>
      <c r="H82" s="355"/>
      <c r="I82" s="355"/>
      <c r="J82" s="355"/>
      <c r="K82" s="355"/>
      <c r="L82" s="355"/>
      <c r="M82" s="355"/>
      <c r="N82" s="355"/>
    </row>
    <row r="83" spans="1:14" ht="18.75" customHeight="1">
      <c r="A83" s="400"/>
      <c r="B83" s="154"/>
      <c r="C83" s="156" t="s">
        <v>203</v>
      </c>
      <c r="D83" s="428"/>
      <c r="E83" s="428"/>
      <c r="F83" s="419"/>
      <c r="G83" s="154"/>
      <c r="H83" s="154"/>
      <c r="I83" s="154"/>
      <c r="J83" s="154"/>
      <c r="K83" s="154"/>
      <c r="L83" s="154"/>
      <c r="M83" s="154"/>
      <c r="N83" s="154"/>
    </row>
    <row r="84" spans="1:14" ht="18.75" customHeight="1">
      <c r="A84" s="112" t="s">
        <v>39</v>
      </c>
      <c r="B84" s="403">
        <v>3.1</v>
      </c>
      <c r="C84" s="430" t="s">
        <v>204</v>
      </c>
      <c r="D84" s="365" t="s">
        <v>130</v>
      </c>
      <c r="E84" s="432"/>
      <c r="F84" s="335">
        <v>5</v>
      </c>
      <c r="G84" s="87" t="s">
        <v>121</v>
      </c>
      <c r="H84" s="87" t="s">
        <v>122</v>
      </c>
      <c r="I84" s="87" t="s">
        <v>123</v>
      </c>
      <c r="J84" s="87" t="s">
        <v>124</v>
      </c>
      <c r="K84" s="87" t="s">
        <v>125</v>
      </c>
      <c r="L84" s="39">
        <v>4</v>
      </c>
      <c r="M84" s="39">
        <v>4</v>
      </c>
      <c r="N84" s="172">
        <f t="shared" ref="N84:N88" si="20">SUM(M84*F84)/100</f>
        <v>0.2</v>
      </c>
    </row>
    <row r="85" spans="1:14" ht="18.75" customHeight="1">
      <c r="A85" s="112"/>
      <c r="B85" s="403">
        <v>3.2</v>
      </c>
      <c r="C85" s="422" t="s">
        <v>205</v>
      </c>
      <c r="D85" s="360"/>
      <c r="E85" s="341"/>
      <c r="F85" s="335">
        <v>5</v>
      </c>
      <c r="G85" s="276">
        <v>94</v>
      </c>
      <c r="H85" s="276">
        <v>95</v>
      </c>
      <c r="I85" s="276">
        <v>96</v>
      </c>
      <c r="J85" s="276">
        <v>97</v>
      </c>
      <c r="K85" s="276">
        <v>98</v>
      </c>
      <c r="L85" s="215"/>
      <c r="M85" s="128">
        <f t="shared" ref="M85:M87" si="21">(((IF(L85&lt;G85,G85,IF(L85&gt;K85,K85,L85)))-(IF(L85&lt;G85,G85,IF(AND(L85&gt;=G85,L85&lt;H85),G85,IF(AND(L85&gt;=H85,L85&lt;I85),H85,IF(AND(L85&gt;=I85,L85&lt;J85),I85,IF(AND(L85&gt;=J85,L85&lt;K85),J85,IF(L85&gt;=K85,K85,"0"))))))))/(K85-J85))+IF(L85&lt;G85,"1",IF(AND(L85&gt;=G85,L85&lt;H85),"1",IF(AND(L85&gt;=H85,L85&lt;I85),"2",IF(AND(L85&gt;=I85,L85&lt;J85),"3",IF(AND(L85&gt;=J85,L85&lt;K85),"4",IF(L85&gt;=K85,"5","0"))))))</f>
        <v>1</v>
      </c>
      <c r="N85" s="128">
        <f t="shared" si="20"/>
        <v>0.05</v>
      </c>
    </row>
    <row r="86" spans="1:14" ht="18.75" customHeight="1">
      <c r="A86" s="112"/>
      <c r="B86" s="403">
        <v>3.3</v>
      </c>
      <c r="C86" s="422" t="s">
        <v>206</v>
      </c>
      <c r="D86" s="268">
        <v>1</v>
      </c>
      <c r="E86" s="341"/>
      <c r="F86" s="335">
        <v>5</v>
      </c>
      <c r="G86" s="276">
        <v>80</v>
      </c>
      <c r="H86" s="276">
        <v>85</v>
      </c>
      <c r="I86" s="276">
        <v>90</v>
      </c>
      <c r="J86" s="276">
        <v>95</v>
      </c>
      <c r="K86" s="276">
        <v>100</v>
      </c>
      <c r="L86" s="215"/>
      <c r="M86" s="128">
        <f t="shared" si="21"/>
        <v>1</v>
      </c>
      <c r="N86" s="128">
        <f t="shared" si="20"/>
        <v>0.05</v>
      </c>
    </row>
    <row r="87" spans="1:14" ht="18.75" customHeight="1">
      <c r="A87" s="112" t="s">
        <v>39</v>
      </c>
      <c r="B87" s="425">
        <v>3.4</v>
      </c>
      <c r="C87" s="360" t="s">
        <v>207</v>
      </c>
      <c r="D87" s="268">
        <v>0.2</v>
      </c>
      <c r="E87" s="274" t="s">
        <v>143</v>
      </c>
      <c r="F87" s="335">
        <v>0</v>
      </c>
      <c r="G87" s="276">
        <v>16</v>
      </c>
      <c r="H87" s="276">
        <v>18</v>
      </c>
      <c r="I87" s="276">
        <v>20</v>
      </c>
      <c r="J87" s="276">
        <v>22</v>
      </c>
      <c r="K87" s="276">
        <v>24</v>
      </c>
      <c r="L87" s="215"/>
      <c r="M87" s="128">
        <f t="shared" si="21"/>
        <v>1</v>
      </c>
      <c r="N87" s="128">
        <f t="shared" si="20"/>
        <v>0</v>
      </c>
    </row>
    <row r="88" spans="1:14" ht="18.75" customHeight="1">
      <c r="A88" s="320" t="s">
        <v>138</v>
      </c>
      <c r="B88" s="445">
        <v>3.5</v>
      </c>
      <c r="C88" s="423" t="s">
        <v>209</v>
      </c>
      <c r="D88" s="433" t="s">
        <v>130</v>
      </c>
      <c r="E88" s="345" t="s">
        <v>116</v>
      </c>
      <c r="F88" s="436">
        <v>0</v>
      </c>
      <c r="G88" s="289" t="s">
        <v>121</v>
      </c>
      <c r="H88" s="289" t="s">
        <v>122</v>
      </c>
      <c r="I88" s="289" t="s">
        <v>123</v>
      </c>
      <c r="J88" s="289" t="s">
        <v>124</v>
      </c>
      <c r="K88" s="289" t="s">
        <v>125</v>
      </c>
      <c r="L88" s="371">
        <v>4</v>
      </c>
      <c r="M88" s="371">
        <v>4</v>
      </c>
      <c r="N88" s="324">
        <f t="shared" si="20"/>
        <v>0</v>
      </c>
    </row>
    <row r="89" spans="1:14" ht="18.75" customHeight="1">
      <c r="A89" s="225"/>
      <c r="B89" s="355"/>
      <c r="C89" s="350" t="s">
        <v>213</v>
      </c>
      <c r="D89" s="447"/>
      <c r="E89" s="447"/>
      <c r="F89" s="407">
        <v>10</v>
      </c>
      <c r="G89" s="355"/>
      <c r="H89" s="355"/>
      <c r="I89" s="355"/>
      <c r="J89" s="355"/>
      <c r="K89" s="355"/>
      <c r="L89" s="355"/>
      <c r="M89" s="355"/>
      <c r="N89" s="355"/>
    </row>
    <row r="90" spans="1:14" ht="18.75" customHeight="1">
      <c r="A90" s="225"/>
      <c r="B90" s="154"/>
      <c r="C90" s="156" t="s">
        <v>214</v>
      </c>
      <c r="D90" s="428"/>
      <c r="E90" s="428"/>
      <c r="F90" s="335"/>
      <c r="G90" s="154"/>
      <c r="H90" s="154"/>
      <c r="I90" s="154"/>
      <c r="J90" s="154"/>
      <c r="K90" s="154"/>
      <c r="L90" s="154"/>
      <c r="M90" s="154"/>
      <c r="N90" s="154"/>
    </row>
    <row r="91" spans="1:14" ht="18.75" customHeight="1">
      <c r="A91" s="112" t="s">
        <v>39</v>
      </c>
      <c r="B91" s="449">
        <v>4.0999999999999996</v>
      </c>
      <c r="C91" s="280" t="s">
        <v>215</v>
      </c>
      <c r="D91" s="370">
        <v>0.9</v>
      </c>
      <c r="E91" s="432"/>
      <c r="F91" s="335">
        <v>2</v>
      </c>
      <c r="G91" s="87">
        <v>70</v>
      </c>
      <c r="H91" s="87">
        <v>75</v>
      </c>
      <c r="I91" s="87">
        <v>80</v>
      </c>
      <c r="J91" s="87">
        <v>85</v>
      </c>
      <c r="K91" s="87">
        <v>90</v>
      </c>
      <c r="L91" s="39">
        <v>90.91</v>
      </c>
      <c r="M91" s="172">
        <f>(((IF(L91&lt;G91,G91,IF(L91&gt;K91,K91,L91)))-(IF(L91&lt;G91,G91,IF(AND(L91&gt;=G91,L91&lt;H91),G91,IF(AND(L91&gt;=H91,L91&lt;I91),H91,IF(AND(L91&gt;=I91,L91&lt;J91),I91,IF(AND(L91&gt;=J91,L91&lt;K91),J91,IF(L91&gt;=K91,K91,"0"))))))))/(K91-J91))+IF(L91&lt;G91,"1",IF(AND(L91&gt;=G91,L91&lt;H91),"1",IF(AND(L91&gt;=H91,L91&lt;I91),"2",IF(AND(L91&gt;=I91,L91&lt;J91),"3",IF(AND(L91&gt;=J91,L91&lt;K91),"4",IF(L91&gt;=K91,"5","0"))))))</f>
        <v>5</v>
      </c>
      <c r="N91" s="172">
        <f t="shared" ref="N91:N96" si="22">SUM(M91*F91)/100</f>
        <v>0.1</v>
      </c>
    </row>
    <row r="92" spans="1:14" ht="18.75" customHeight="1">
      <c r="A92" s="112" t="s">
        <v>39</v>
      </c>
      <c r="B92" s="425">
        <v>4.2</v>
      </c>
      <c r="C92" s="443" t="s">
        <v>216</v>
      </c>
      <c r="D92" s="268" t="s">
        <v>130</v>
      </c>
      <c r="E92" s="274"/>
      <c r="F92" s="335">
        <v>1.5</v>
      </c>
      <c r="G92" s="276" t="s">
        <v>121</v>
      </c>
      <c r="H92" s="276" t="s">
        <v>122</v>
      </c>
      <c r="I92" s="276" t="s">
        <v>123</v>
      </c>
      <c r="J92" s="276" t="s">
        <v>124</v>
      </c>
      <c r="K92" s="276" t="s">
        <v>125</v>
      </c>
      <c r="L92" s="215"/>
      <c r="M92" s="215"/>
      <c r="N92" s="128">
        <f t="shared" si="22"/>
        <v>0</v>
      </c>
    </row>
    <row r="93" spans="1:14" ht="18.75" customHeight="1">
      <c r="A93" s="112" t="s">
        <v>39</v>
      </c>
      <c r="B93" s="425">
        <v>4.3</v>
      </c>
      <c r="C93" s="446" t="s">
        <v>221</v>
      </c>
      <c r="D93" s="268" t="s">
        <v>130</v>
      </c>
      <c r="E93" s="274"/>
      <c r="F93" s="335">
        <v>2</v>
      </c>
      <c r="G93" s="276">
        <v>75</v>
      </c>
      <c r="H93" s="276">
        <v>80</v>
      </c>
      <c r="I93" s="276">
        <v>85</v>
      </c>
      <c r="J93" s="276">
        <v>90</v>
      </c>
      <c r="K93" s="276">
        <v>95</v>
      </c>
      <c r="L93" s="215">
        <v>100</v>
      </c>
      <c r="M93" s="172">
        <f>(((IF(L93&lt;G93,G93,IF(L93&gt;K93,K93,L93)))-(IF(L93&lt;G93,G93,IF(AND(L93&gt;=G93,L93&lt;H93),G93,IF(AND(L93&gt;=H93,L93&lt;I93),H93,IF(AND(L93&gt;=I93,L93&lt;J93),I93,IF(AND(L93&gt;=J93,L93&lt;K93),J93,IF(L93&gt;=K93,K93,"0"))))))))/(K93-J93))+IF(L93&lt;G93,"1",IF(AND(L93&gt;=G93,L93&lt;H93),"1",IF(AND(L93&gt;=H93,L93&lt;I93),"2",IF(AND(L93&gt;=I93,L93&lt;J93),"3",IF(AND(L93&gt;=J93,L93&lt;K93),"4",IF(L93&gt;=K93,"5","0"))))))</f>
        <v>5</v>
      </c>
      <c r="N93" s="128">
        <f t="shared" si="22"/>
        <v>0.1</v>
      </c>
    </row>
    <row r="94" spans="1:14" ht="18.75" customHeight="1">
      <c r="A94" s="112" t="s">
        <v>138</v>
      </c>
      <c r="B94" s="425">
        <v>4.4000000000000004</v>
      </c>
      <c r="C94" s="285" t="s">
        <v>218</v>
      </c>
      <c r="D94" s="268" t="s">
        <v>130</v>
      </c>
      <c r="E94" s="274"/>
      <c r="F94" s="335">
        <v>2</v>
      </c>
      <c r="G94" s="276" t="s">
        <v>121</v>
      </c>
      <c r="H94" s="276" t="s">
        <v>122</v>
      </c>
      <c r="I94" s="276" t="s">
        <v>123</v>
      </c>
      <c r="J94" s="276" t="s">
        <v>124</v>
      </c>
      <c r="K94" s="276" t="s">
        <v>125</v>
      </c>
      <c r="L94" s="215">
        <v>2</v>
      </c>
      <c r="M94" s="215">
        <v>2</v>
      </c>
      <c r="N94" s="128">
        <f t="shared" si="22"/>
        <v>0.04</v>
      </c>
    </row>
    <row r="95" spans="1:14" ht="18.75" customHeight="1">
      <c r="A95" s="112" t="s">
        <v>138</v>
      </c>
      <c r="B95" s="425">
        <v>4.5</v>
      </c>
      <c r="C95" s="134" t="s">
        <v>219</v>
      </c>
      <c r="D95" s="268" t="s">
        <v>130</v>
      </c>
      <c r="E95" s="274"/>
      <c r="F95" s="335">
        <v>0</v>
      </c>
      <c r="G95" s="276" t="s">
        <v>121</v>
      </c>
      <c r="H95" s="276" t="s">
        <v>122</v>
      </c>
      <c r="I95" s="276" t="s">
        <v>123</v>
      </c>
      <c r="J95" s="276" t="s">
        <v>124</v>
      </c>
      <c r="K95" s="276" t="s">
        <v>125</v>
      </c>
      <c r="L95" s="215"/>
      <c r="M95" s="215"/>
      <c r="N95" s="128">
        <f t="shared" si="22"/>
        <v>0</v>
      </c>
    </row>
    <row r="96" spans="1:14" ht="18.75" customHeight="1">
      <c r="A96" s="112" t="s">
        <v>138</v>
      </c>
      <c r="B96" s="425">
        <v>4.5999999999999996</v>
      </c>
      <c r="C96" s="450" t="s">
        <v>220</v>
      </c>
      <c r="D96" s="268">
        <v>0.25</v>
      </c>
      <c r="E96" s="274" t="s">
        <v>119</v>
      </c>
      <c r="F96" s="335">
        <v>2.5</v>
      </c>
      <c r="G96" s="276">
        <v>15</v>
      </c>
      <c r="H96" s="276">
        <v>20</v>
      </c>
      <c r="I96" s="276">
        <v>25</v>
      </c>
      <c r="J96" s="276">
        <v>30</v>
      </c>
      <c r="K96" s="276">
        <v>35</v>
      </c>
      <c r="L96" s="215"/>
      <c r="M96" s="128">
        <f>(((IF(L96&lt;G96,G96,IF(L96&gt;K96,K96,L96)))-(IF(L96&lt;G96,G96,IF(AND(L96&gt;=G96,L96&lt;H96),G96,IF(AND(L96&gt;=H96,L96&lt;I96),H96,IF(AND(L96&gt;=I96,L96&lt;J96),I96,IF(AND(L96&gt;=J96,L96&lt;K96),J96,IF(L96&gt;=K96,K96,"0"))))))))/(K96-J96))+IF(L96&lt;G96,"1",IF(AND(L96&gt;=G96,L96&lt;H96),"1",IF(AND(L96&gt;=H96,L96&lt;I96),"2",IF(AND(L96&gt;=I96,L96&lt;J96),"3",IF(AND(L96&gt;=J96,L96&lt;K96),"4",IF(L96&gt;=K96,"5","0"))))))</f>
        <v>1</v>
      </c>
      <c r="N96" s="128">
        <f t="shared" si="22"/>
        <v>2.5000000000000001E-2</v>
      </c>
    </row>
    <row r="97" spans="1:24" ht="18.75" customHeight="1">
      <c r="A97" s="452"/>
      <c r="B97" s="453"/>
      <c r="C97" s="454"/>
      <c r="D97" s="455"/>
      <c r="E97" s="457"/>
      <c r="F97" s="453"/>
      <c r="G97" s="474" t="s">
        <v>222</v>
      </c>
      <c r="H97" s="459"/>
      <c r="I97" s="459"/>
      <c r="J97" s="459"/>
      <c r="K97" s="459"/>
      <c r="L97" s="453"/>
      <c r="M97" s="453"/>
      <c r="N97" s="476">
        <f>SUM(N11:N96)</f>
        <v>2.9939209999999998</v>
      </c>
      <c r="O97" s="477"/>
      <c r="P97" s="477"/>
      <c r="Q97" s="477"/>
      <c r="R97" s="477"/>
      <c r="S97" s="477"/>
      <c r="T97" s="477"/>
      <c r="U97" s="477"/>
      <c r="V97" s="477"/>
      <c r="W97" s="477"/>
      <c r="X97" s="477"/>
    </row>
    <row r="98" spans="1:24" ht="18.75" customHeight="1">
      <c r="A98" s="1"/>
      <c r="B98" s="5"/>
      <c r="C98" s="465"/>
      <c r="D98" s="466"/>
      <c r="E98" s="466"/>
      <c r="F98" s="5"/>
      <c r="G98" s="479" t="s">
        <v>223</v>
      </c>
      <c r="H98" s="5"/>
      <c r="I98" s="403"/>
      <c r="J98" s="403"/>
      <c r="K98" s="403"/>
      <c r="L98" s="5"/>
      <c r="M98" s="5"/>
      <c r="N98" s="481">
        <f>SUM(N97*100)/5</f>
        <v>59.878419999999991</v>
      </c>
      <c r="O98" s="33"/>
      <c r="P98" s="33"/>
      <c r="Q98" s="33"/>
      <c r="R98" s="33"/>
      <c r="S98" s="33"/>
      <c r="T98" s="33"/>
      <c r="U98" s="33"/>
      <c r="V98" s="33"/>
      <c r="W98" s="33"/>
      <c r="X98" s="33"/>
    </row>
    <row r="99" spans="1:24" ht="18.75" customHeight="1">
      <c r="A99" s="1"/>
      <c r="B99" s="1"/>
      <c r="C99" s="260"/>
      <c r="D99" s="1"/>
      <c r="E99" s="1"/>
      <c r="F99" s="5"/>
      <c r="G99" s="5"/>
      <c r="H99" s="5"/>
      <c r="I99" s="5"/>
      <c r="J99" s="5">
        <v>5</v>
      </c>
      <c r="K99" s="5"/>
      <c r="L99" s="5"/>
      <c r="M99" s="5"/>
      <c r="N99" s="5"/>
      <c r="O99" s="33"/>
      <c r="P99" s="33"/>
      <c r="Q99" s="33"/>
      <c r="R99" s="33"/>
      <c r="S99" s="33"/>
      <c r="T99" s="33"/>
      <c r="U99" s="33"/>
      <c r="V99" s="33"/>
      <c r="W99" s="33"/>
      <c r="X99" s="33"/>
    </row>
    <row r="100" spans="1:24" ht="18.75" customHeight="1">
      <c r="A100" s="1"/>
      <c r="B100" s="1"/>
      <c r="C100" s="4"/>
      <c r="D100" s="4"/>
      <c r="E100" s="4"/>
      <c r="F100" s="5"/>
      <c r="G100" s="5"/>
      <c r="H100" s="5"/>
      <c r="I100" s="5"/>
      <c r="J100" s="5"/>
      <c r="K100" s="5"/>
      <c r="L100" s="5"/>
      <c r="M100" s="5"/>
      <c r="N100" s="5"/>
    </row>
    <row r="101" spans="1:24" ht="18.75" customHeight="1">
      <c r="A101" s="1"/>
      <c r="B101" s="1"/>
      <c r="C101" s="4"/>
      <c r="D101" s="4"/>
      <c r="E101" s="4"/>
      <c r="F101" s="5"/>
      <c r="G101" s="5"/>
      <c r="H101" s="5"/>
      <c r="I101" s="5"/>
      <c r="J101" s="5"/>
      <c r="K101" s="5"/>
      <c r="L101" s="5"/>
      <c r="M101" s="5"/>
      <c r="N101" s="5"/>
    </row>
    <row r="102" spans="1:24" ht="18.75" customHeight="1">
      <c r="A102" s="1"/>
      <c r="B102" s="1"/>
      <c r="C102" s="4"/>
      <c r="D102" s="4"/>
      <c r="E102" s="4"/>
      <c r="F102" s="5"/>
      <c r="G102" s="5"/>
      <c r="H102" s="5"/>
      <c r="I102" s="5"/>
      <c r="J102" s="5"/>
      <c r="K102" s="5"/>
      <c r="L102" s="5"/>
      <c r="M102" s="5"/>
      <c r="N102" s="5"/>
    </row>
    <row r="103" spans="1:24" ht="18.75" customHeight="1">
      <c r="A103" s="1"/>
      <c r="B103" s="1"/>
      <c r="C103" s="4"/>
      <c r="D103" s="4"/>
      <c r="E103" s="4"/>
      <c r="F103" s="5"/>
      <c r="G103" s="5"/>
      <c r="H103" s="5"/>
      <c r="I103" s="5"/>
      <c r="J103" s="5"/>
      <c r="K103" s="5"/>
      <c r="L103" s="5"/>
      <c r="M103" s="5"/>
      <c r="N103" s="5"/>
    </row>
    <row r="104" spans="1:24" ht="18.75" customHeight="1">
      <c r="A104" s="1"/>
      <c r="B104" s="1"/>
      <c r="C104" s="4"/>
      <c r="D104" s="4"/>
      <c r="E104" s="4"/>
      <c r="F104" s="5"/>
      <c r="G104" s="5"/>
      <c r="H104" s="5"/>
      <c r="I104" s="5"/>
      <c r="J104" s="5"/>
      <c r="K104" s="5"/>
      <c r="L104" s="5"/>
      <c r="M104" s="5"/>
      <c r="N104" s="5"/>
    </row>
    <row r="105" spans="1:24" ht="18.75" customHeight="1">
      <c r="A105" s="1"/>
      <c r="B105" s="1"/>
      <c r="C105" s="4"/>
      <c r="D105" s="4"/>
      <c r="E105" s="4"/>
      <c r="F105" s="5"/>
      <c r="G105" s="5"/>
      <c r="H105" s="5"/>
      <c r="I105" s="5"/>
      <c r="J105" s="5"/>
      <c r="K105" s="5"/>
      <c r="L105" s="5"/>
      <c r="M105" s="5"/>
      <c r="N105" s="5"/>
    </row>
    <row r="106" spans="1:24" ht="18.75" customHeight="1">
      <c r="A106" s="1"/>
      <c r="B106" s="1"/>
      <c r="C106" s="4"/>
      <c r="D106" s="4"/>
      <c r="E106" s="4"/>
      <c r="F106" s="5"/>
      <c r="G106" s="5"/>
      <c r="H106" s="5"/>
      <c r="I106" s="5"/>
      <c r="J106" s="5"/>
      <c r="K106" s="5"/>
      <c r="L106" s="5"/>
      <c r="M106" s="5"/>
      <c r="N106" s="5"/>
    </row>
    <row r="107" spans="1:24" ht="18.75" customHeight="1">
      <c r="A107" s="1"/>
      <c r="B107" s="1"/>
      <c r="C107" s="4"/>
      <c r="D107" s="4"/>
      <c r="E107" s="4"/>
      <c r="F107" s="5"/>
      <c r="G107" s="5"/>
      <c r="H107" s="5"/>
      <c r="I107" s="5"/>
      <c r="J107" s="5"/>
      <c r="K107" s="5"/>
      <c r="L107" s="5"/>
      <c r="M107" s="5"/>
      <c r="N107" s="5"/>
    </row>
    <row r="108" spans="1:24" ht="18.75" customHeight="1"/>
    <row r="109" spans="1:24" ht="18.75" customHeight="1">
      <c r="A109" s="1"/>
      <c r="B109" s="1"/>
      <c r="C109" s="4"/>
      <c r="D109" s="4"/>
      <c r="E109" s="4"/>
      <c r="F109" s="5"/>
      <c r="G109" s="5"/>
      <c r="H109" s="5"/>
      <c r="I109" s="5"/>
      <c r="J109" s="5"/>
      <c r="K109" s="5"/>
      <c r="L109" s="5"/>
      <c r="M109" s="5"/>
      <c r="N109" s="5"/>
    </row>
    <row r="110" spans="1:24" ht="15.75" customHeight="1"/>
    <row r="111" spans="1:24" ht="15.75" customHeight="1"/>
    <row r="112" spans="1:24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5:B7"/>
    <mergeCell ref="C5:C7"/>
    <mergeCell ref="G5:K5"/>
    <mergeCell ref="A40:A41"/>
  </mergeCells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000"/>
  <sheetViews>
    <sheetView workbookViewId="0"/>
  </sheetViews>
  <sheetFormatPr defaultColWidth="12.625" defaultRowHeight="15" customHeight="1"/>
  <cols>
    <col min="1" max="1" width="6" customWidth="1"/>
    <col min="2" max="2" width="3.75" customWidth="1"/>
    <col min="3" max="3" width="59.875" customWidth="1"/>
    <col min="4" max="4" width="7.25" customWidth="1"/>
    <col min="5" max="5" width="7.875" customWidth="1"/>
    <col min="6" max="6" width="5.25" customWidth="1"/>
    <col min="7" max="8" width="5.125" customWidth="1"/>
    <col min="9" max="9" width="4.875" customWidth="1"/>
    <col min="10" max="10" width="4.75" customWidth="1"/>
    <col min="11" max="11" width="4.875" customWidth="1"/>
    <col min="12" max="12" width="6.125" customWidth="1"/>
    <col min="13" max="13" width="5.75" customWidth="1"/>
    <col min="14" max="15" width="5.5" customWidth="1"/>
    <col min="16" max="16" width="5.75" customWidth="1"/>
    <col min="17" max="17" width="7.5" customWidth="1"/>
    <col min="18" max="18" width="7.125" customWidth="1"/>
    <col min="19" max="19" width="7.875" customWidth="1"/>
    <col min="20" max="34" width="8.625" customWidth="1"/>
  </cols>
  <sheetData>
    <row r="1" spans="1:34" ht="18.75" customHeight="1">
      <c r="A1" s="1"/>
      <c r="B1" s="1"/>
      <c r="C1" s="2" t="s">
        <v>1</v>
      </c>
      <c r="D1" s="4"/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pans="1:34" ht="18.75" customHeight="1">
      <c r="A2" s="6"/>
      <c r="B2" s="6"/>
      <c r="C2" s="7" t="s">
        <v>3</v>
      </c>
      <c r="D2" s="7"/>
      <c r="E2" s="7"/>
      <c r="F2" s="7"/>
      <c r="G2" s="7"/>
      <c r="H2" s="7"/>
      <c r="I2" s="7"/>
      <c r="J2" s="7"/>
      <c r="K2" s="7"/>
      <c r="L2" s="7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.75" customHeight="1">
      <c r="A3" s="6"/>
      <c r="B3" s="6"/>
      <c r="C3" s="9" t="s">
        <v>5</v>
      </c>
      <c r="D3" s="9" t="s">
        <v>7</v>
      </c>
      <c r="E3" s="9"/>
      <c r="F3" s="9"/>
      <c r="G3" s="6"/>
      <c r="H3" s="9"/>
      <c r="I3" s="9"/>
      <c r="J3" s="9"/>
      <c r="K3" s="9"/>
      <c r="L3" s="9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spans="1:34" ht="18.75" customHeight="1">
      <c r="A4" s="6"/>
      <c r="B4" s="9"/>
      <c r="C4" s="11" t="s">
        <v>8</v>
      </c>
      <c r="D4" s="11" t="s">
        <v>10</v>
      </c>
      <c r="E4" s="13"/>
      <c r="F4" s="13"/>
      <c r="G4" s="6"/>
      <c r="H4" s="9"/>
      <c r="I4" s="15"/>
      <c r="J4" s="15"/>
      <c r="K4" s="15"/>
      <c r="L4" s="15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ht="18.75" customHeight="1">
      <c r="A5" s="19" t="s">
        <v>15</v>
      </c>
      <c r="B5" s="531" t="s">
        <v>4</v>
      </c>
      <c r="C5" s="536" t="s">
        <v>18</v>
      </c>
      <c r="D5" s="24" t="s">
        <v>20</v>
      </c>
      <c r="E5" s="25" t="s">
        <v>28</v>
      </c>
      <c r="F5" s="548" t="s">
        <v>29</v>
      </c>
      <c r="G5" s="539"/>
      <c r="H5" s="540"/>
      <c r="I5" s="543" t="s">
        <v>31</v>
      </c>
      <c r="J5" s="539"/>
      <c r="K5" s="540"/>
      <c r="L5" s="538" t="s">
        <v>33</v>
      </c>
      <c r="M5" s="539"/>
      <c r="N5" s="539"/>
      <c r="O5" s="539"/>
      <c r="P5" s="540"/>
      <c r="Q5" s="31" t="s">
        <v>37</v>
      </c>
      <c r="R5" s="31" t="s">
        <v>16</v>
      </c>
      <c r="S5" s="31" t="s">
        <v>38</v>
      </c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</row>
    <row r="6" spans="1:34" ht="18.75" customHeight="1">
      <c r="A6" s="35" t="s">
        <v>39</v>
      </c>
      <c r="B6" s="532"/>
      <c r="C6" s="537"/>
      <c r="D6" s="36" t="s">
        <v>43</v>
      </c>
      <c r="E6" s="37"/>
      <c r="F6" s="546">
        <v>2558</v>
      </c>
      <c r="G6" s="544">
        <v>2559</v>
      </c>
      <c r="H6" s="541">
        <v>2560</v>
      </c>
      <c r="I6" s="543" t="s">
        <v>51</v>
      </c>
      <c r="J6" s="539"/>
      <c r="K6" s="540"/>
      <c r="L6" s="38" t="s">
        <v>53</v>
      </c>
      <c r="M6" s="38" t="s">
        <v>53</v>
      </c>
      <c r="N6" s="38" t="s">
        <v>53</v>
      </c>
      <c r="O6" s="38" t="s">
        <v>53</v>
      </c>
      <c r="P6" s="38" t="s">
        <v>53</v>
      </c>
      <c r="Q6" s="39" t="s">
        <v>55</v>
      </c>
      <c r="R6" s="39" t="s">
        <v>58</v>
      </c>
      <c r="S6" s="39" t="s">
        <v>59</v>
      </c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</row>
    <row r="7" spans="1:34" ht="18.75" customHeight="1">
      <c r="A7" s="40"/>
      <c r="B7" s="533"/>
      <c r="C7" s="535"/>
      <c r="D7" s="41"/>
      <c r="E7" s="42"/>
      <c r="F7" s="547"/>
      <c r="G7" s="545"/>
      <c r="H7" s="542"/>
      <c r="I7" s="43" t="s">
        <v>6</v>
      </c>
      <c r="J7" s="43" t="s">
        <v>70</v>
      </c>
      <c r="K7" s="43" t="s">
        <v>71</v>
      </c>
      <c r="L7" s="44">
        <v>1</v>
      </c>
      <c r="M7" s="45">
        <v>2</v>
      </c>
      <c r="N7" s="45">
        <v>3</v>
      </c>
      <c r="O7" s="45">
        <v>4</v>
      </c>
      <c r="P7" s="45">
        <v>5</v>
      </c>
      <c r="Q7" s="49" t="s">
        <v>73</v>
      </c>
      <c r="R7" s="49" t="s">
        <v>75</v>
      </c>
      <c r="S7" s="49" t="s">
        <v>76</v>
      </c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</row>
    <row r="8" spans="1:34" ht="18.75" customHeight="1">
      <c r="A8" s="51"/>
      <c r="B8" s="52"/>
      <c r="C8" s="54" t="s">
        <v>78</v>
      </c>
      <c r="D8" s="56"/>
      <c r="E8" s="56"/>
      <c r="F8" s="57"/>
      <c r="G8" s="57"/>
      <c r="H8" s="57"/>
      <c r="I8" s="59">
        <v>100</v>
      </c>
      <c r="J8" s="59">
        <v>100</v>
      </c>
      <c r="K8" s="59">
        <v>100</v>
      </c>
      <c r="L8" s="61"/>
      <c r="M8" s="61"/>
      <c r="N8" s="61"/>
      <c r="O8" s="61"/>
      <c r="P8" s="61"/>
      <c r="Q8" s="63"/>
      <c r="R8" s="63"/>
      <c r="S8" s="65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</row>
    <row r="9" spans="1:34" ht="18.75" customHeight="1">
      <c r="A9" s="51"/>
      <c r="B9" s="52"/>
      <c r="C9" s="67" t="s">
        <v>84</v>
      </c>
      <c r="D9" s="56"/>
      <c r="E9" s="56"/>
      <c r="F9" s="57"/>
      <c r="G9" s="57"/>
      <c r="H9" s="57"/>
      <c r="I9" s="59">
        <v>40</v>
      </c>
      <c r="J9" s="59">
        <v>45</v>
      </c>
      <c r="K9" s="59">
        <v>40</v>
      </c>
      <c r="L9" s="70"/>
      <c r="M9" s="70"/>
      <c r="N9" s="70"/>
      <c r="O9" s="70"/>
      <c r="P9" s="70"/>
      <c r="Q9" s="72"/>
      <c r="R9" s="72"/>
      <c r="S9" s="74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</row>
    <row r="10" spans="1:34" ht="18.75" customHeight="1">
      <c r="A10" s="84"/>
      <c r="B10" s="1"/>
      <c r="C10" s="86" t="s">
        <v>88</v>
      </c>
      <c r="D10" s="93"/>
      <c r="E10" s="93"/>
      <c r="F10" s="94"/>
      <c r="G10" s="94"/>
      <c r="H10" s="94"/>
      <c r="I10" s="103"/>
      <c r="J10" s="103"/>
      <c r="K10" s="103"/>
      <c r="L10" s="107"/>
      <c r="M10" s="107"/>
      <c r="N10" s="107"/>
      <c r="O10" s="107"/>
      <c r="P10" s="107"/>
      <c r="Q10" s="109"/>
      <c r="R10" s="109"/>
      <c r="S10" s="110"/>
    </row>
    <row r="11" spans="1:34" ht="18.75" customHeight="1">
      <c r="A11" s="112" t="s">
        <v>39</v>
      </c>
      <c r="B11" s="56">
        <v>1.1000000000000001</v>
      </c>
      <c r="C11" s="114" t="s">
        <v>90</v>
      </c>
      <c r="D11" s="116"/>
      <c r="E11" s="118" t="s">
        <v>91</v>
      </c>
      <c r="F11" s="120">
        <v>5.67</v>
      </c>
      <c r="G11" s="120">
        <v>23.81</v>
      </c>
      <c r="H11" s="120">
        <v>32.520000000000003</v>
      </c>
      <c r="I11" s="122">
        <v>2</v>
      </c>
      <c r="J11" s="122">
        <v>2.5</v>
      </c>
      <c r="K11" s="124">
        <v>2</v>
      </c>
      <c r="L11" s="127">
        <v>30</v>
      </c>
      <c r="M11" s="127">
        <v>25</v>
      </c>
      <c r="N11" s="127">
        <v>20</v>
      </c>
      <c r="O11" s="127">
        <v>15</v>
      </c>
      <c r="P11" s="127">
        <v>10</v>
      </c>
      <c r="Q11" s="128"/>
      <c r="R11" s="128"/>
      <c r="S11" s="128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</row>
    <row r="12" spans="1:34" ht="18.75" customHeight="1">
      <c r="A12" s="132"/>
      <c r="B12" s="56">
        <v>1.2</v>
      </c>
      <c r="C12" s="134" t="s">
        <v>92</v>
      </c>
      <c r="D12" s="116" t="s">
        <v>93</v>
      </c>
      <c r="E12" s="118" t="s">
        <v>94</v>
      </c>
      <c r="F12" s="120">
        <v>18.649999999999999</v>
      </c>
      <c r="G12" s="120">
        <v>18.36</v>
      </c>
      <c r="H12" s="136">
        <v>17.420000000000002</v>
      </c>
      <c r="I12" s="122">
        <v>0.4</v>
      </c>
      <c r="J12" s="122">
        <v>0.5</v>
      </c>
      <c r="K12" s="124">
        <v>0.4</v>
      </c>
      <c r="L12" s="127">
        <v>18</v>
      </c>
      <c r="M12" s="127">
        <v>17.5</v>
      </c>
      <c r="N12" s="127">
        <v>17</v>
      </c>
      <c r="O12" s="127">
        <v>16.5</v>
      </c>
      <c r="P12" s="127">
        <v>16</v>
      </c>
      <c r="Q12" s="128"/>
      <c r="R12" s="128"/>
      <c r="S12" s="128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</row>
    <row r="13" spans="1:34" ht="18.75" customHeight="1">
      <c r="A13" s="132"/>
      <c r="B13" s="24">
        <v>1.3</v>
      </c>
      <c r="C13" s="114" t="s">
        <v>95</v>
      </c>
      <c r="D13" s="116">
        <v>0.6</v>
      </c>
      <c r="E13" s="118" t="s">
        <v>94</v>
      </c>
      <c r="F13" s="147">
        <v>50.02</v>
      </c>
      <c r="G13" s="149">
        <v>49.61</v>
      </c>
      <c r="H13" s="151">
        <v>51.42</v>
      </c>
      <c r="I13" s="122">
        <v>0.4</v>
      </c>
      <c r="J13" s="122">
        <v>0.5</v>
      </c>
      <c r="K13" s="124">
        <v>0.4</v>
      </c>
      <c r="L13" s="127">
        <v>50</v>
      </c>
      <c r="M13" s="127">
        <v>55</v>
      </c>
      <c r="N13" s="127">
        <v>60</v>
      </c>
      <c r="O13" s="127">
        <v>65</v>
      </c>
      <c r="P13" s="127">
        <v>70</v>
      </c>
      <c r="Q13" s="128"/>
      <c r="R13" s="128"/>
      <c r="S13" s="128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</row>
    <row r="14" spans="1:34" ht="18.75" customHeight="1">
      <c r="A14" s="153"/>
      <c r="B14" s="155">
        <v>1.4</v>
      </c>
      <c r="C14" s="114" t="s">
        <v>96</v>
      </c>
      <c r="D14" s="116" t="s">
        <v>97</v>
      </c>
      <c r="E14" s="118" t="s">
        <v>94</v>
      </c>
      <c r="F14" s="120">
        <v>4.3899999999999997</v>
      </c>
      <c r="G14" s="120">
        <v>5.29</v>
      </c>
      <c r="H14" s="120">
        <v>4.12</v>
      </c>
      <c r="I14" s="122">
        <v>0.4</v>
      </c>
      <c r="J14" s="122">
        <v>0.5</v>
      </c>
      <c r="K14" s="124">
        <v>0.4</v>
      </c>
      <c r="L14" s="127">
        <v>7</v>
      </c>
      <c r="M14" s="127">
        <v>6</v>
      </c>
      <c r="N14" s="127">
        <v>5</v>
      </c>
      <c r="O14" s="127">
        <v>4</v>
      </c>
      <c r="P14" s="157">
        <v>3</v>
      </c>
      <c r="Q14" s="128"/>
      <c r="R14" s="128"/>
      <c r="S14" s="128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</row>
    <row r="15" spans="1:34" ht="18.75" customHeight="1">
      <c r="A15" s="159"/>
      <c r="B15" s="155">
        <v>1.5</v>
      </c>
      <c r="C15" s="114" t="s">
        <v>98</v>
      </c>
      <c r="D15" s="116">
        <v>0.6</v>
      </c>
      <c r="E15" s="118" t="s">
        <v>94</v>
      </c>
      <c r="F15" s="147">
        <v>53.83</v>
      </c>
      <c r="G15" s="161">
        <v>53.81</v>
      </c>
      <c r="H15" s="163">
        <v>55.4</v>
      </c>
      <c r="I15" s="122">
        <v>0.4</v>
      </c>
      <c r="J15" s="122">
        <v>0.5</v>
      </c>
      <c r="K15" s="124">
        <v>0.4</v>
      </c>
      <c r="L15" s="127">
        <v>56</v>
      </c>
      <c r="M15" s="127">
        <v>58</v>
      </c>
      <c r="N15" s="127">
        <v>60</v>
      </c>
      <c r="O15" s="127">
        <v>62</v>
      </c>
      <c r="P15" s="127">
        <v>64</v>
      </c>
      <c r="Q15" s="165"/>
      <c r="R15" s="165"/>
      <c r="S15" s="165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</row>
    <row r="16" spans="1:34" ht="18.75" customHeight="1">
      <c r="A16" s="159"/>
      <c r="B16" s="155">
        <v>1.6</v>
      </c>
      <c r="C16" s="114" t="s">
        <v>99</v>
      </c>
      <c r="D16" s="167">
        <v>0.6</v>
      </c>
      <c r="E16" s="167" t="s">
        <v>94</v>
      </c>
      <c r="F16" s="169">
        <v>62.57</v>
      </c>
      <c r="G16" s="173">
        <v>56.91</v>
      </c>
      <c r="H16" s="173">
        <v>58.7</v>
      </c>
      <c r="I16" s="174">
        <v>0.4</v>
      </c>
      <c r="J16" s="174">
        <v>0.5</v>
      </c>
      <c r="K16" s="178">
        <v>0.4</v>
      </c>
      <c r="L16" s="180">
        <v>50</v>
      </c>
      <c r="M16" s="180">
        <v>55</v>
      </c>
      <c r="N16" s="180">
        <v>60</v>
      </c>
      <c r="O16" s="180">
        <v>65</v>
      </c>
      <c r="P16" s="180">
        <v>70</v>
      </c>
      <c r="Q16" s="182"/>
      <c r="R16" s="182"/>
      <c r="S16" s="182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</row>
    <row r="17" spans="1:34" ht="18.75" customHeight="1">
      <c r="A17" s="159" t="s">
        <v>39</v>
      </c>
      <c r="B17" s="155">
        <v>1.7</v>
      </c>
      <c r="C17" s="184" t="s">
        <v>100</v>
      </c>
      <c r="D17" s="187"/>
      <c r="E17" s="188"/>
      <c r="F17" s="189"/>
      <c r="G17" s="189"/>
      <c r="H17" s="189"/>
      <c r="I17" s="192"/>
      <c r="J17" s="192"/>
      <c r="K17" s="192"/>
      <c r="L17" s="189"/>
      <c r="M17" s="189"/>
      <c r="N17" s="189"/>
      <c r="O17" s="189"/>
      <c r="P17" s="189"/>
      <c r="Q17" s="194"/>
      <c r="R17" s="194"/>
      <c r="S17" s="196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30"/>
    </row>
    <row r="18" spans="1:34" ht="18.75" customHeight="1">
      <c r="A18" s="159"/>
      <c r="B18" s="155"/>
      <c r="C18" s="114" t="s">
        <v>101</v>
      </c>
      <c r="D18" s="170">
        <v>0.7</v>
      </c>
      <c r="E18" s="170" t="s">
        <v>94</v>
      </c>
      <c r="F18" s="198"/>
      <c r="G18" s="198"/>
      <c r="H18" s="161">
        <v>71.599999999999994</v>
      </c>
      <c r="I18" s="199">
        <v>1</v>
      </c>
      <c r="J18" s="199">
        <v>1</v>
      </c>
      <c r="K18" s="200">
        <v>0.5</v>
      </c>
      <c r="L18" s="171">
        <v>70</v>
      </c>
      <c r="M18" s="171">
        <v>75</v>
      </c>
      <c r="N18" s="171">
        <v>80</v>
      </c>
      <c r="O18" s="171">
        <v>85</v>
      </c>
      <c r="P18" s="171">
        <v>90</v>
      </c>
      <c r="Q18" s="201"/>
      <c r="R18" s="201"/>
      <c r="S18" s="201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</row>
    <row r="19" spans="1:34" ht="18.75" customHeight="1">
      <c r="A19" s="159"/>
      <c r="B19" s="155"/>
      <c r="C19" s="114" t="s">
        <v>102</v>
      </c>
      <c r="D19" s="118">
        <v>0.2</v>
      </c>
      <c r="E19" s="118" t="s">
        <v>94</v>
      </c>
      <c r="F19" s="202">
        <v>2.52</v>
      </c>
      <c r="G19" s="202">
        <v>4.47</v>
      </c>
      <c r="H19" s="120">
        <v>20.29</v>
      </c>
      <c r="I19" s="122">
        <v>0.5</v>
      </c>
      <c r="J19" s="122">
        <v>0.7</v>
      </c>
      <c r="K19" s="124">
        <v>0.5</v>
      </c>
      <c r="L19" s="127">
        <v>20</v>
      </c>
      <c r="M19" s="127">
        <v>21</v>
      </c>
      <c r="N19" s="127">
        <v>22</v>
      </c>
      <c r="O19" s="127">
        <v>23</v>
      </c>
      <c r="P19" s="127">
        <v>24</v>
      </c>
      <c r="Q19" s="165"/>
      <c r="R19" s="165"/>
      <c r="S19" s="165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</row>
    <row r="20" spans="1:34" ht="18.75" customHeight="1">
      <c r="A20" s="159"/>
      <c r="B20" s="155"/>
      <c r="C20" s="114" t="s">
        <v>103</v>
      </c>
      <c r="D20" s="116">
        <v>0.7</v>
      </c>
      <c r="E20" s="118" t="s">
        <v>94</v>
      </c>
      <c r="F20" s="203"/>
      <c r="G20" s="202"/>
      <c r="H20" s="120">
        <v>48.79</v>
      </c>
      <c r="I20" s="122">
        <v>0.5</v>
      </c>
      <c r="J20" s="122">
        <v>0.8</v>
      </c>
      <c r="K20" s="124">
        <v>0.5</v>
      </c>
      <c r="L20" s="127">
        <v>70</v>
      </c>
      <c r="M20" s="127">
        <v>75</v>
      </c>
      <c r="N20" s="127">
        <v>80</v>
      </c>
      <c r="O20" s="127">
        <v>85</v>
      </c>
      <c r="P20" s="127">
        <v>90</v>
      </c>
      <c r="Q20" s="165"/>
      <c r="R20" s="165"/>
      <c r="S20" s="165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</row>
    <row r="21" spans="1:34" ht="18.75" customHeight="1">
      <c r="A21" s="159" t="s">
        <v>39</v>
      </c>
      <c r="B21" s="155"/>
      <c r="C21" s="114" t="s">
        <v>104</v>
      </c>
      <c r="D21" s="118">
        <v>0.5</v>
      </c>
      <c r="E21" s="118" t="s">
        <v>94</v>
      </c>
      <c r="F21" s="203">
        <v>47.44</v>
      </c>
      <c r="G21" s="202">
        <v>49.51</v>
      </c>
      <c r="H21" s="120">
        <v>50.45</v>
      </c>
      <c r="I21" s="122">
        <v>2</v>
      </c>
      <c r="J21" s="122">
        <v>2.5</v>
      </c>
      <c r="K21" s="124">
        <v>1</v>
      </c>
      <c r="L21" s="127">
        <v>50</v>
      </c>
      <c r="M21" s="127">
        <v>51</v>
      </c>
      <c r="N21" s="127">
        <v>52</v>
      </c>
      <c r="O21" s="127">
        <v>53</v>
      </c>
      <c r="P21" s="127">
        <v>54</v>
      </c>
      <c r="Q21" s="165"/>
      <c r="R21" s="165"/>
      <c r="S21" s="165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</row>
    <row r="22" spans="1:34" ht="18.75" customHeight="1">
      <c r="A22" s="159"/>
      <c r="B22" s="155">
        <v>1.8</v>
      </c>
      <c r="C22" s="114" t="s">
        <v>105</v>
      </c>
      <c r="D22" s="187"/>
      <c r="E22" s="205"/>
      <c r="F22" s="207"/>
      <c r="G22" s="207"/>
      <c r="H22" s="208"/>
      <c r="I22" s="207"/>
      <c r="J22" s="207"/>
      <c r="K22" s="207"/>
      <c r="L22" s="210"/>
      <c r="M22" s="211"/>
      <c r="N22" s="211"/>
      <c r="O22" s="211"/>
      <c r="P22" s="211"/>
      <c r="Q22" s="196"/>
      <c r="R22" s="196"/>
      <c r="S22" s="196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</row>
    <row r="23" spans="1:34" ht="18.75" customHeight="1">
      <c r="A23" s="112"/>
      <c r="B23" s="155"/>
      <c r="C23" s="114" t="s">
        <v>106</v>
      </c>
      <c r="D23" s="116">
        <v>0.7</v>
      </c>
      <c r="E23" s="118" t="s">
        <v>94</v>
      </c>
      <c r="F23" s="173"/>
      <c r="G23" s="173"/>
      <c r="H23" s="173"/>
      <c r="I23" s="122">
        <v>0.5</v>
      </c>
      <c r="J23" s="122">
        <v>0.5</v>
      </c>
      <c r="K23" s="124">
        <v>0.5</v>
      </c>
      <c r="L23" s="127">
        <v>70</v>
      </c>
      <c r="M23" s="127">
        <v>75</v>
      </c>
      <c r="N23" s="127">
        <v>80</v>
      </c>
      <c r="O23" s="127">
        <v>85</v>
      </c>
      <c r="P23" s="127">
        <v>90</v>
      </c>
      <c r="Q23" s="165"/>
      <c r="R23" s="215"/>
      <c r="S23" s="215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</row>
    <row r="24" spans="1:34" ht="18.75" customHeight="1">
      <c r="A24" s="112"/>
      <c r="B24" s="216"/>
      <c r="C24" s="114" t="s">
        <v>107</v>
      </c>
      <c r="D24" s="116">
        <v>0.56000000000000005</v>
      </c>
      <c r="E24" s="118" t="s">
        <v>94</v>
      </c>
      <c r="F24" s="120">
        <v>62.5</v>
      </c>
      <c r="G24" s="218">
        <v>62.37</v>
      </c>
      <c r="H24" s="120">
        <v>62.61</v>
      </c>
      <c r="I24" s="122">
        <v>0.5</v>
      </c>
      <c r="J24" s="122">
        <v>0.5</v>
      </c>
      <c r="K24" s="124">
        <v>0.5</v>
      </c>
      <c r="L24" s="127">
        <v>40</v>
      </c>
      <c r="M24" s="127">
        <v>45</v>
      </c>
      <c r="N24" s="127">
        <v>50</v>
      </c>
      <c r="O24" s="127">
        <v>55</v>
      </c>
      <c r="P24" s="127">
        <v>60</v>
      </c>
      <c r="Q24" s="165"/>
      <c r="R24" s="215"/>
      <c r="S24" s="215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30"/>
    </row>
    <row r="25" spans="1:34" ht="18.75" customHeight="1">
      <c r="A25" s="112" t="s">
        <v>39</v>
      </c>
      <c r="B25" s="219">
        <v>1.9</v>
      </c>
      <c r="C25" s="114" t="s">
        <v>108</v>
      </c>
      <c r="D25" s="221"/>
      <c r="E25" s="118" t="s">
        <v>94</v>
      </c>
      <c r="F25" s="147">
        <v>40.76</v>
      </c>
      <c r="G25" s="222">
        <v>38.33</v>
      </c>
      <c r="H25" s="222">
        <v>25.04</v>
      </c>
      <c r="I25" s="122">
        <v>2</v>
      </c>
      <c r="J25" s="122">
        <v>2.5</v>
      </c>
      <c r="K25" s="124">
        <v>2</v>
      </c>
      <c r="L25" s="127">
        <v>50</v>
      </c>
      <c r="M25" s="127">
        <v>45</v>
      </c>
      <c r="N25" s="127">
        <v>40</v>
      </c>
      <c r="O25" s="127">
        <v>35</v>
      </c>
      <c r="P25" s="127">
        <v>30</v>
      </c>
      <c r="Q25" s="128"/>
      <c r="R25" s="223"/>
      <c r="S25" s="223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</row>
    <row r="26" spans="1:34" ht="18.75" customHeight="1">
      <c r="A26" s="225"/>
      <c r="B26" s="216">
        <v>1.1000000000000001</v>
      </c>
      <c r="C26" s="114" t="s">
        <v>109</v>
      </c>
      <c r="D26" s="116" t="s">
        <v>110</v>
      </c>
      <c r="E26" s="118" t="s">
        <v>94</v>
      </c>
      <c r="F26" s="226">
        <v>22.38</v>
      </c>
      <c r="G26" s="228">
        <v>23.09</v>
      </c>
      <c r="H26" s="230">
        <v>12.79</v>
      </c>
      <c r="I26" s="229">
        <v>1</v>
      </c>
      <c r="J26" s="229">
        <v>1</v>
      </c>
      <c r="K26" s="232">
        <v>1</v>
      </c>
      <c r="L26" s="127">
        <v>20</v>
      </c>
      <c r="M26" s="127">
        <v>18</v>
      </c>
      <c r="N26" s="127">
        <v>16</v>
      </c>
      <c r="O26" s="127">
        <v>14</v>
      </c>
      <c r="P26" s="127">
        <v>12</v>
      </c>
      <c r="Q26" s="165"/>
      <c r="R26" s="165"/>
      <c r="S26" s="165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/>
      <c r="AG26" s="130"/>
      <c r="AH26" s="130"/>
    </row>
    <row r="27" spans="1:34" ht="42" customHeight="1">
      <c r="A27" s="225"/>
      <c r="B27" s="216">
        <v>1.1100000000000001</v>
      </c>
      <c r="C27" s="134" t="s">
        <v>111</v>
      </c>
      <c r="D27" s="221" t="s">
        <v>112</v>
      </c>
      <c r="E27" s="118" t="s">
        <v>94</v>
      </c>
      <c r="F27" s="147">
        <v>20.61</v>
      </c>
      <c r="G27" s="233">
        <v>32.1</v>
      </c>
      <c r="H27" s="234">
        <v>53.71</v>
      </c>
      <c r="I27" s="122">
        <v>0.5</v>
      </c>
      <c r="J27" s="122">
        <v>0.5</v>
      </c>
      <c r="K27" s="124">
        <v>0.5</v>
      </c>
      <c r="L27" s="157">
        <v>30</v>
      </c>
      <c r="M27" s="127">
        <v>40</v>
      </c>
      <c r="N27" s="127">
        <v>50</v>
      </c>
      <c r="O27" s="127">
        <v>60</v>
      </c>
      <c r="P27" s="127">
        <v>70</v>
      </c>
      <c r="Q27" s="182"/>
      <c r="R27" s="182"/>
      <c r="S27" s="182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</row>
    <row r="28" spans="1:34" ht="18.75" customHeight="1">
      <c r="A28" s="112" t="s">
        <v>113</v>
      </c>
      <c r="B28" s="216">
        <v>1.1200000000000001</v>
      </c>
      <c r="C28" s="114" t="s">
        <v>114</v>
      </c>
      <c r="D28" s="118">
        <v>0.47</v>
      </c>
      <c r="E28" s="118" t="s">
        <v>94</v>
      </c>
      <c r="F28" s="120">
        <v>46.32</v>
      </c>
      <c r="G28" s="120">
        <v>46.66</v>
      </c>
      <c r="H28" s="120">
        <v>47.09</v>
      </c>
      <c r="I28" s="122">
        <v>0.5</v>
      </c>
      <c r="J28" s="122">
        <v>1</v>
      </c>
      <c r="K28" s="124">
        <v>0.5</v>
      </c>
      <c r="L28" s="127">
        <v>43</v>
      </c>
      <c r="M28" s="127">
        <v>45</v>
      </c>
      <c r="N28" s="127">
        <v>47</v>
      </c>
      <c r="O28" s="127">
        <v>49</v>
      </c>
      <c r="P28" s="127">
        <v>51</v>
      </c>
      <c r="Q28" s="165"/>
      <c r="R28" s="215"/>
      <c r="S28" s="215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30"/>
    </row>
    <row r="29" spans="1:34" ht="42" customHeight="1">
      <c r="A29" s="225" t="s">
        <v>39</v>
      </c>
      <c r="B29" s="216">
        <v>1.1299999999999999</v>
      </c>
      <c r="C29" s="236" t="s">
        <v>115</v>
      </c>
      <c r="D29" s="116">
        <v>0.6</v>
      </c>
      <c r="E29" s="221" t="s">
        <v>116</v>
      </c>
      <c r="F29" s="228"/>
      <c r="G29" s="238"/>
      <c r="H29" s="238">
        <v>48.48</v>
      </c>
      <c r="I29" s="199">
        <v>2</v>
      </c>
      <c r="J29" s="199">
        <v>2.5</v>
      </c>
      <c r="K29" s="199">
        <v>2</v>
      </c>
      <c r="L29" s="240">
        <v>30</v>
      </c>
      <c r="M29" s="240">
        <v>40</v>
      </c>
      <c r="N29" s="240">
        <v>50</v>
      </c>
      <c r="O29" s="240">
        <v>60</v>
      </c>
      <c r="P29" s="240">
        <v>70</v>
      </c>
      <c r="Q29" s="215"/>
      <c r="R29" s="215"/>
      <c r="S29" s="215"/>
      <c r="T29" s="130"/>
      <c r="U29" s="130"/>
      <c r="V29" s="130"/>
      <c r="W29" s="130"/>
      <c r="X29" s="130"/>
      <c r="Y29" s="130"/>
      <c r="Z29" s="130"/>
      <c r="AA29" s="130"/>
      <c r="AB29" s="130"/>
      <c r="AC29" s="130"/>
      <c r="AD29" s="130"/>
      <c r="AE29" s="130"/>
      <c r="AF29" s="130"/>
      <c r="AG29" s="130"/>
      <c r="AH29" s="130"/>
    </row>
    <row r="30" spans="1:34" ht="18.75" customHeight="1">
      <c r="A30" s="225" t="s">
        <v>113</v>
      </c>
      <c r="B30" s="216">
        <v>1.1399999999999999</v>
      </c>
      <c r="C30" s="242" t="s">
        <v>117</v>
      </c>
      <c r="D30" s="243"/>
      <c r="E30" s="118" t="s">
        <v>94</v>
      </c>
      <c r="F30" s="245">
        <v>96</v>
      </c>
      <c r="G30" s="245">
        <v>96.16</v>
      </c>
      <c r="H30" s="245">
        <v>96.79</v>
      </c>
      <c r="I30" s="246">
        <v>1</v>
      </c>
      <c r="J30" s="246">
        <v>1</v>
      </c>
      <c r="K30" s="246">
        <v>1</v>
      </c>
      <c r="L30" s="248">
        <v>30</v>
      </c>
      <c r="M30" s="248">
        <v>40</v>
      </c>
      <c r="N30" s="248">
        <v>50</v>
      </c>
      <c r="O30" s="248">
        <v>60</v>
      </c>
      <c r="P30" s="248">
        <v>70</v>
      </c>
      <c r="Q30" s="223"/>
      <c r="R30" s="223"/>
      <c r="S30" s="223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</row>
    <row r="31" spans="1:34" ht="18.75" customHeight="1">
      <c r="A31" s="225" t="s">
        <v>113</v>
      </c>
      <c r="B31" s="249">
        <v>1.1499999999999999</v>
      </c>
      <c r="C31" s="250" t="s">
        <v>118</v>
      </c>
      <c r="D31" s="116" t="s">
        <v>53</v>
      </c>
      <c r="E31" s="118" t="s">
        <v>119</v>
      </c>
      <c r="F31" s="120" t="s">
        <v>120</v>
      </c>
      <c r="G31" s="120" t="s">
        <v>120</v>
      </c>
      <c r="H31" s="120" t="s">
        <v>120</v>
      </c>
      <c r="I31" s="251">
        <v>0.4</v>
      </c>
      <c r="J31" s="251">
        <v>0</v>
      </c>
      <c r="K31" s="251">
        <v>0.5</v>
      </c>
      <c r="L31" s="253" t="s">
        <v>121</v>
      </c>
      <c r="M31" s="180" t="s">
        <v>122</v>
      </c>
      <c r="N31" s="180" t="s">
        <v>123</v>
      </c>
      <c r="O31" s="180" t="s">
        <v>124</v>
      </c>
      <c r="P31" s="180" t="s">
        <v>125</v>
      </c>
      <c r="Q31" s="165"/>
      <c r="R31" s="215"/>
      <c r="S31" s="215"/>
      <c r="T31" s="130"/>
      <c r="U31" s="130"/>
      <c r="V31" s="130"/>
      <c r="W31" s="130"/>
      <c r="X31" s="130"/>
      <c r="Y31" s="130"/>
      <c r="Z31" s="130"/>
      <c r="AA31" s="130"/>
      <c r="AB31" s="130"/>
      <c r="AC31" s="130"/>
      <c r="AD31" s="130"/>
      <c r="AE31" s="130"/>
      <c r="AF31" s="130"/>
      <c r="AG31" s="130"/>
      <c r="AH31" s="130"/>
    </row>
    <row r="32" spans="1:34" ht="18.75" customHeight="1">
      <c r="A32" s="225"/>
      <c r="B32" s="216">
        <v>1.1599999999999999</v>
      </c>
      <c r="C32" s="134" t="s">
        <v>126</v>
      </c>
      <c r="D32" s="116" t="s">
        <v>127</v>
      </c>
      <c r="E32" s="118" t="s">
        <v>119</v>
      </c>
      <c r="F32" s="147">
        <v>10.71</v>
      </c>
      <c r="G32" s="228"/>
      <c r="H32" s="228"/>
      <c r="I32" s="254">
        <v>0.4</v>
      </c>
      <c r="J32" s="254">
        <v>1</v>
      </c>
      <c r="K32" s="254">
        <v>0.5</v>
      </c>
      <c r="L32" s="255" t="s">
        <v>128</v>
      </c>
      <c r="M32" s="127" t="s">
        <v>129</v>
      </c>
      <c r="N32" s="127" t="s">
        <v>123</v>
      </c>
      <c r="O32" s="127" t="s">
        <v>124</v>
      </c>
      <c r="P32" s="127" t="s">
        <v>130</v>
      </c>
      <c r="Q32" s="165"/>
      <c r="R32" s="215"/>
      <c r="S32" s="215"/>
      <c r="T32" s="130"/>
      <c r="U32" s="130"/>
      <c r="V32" s="130"/>
      <c r="W32" s="130"/>
      <c r="X32" s="130"/>
      <c r="Y32" s="130"/>
      <c r="Z32" s="130"/>
      <c r="AA32" s="130"/>
      <c r="AB32" s="130"/>
      <c r="AC32" s="130"/>
      <c r="AD32" s="130"/>
      <c r="AE32" s="130"/>
      <c r="AF32" s="130"/>
      <c r="AG32" s="130"/>
      <c r="AH32" s="130"/>
    </row>
    <row r="33" spans="1:34" ht="18.75" customHeight="1">
      <c r="A33" s="225"/>
      <c r="B33" s="216">
        <v>1.17</v>
      </c>
      <c r="C33" s="114" t="s">
        <v>131</v>
      </c>
      <c r="D33" s="116" t="s">
        <v>132</v>
      </c>
      <c r="E33" s="118" t="s">
        <v>133</v>
      </c>
      <c r="F33" s="228"/>
      <c r="G33" s="228"/>
      <c r="H33" s="228"/>
      <c r="I33" s="251">
        <v>0.4</v>
      </c>
      <c r="J33" s="254">
        <v>0</v>
      </c>
      <c r="K33" s="254">
        <v>0.5</v>
      </c>
      <c r="L33" s="256" t="s">
        <v>134</v>
      </c>
      <c r="M33" s="257"/>
      <c r="N33" s="257"/>
      <c r="O33" s="257"/>
      <c r="P33" s="256" t="s">
        <v>135</v>
      </c>
      <c r="Q33" s="165"/>
      <c r="R33" s="215"/>
      <c r="S33" s="215"/>
      <c r="T33" s="130"/>
      <c r="U33" s="130"/>
      <c r="V33" s="130"/>
      <c r="W33" s="130"/>
      <c r="X33" s="130"/>
      <c r="Y33" s="130"/>
      <c r="Z33" s="130"/>
      <c r="AA33" s="130"/>
      <c r="AB33" s="130"/>
      <c r="AC33" s="130"/>
      <c r="AD33" s="130"/>
      <c r="AE33" s="130"/>
      <c r="AF33" s="130"/>
      <c r="AG33" s="130"/>
      <c r="AH33" s="130"/>
    </row>
    <row r="34" spans="1:34" ht="18.75" customHeight="1">
      <c r="A34" s="112"/>
      <c r="B34" s="216">
        <v>1.18</v>
      </c>
      <c r="C34" s="250" t="s">
        <v>136</v>
      </c>
      <c r="D34" s="258" t="s">
        <v>127</v>
      </c>
      <c r="E34" s="118" t="s">
        <v>116</v>
      </c>
      <c r="F34" s="147">
        <v>70.239999999999995</v>
      </c>
      <c r="G34" s="228"/>
      <c r="H34" s="228"/>
      <c r="I34" s="251">
        <v>0.4</v>
      </c>
      <c r="J34" s="254">
        <v>1</v>
      </c>
      <c r="K34" s="254">
        <v>1</v>
      </c>
      <c r="L34" s="253" t="s">
        <v>121</v>
      </c>
      <c r="M34" s="180" t="s">
        <v>122</v>
      </c>
      <c r="N34" s="180" t="s">
        <v>123</v>
      </c>
      <c r="O34" s="180" t="s">
        <v>124</v>
      </c>
      <c r="P34" s="180" t="s">
        <v>125</v>
      </c>
      <c r="Q34" s="165"/>
      <c r="R34" s="215"/>
      <c r="S34" s="215"/>
      <c r="T34" s="130"/>
      <c r="U34" s="130"/>
      <c r="V34" s="130"/>
      <c r="W34" s="130"/>
      <c r="X34" s="130"/>
      <c r="Y34" s="130"/>
      <c r="Z34" s="130"/>
      <c r="AA34" s="130"/>
      <c r="AB34" s="130"/>
      <c r="AC34" s="130"/>
      <c r="AD34" s="130"/>
      <c r="AE34" s="130"/>
      <c r="AF34" s="130"/>
      <c r="AG34" s="130"/>
      <c r="AH34" s="130"/>
    </row>
    <row r="35" spans="1:34" ht="18.75" customHeight="1">
      <c r="A35" s="225" t="s">
        <v>39</v>
      </c>
      <c r="B35" s="259">
        <v>1.19</v>
      </c>
      <c r="C35" s="260" t="s">
        <v>137</v>
      </c>
      <c r="D35" s="261">
        <v>0.54</v>
      </c>
      <c r="E35" s="262" t="s">
        <v>94</v>
      </c>
      <c r="F35" s="120">
        <v>62.49</v>
      </c>
      <c r="G35" s="120">
        <v>66.900000000000006</v>
      </c>
      <c r="H35" s="120">
        <v>62.36</v>
      </c>
      <c r="I35" s="263">
        <v>2</v>
      </c>
      <c r="J35" s="264">
        <v>2.5</v>
      </c>
      <c r="K35" s="266">
        <v>2</v>
      </c>
      <c r="L35" s="127">
        <v>52</v>
      </c>
      <c r="M35" s="127">
        <v>53</v>
      </c>
      <c r="N35" s="127">
        <v>54</v>
      </c>
      <c r="O35" s="265">
        <v>55</v>
      </c>
      <c r="P35" s="127">
        <v>56</v>
      </c>
      <c r="Q35" s="215"/>
      <c r="R35" s="215"/>
      <c r="S35" s="215"/>
    </row>
    <row r="36" spans="1:34" ht="18.75" customHeight="1">
      <c r="A36" s="225" t="s">
        <v>138</v>
      </c>
      <c r="B36" s="259">
        <v>1.2</v>
      </c>
      <c r="C36" s="267" t="s">
        <v>139</v>
      </c>
      <c r="D36" s="268" t="s">
        <v>130</v>
      </c>
      <c r="E36" s="269" t="s">
        <v>116</v>
      </c>
      <c r="F36" s="270" t="s">
        <v>140</v>
      </c>
      <c r="G36" s="270" t="s">
        <v>141</v>
      </c>
      <c r="H36" s="270" t="s">
        <v>141</v>
      </c>
      <c r="I36" s="271">
        <v>2.5</v>
      </c>
      <c r="J36" s="271">
        <v>3</v>
      </c>
      <c r="K36" s="271">
        <v>2.5</v>
      </c>
      <c r="L36" s="255" t="s">
        <v>128</v>
      </c>
      <c r="M36" s="127" t="s">
        <v>129</v>
      </c>
      <c r="N36" s="180" t="s">
        <v>123</v>
      </c>
      <c r="O36" s="180" t="s">
        <v>124</v>
      </c>
      <c r="P36" s="127" t="s">
        <v>130</v>
      </c>
      <c r="Q36" s="215"/>
      <c r="R36" s="215"/>
      <c r="S36" s="215"/>
    </row>
    <row r="37" spans="1:34" ht="23.25" customHeight="1">
      <c r="A37" s="225" t="s">
        <v>113</v>
      </c>
      <c r="B37" s="259">
        <v>1.21</v>
      </c>
      <c r="C37" s="134" t="s">
        <v>142</v>
      </c>
      <c r="D37" s="273">
        <v>0.87</v>
      </c>
      <c r="E37" s="268" t="s">
        <v>143</v>
      </c>
      <c r="F37" s="270" t="s">
        <v>140</v>
      </c>
      <c r="G37" s="270" t="s">
        <v>141</v>
      </c>
      <c r="H37" s="270" t="s">
        <v>141</v>
      </c>
      <c r="I37" s="275">
        <v>1</v>
      </c>
      <c r="J37" s="275">
        <v>1</v>
      </c>
      <c r="K37" s="275">
        <v>0.5</v>
      </c>
      <c r="L37" s="276">
        <v>79</v>
      </c>
      <c r="M37" s="276">
        <v>81</v>
      </c>
      <c r="N37" s="276">
        <v>83</v>
      </c>
      <c r="O37" s="276">
        <v>85</v>
      </c>
      <c r="P37" s="276">
        <v>87</v>
      </c>
      <c r="Q37" s="215"/>
      <c r="R37" s="215"/>
      <c r="S37" s="215"/>
    </row>
    <row r="38" spans="1:34" ht="18.75" customHeight="1">
      <c r="A38" s="112" t="s">
        <v>39</v>
      </c>
      <c r="B38" s="259">
        <v>1.22</v>
      </c>
      <c r="C38" s="260" t="s">
        <v>144</v>
      </c>
      <c r="D38" s="268" t="s">
        <v>145</v>
      </c>
      <c r="E38" s="262" t="s">
        <v>94</v>
      </c>
      <c r="F38" s="277">
        <v>6.7</v>
      </c>
      <c r="G38" s="277">
        <v>2.7</v>
      </c>
      <c r="H38" s="277">
        <v>6.39</v>
      </c>
      <c r="I38" s="275">
        <v>2</v>
      </c>
      <c r="J38" s="275">
        <v>2.5</v>
      </c>
      <c r="K38" s="275">
        <v>2.5</v>
      </c>
      <c r="L38" s="127">
        <v>3.6</v>
      </c>
      <c r="M38" s="127">
        <v>3.4</v>
      </c>
      <c r="N38" s="127">
        <v>3.2</v>
      </c>
      <c r="O38" s="127">
        <v>2.8</v>
      </c>
      <c r="P38" s="127">
        <v>2.4</v>
      </c>
      <c r="Q38" s="215"/>
      <c r="R38" s="215"/>
      <c r="S38" s="215"/>
    </row>
    <row r="39" spans="1:34" ht="18.75" customHeight="1">
      <c r="A39" s="112" t="s">
        <v>39</v>
      </c>
      <c r="B39" s="259">
        <v>1.23</v>
      </c>
      <c r="C39" s="278" t="s">
        <v>146</v>
      </c>
      <c r="D39" s="268" t="s">
        <v>147</v>
      </c>
      <c r="E39" s="262" t="s">
        <v>94</v>
      </c>
      <c r="F39" s="120">
        <v>28.15</v>
      </c>
      <c r="G39" s="120">
        <v>29.3</v>
      </c>
      <c r="H39" s="120">
        <v>28.11</v>
      </c>
      <c r="I39" s="275">
        <v>2</v>
      </c>
      <c r="J39" s="275">
        <v>2.5</v>
      </c>
      <c r="K39" s="275">
        <v>2.5</v>
      </c>
      <c r="L39" s="180">
        <v>22</v>
      </c>
      <c r="M39" s="180">
        <v>21.75</v>
      </c>
      <c r="N39" s="180">
        <v>21.5</v>
      </c>
      <c r="O39" s="180">
        <v>21.25</v>
      </c>
      <c r="P39" s="180">
        <v>21</v>
      </c>
      <c r="Q39" s="215"/>
      <c r="R39" s="215"/>
      <c r="S39" s="215"/>
    </row>
    <row r="40" spans="1:34" ht="18.75" customHeight="1">
      <c r="A40" s="534" t="s">
        <v>39</v>
      </c>
      <c r="B40" s="279">
        <v>1.24</v>
      </c>
      <c r="C40" s="280" t="s">
        <v>148</v>
      </c>
      <c r="D40" s="281" t="s">
        <v>149</v>
      </c>
      <c r="E40" s="262" t="s">
        <v>94</v>
      </c>
      <c r="F40" s="120">
        <v>2.16</v>
      </c>
      <c r="G40" s="120">
        <v>1.9</v>
      </c>
      <c r="H40" s="120">
        <v>1.1200000000000001</v>
      </c>
      <c r="I40" s="282">
        <v>1.3</v>
      </c>
      <c r="J40" s="282">
        <v>1.3</v>
      </c>
      <c r="K40" s="283">
        <v>1.3</v>
      </c>
      <c r="L40" s="127">
        <v>2.4</v>
      </c>
      <c r="M40" s="127">
        <v>2.2000000000000002</v>
      </c>
      <c r="N40" s="127">
        <v>2</v>
      </c>
      <c r="O40" s="127">
        <v>1.8</v>
      </c>
      <c r="P40" s="127">
        <v>1.6</v>
      </c>
      <c r="Q40" s="182"/>
      <c r="R40" s="284"/>
      <c r="S40" s="284"/>
    </row>
    <row r="41" spans="1:34" ht="18.75" customHeight="1">
      <c r="A41" s="535"/>
      <c r="B41" s="259"/>
      <c r="C41" s="285" t="s">
        <v>151</v>
      </c>
      <c r="D41" s="281">
        <v>0.1</v>
      </c>
      <c r="E41" s="286" t="s">
        <v>94</v>
      </c>
      <c r="F41" s="287" t="s">
        <v>141</v>
      </c>
      <c r="G41" s="287" t="s">
        <v>141</v>
      </c>
      <c r="H41" s="287" t="s">
        <v>141</v>
      </c>
      <c r="I41" s="288">
        <v>1.3</v>
      </c>
      <c r="J41" s="288">
        <v>1.2</v>
      </c>
      <c r="K41" s="288">
        <v>1.2</v>
      </c>
      <c r="L41" s="289">
        <v>6</v>
      </c>
      <c r="M41" s="289">
        <v>8</v>
      </c>
      <c r="N41" s="289">
        <v>10</v>
      </c>
      <c r="O41" s="289">
        <v>12</v>
      </c>
      <c r="P41" s="289">
        <v>14</v>
      </c>
      <c r="Q41" s="284"/>
      <c r="R41" s="284"/>
      <c r="S41" s="284"/>
    </row>
    <row r="42" spans="1:34" ht="18.75" customHeight="1">
      <c r="A42" s="112" t="s">
        <v>113</v>
      </c>
      <c r="B42" s="259">
        <v>1.25</v>
      </c>
      <c r="C42" s="290" t="s">
        <v>153</v>
      </c>
      <c r="D42" s="291"/>
      <c r="E42" s="292"/>
      <c r="F42" s="189"/>
      <c r="G42" s="293"/>
      <c r="H42" s="293"/>
      <c r="I42" s="292"/>
      <c r="J42" s="294"/>
      <c r="K42" s="292"/>
      <c r="L42" s="189"/>
      <c r="M42" s="295"/>
      <c r="N42" s="295"/>
      <c r="O42" s="295"/>
      <c r="P42" s="295"/>
      <c r="Q42" s="194"/>
      <c r="R42" s="194"/>
      <c r="S42" s="196"/>
    </row>
    <row r="43" spans="1:34" ht="18.75" customHeight="1">
      <c r="A43" s="112"/>
      <c r="B43" s="259"/>
      <c r="C43" s="134" t="s">
        <v>154</v>
      </c>
      <c r="D43" s="41" t="s">
        <v>130</v>
      </c>
      <c r="E43" s="296" t="s">
        <v>116</v>
      </c>
      <c r="F43" s="238"/>
      <c r="G43" s="161">
        <v>96.55</v>
      </c>
      <c r="H43" s="161">
        <v>97.56</v>
      </c>
      <c r="I43" s="298">
        <v>0.4</v>
      </c>
      <c r="J43" s="297">
        <v>0.5</v>
      </c>
      <c r="K43" s="298">
        <v>0.5</v>
      </c>
      <c r="L43" s="240" t="s">
        <v>121</v>
      </c>
      <c r="M43" s="299" t="s">
        <v>122</v>
      </c>
      <c r="N43" s="299" t="s">
        <v>123</v>
      </c>
      <c r="O43" s="299" t="s">
        <v>124</v>
      </c>
      <c r="P43" s="299" t="s">
        <v>125</v>
      </c>
      <c r="Q43" s="39"/>
      <c r="R43" s="39"/>
      <c r="S43" s="39"/>
    </row>
    <row r="44" spans="1:34" ht="22.5" customHeight="1">
      <c r="A44" s="112"/>
      <c r="B44" s="259"/>
      <c r="C44" s="114" t="s">
        <v>155</v>
      </c>
      <c r="D44" s="300" t="s">
        <v>130</v>
      </c>
      <c r="E44" s="301" t="s">
        <v>116</v>
      </c>
      <c r="F44" s="228"/>
      <c r="G44" s="147"/>
      <c r="H44" s="228"/>
      <c r="I44" s="298">
        <v>0.4</v>
      </c>
      <c r="J44" s="297">
        <v>0.5</v>
      </c>
      <c r="K44" s="298">
        <v>0.5</v>
      </c>
      <c r="L44" s="302" t="s">
        <v>121</v>
      </c>
      <c r="M44" s="303" t="s">
        <v>122</v>
      </c>
      <c r="N44" s="303" t="s">
        <v>123</v>
      </c>
      <c r="O44" s="303" t="s">
        <v>124</v>
      </c>
      <c r="P44" s="303" t="s">
        <v>125</v>
      </c>
      <c r="Q44" s="215"/>
      <c r="R44" s="215"/>
      <c r="S44" s="215"/>
    </row>
    <row r="45" spans="1:34" ht="18.75" customHeight="1">
      <c r="A45" s="112"/>
      <c r="B45" s="259"/>
      <c r="C45" s="134" t="s">
        <v>156</v>
      </c>
      <c r="D45" s="304" t="s">
        <v>130</v>
      </c>
      <c r="E45" s="305" t="s">
        <v>116</v>
      </c>
      <c r="F45" s="233">
        <v>85</v>
      </c>
      <c r="G45" s="233">
        <v>80</v>
      </c>
      <c r="H45" s="233">
        <v>88</v>
      </c>
      <c r="I45" s="306">
        <v>0.4</v>
      </c>
      <c r="J45" s="307">
        <v>0.5</v>
      </c>
      <c r="K45" s="306">
        <v>0.5</v>
      </c>
      <c r="L45" s="248" t="s">
        <v>121</v>
      </c>
      <c r="M45" s="308" t="s">
        <v>122</v>
      </c>
      <c r="N45" s="308" t="s">
        <v>123</v>
      </c>
      <c r="O45" s="308" t="s">
        <v>124</v>
      </c>
      <c r="P45" s="308" t="s">
        <v>125</v>
      </c>
      <c r="Q45" s="284"/>
      <c r="R45" s="284"/>
      <c r="S45" s="284"/>
    </row>
    <row r="46" spans="1:34" ht="18.75" customHeight="1">
      <c r="A46" s="112" t="s">
        <v>113</v>
      </c>
      <c r="B46" s="259">
        <v>1.26</v>
      </c>
      <c r="C46" s="290" t="s">
        <v>157</v>
      </c>
      <c r="D46" s="309"/>
      <c r="E46" s="292"/>
      <c r="F46" s="293"/>
      <c r="G46" s="293"/>
      <c r="H46" s="293"/>
      <c r="I46" s="292"/>
      <c r="J46" s="294"/>
      <c r="K46" s="292"/>
      <c r="L46" s="189"/>
      <c r="M46" s="295"/>
      <c r="N46" s="295"/>
      <c r="O46" s="295"/>
      <c r="P46" s="295"/>
      <c r="Q46" s="194"/>
      <c r="R46" s="194"/>
      <c r="S46" s="196"/>
    </row>
    <row r="47" spans="1:34" ht="18.75" customHeight="1">
      <c r="A47" s="225"/>
      <c r="B47" s="259"/>
      <c r="C47" s="114" t="s">
        <v>158</v>
      </c>
      <c r="D47" s="41" t="s">
        <v>130</v>
      </c>
      <c r="E47" s="296" t="s">
        <v>116</v>
      </c>
      <c r="F47" s="238"/>
      <c r="G47" s="310"/>
      <c r="H47" s="238"/>
      <c r="I47" s="311">
        <v>0.4</v>
      </c>
      <c r="J47" s="254">
        <v>0.5</v>
      </c>
      <c r="K47" s="311">
        <v>0.5</v>
      </c>
      <c r="L47" s="240" t="s">
        <v>121</v>
      </c>
      <c r="M47" s="299" t="s">
        <v>122</v>
      </c>
      <c r="N47" s="299" t="s">
        <v>123</v>
      </c>
      <c r="O47" s="299" t="s">
        <v>124</v>
      </c>
      <c r="P47" s="299" t="s">
        <v>125</v>
      </c>
      <c r="Q47" s="39"/>
      <c r="R47" s="39"/>
      <c r="S47" s="39"/>
    </row>
    <row r="48" spans="1:34" ht="18.75" customHeight="1">
      <c r="A48" s="225"/>
      <c r="B48" s="259"/>
      <c r="C48" s="114" t="s">
        <v>159</v>
      </c>
      <c r="D48" s="155" t="s">
        <v>130</v>
      </c>
      <c r="E48" s="301" t="s">
        <v>116</v>
      </c>
      <c r="F48" s="228"/>
      <c r="G48" s="147"/>
      <c r="H48" s="228"/>
      <c r="I48" s="311">
        <v>0.4</v>
      </c>
      <c r="J48" s="254">
        <v>0.5</v>
      </c>
      <c r="K48" s="311">
        <v>0.5</v>
      </c>
      <c r="L48" s="302" t="s">
        <v>121</v>
      </c>
      <c r="M48" s="303" t="s">
        <v>122</v>
      </c>
      <c r="N48" s="303" t="s">
        <v>123</v>
      </c>
      <c r="O48" s="303" t="s">
        <v>124</v>
      </c>
      <c r="P48" s="303" t="s">
        <v>125</v>
      </c>
      <c r="Q48" s="223"/>
      <c r="R48" s="223"/>
      <c r="S48" s="223"/>
    </row>
    <row r="49" spans="1:19" ht="18.75" customHeight="1">
      <c r="A49" s="225"/>
      <c r="B49" s="312"/>
      <c r="C49" s="313" t="s">
        <v>160</v>
      </c>
      <c r="D49" s="300" t="s">
        <v>130</v>
      </c>
      <c r="E49" s="301" t="s">
        <v>116</v>
      </c>
      <c r="F49" s="120">
        <v>98.04</v>
      </c>
      <c r="G49" s="120">
        <v>96</v>
      </c>
      <c r="H49" s="120">
        <v>96.6</v>
      </c>
      <c r="I49" s="311">
        <v>0.4</v>
      </c>
      <c r="J49" s="254">
        <v>0.5</v>
      </c>
      <c r="K49" s="311">
        <v>0.5</v>
      </c>
      <c r="L49" s="302" t="s">
        <v>121</v>
      </c>
      <c r="M49" s="303" t="s">
        <v>122</v>
      </c>
      <c r="N49" s="303" t="s">
        <v>123</v>
      </c>
      <c r="O49" s="303" t="s">
        <v>124</v>
      </c>
      <c r="P49" s="303" t="s">
        <v>125</v>
      </c>
      <c r="Q49" s="215"/>
      <c r="R49" s="215"/>
      <c r="S49" s="215"/>
    </row>
    <row r="50" spans="1:19" ht="18.75" customHeight="1">
      <c r="A50" s="225"/>
      <c r="B50" s="259"/>
      <c r="C50" s="114" t="s">
        <v>161</v>
      </c>
      <c r="D50" s="300">
        <v>1</v>
      </c>
      <c r="E50" s="301" t="s">
        <v>116</v>
      </c>
      <c r="F50" s="314"/>
      <c r="G50" s="316"/>
      <c r="H50" s="314"/>
      <c r="I50" s="311">
        <v>0.4</v>
      </c>
      <c r="J50" s="254">
        <v>0.5</v>
      </c>
      <c r="K50" s="311">
        <v>0.5</v>
      </c>
      <c r="L50" s="302">
        <v>80</v>
      </c>
      <c r="M50" s="315">
        <v>85</v>
      </c>
      <c r="N50" s="315">
        <v>90</v>
      </c>
      <c r="O50" s="315">
        <v>95</v>
      </c>
      <c r="P50" s="315">
        <v>100</v>
      </c>
      <c r="Q50" s="215"/>
      <c r="R50" s="215"/>
      <c r="S50" s="215"/>
    </row>
    <row r="51" spans="1:19" ht="18.75" customHeight="1">
      <c r="A51" s="112"/>
      <c r="B51" s="259"/>
      <c r="C51" s="134" t="s">
        <v>162</v>
      </c>
      <c r="D51" s="300">
        <v>1</v>
      </c>
      <c r="E51" s="301" t="s">
        <v>116</v>
      </c>
      <c r="F51" s="120">
        <v>64.58</v>
      </c>
      <c r="G51" s="120">
        <v>75</v>
      </c>
      <c r="H51" s="120">
        <v>75</v>
      </c>
      <c r="I51" s="311">
        <v>0.4</v>
      </c>
      <c r="J51" s="254">
        <v>0.5</v>
      </c>
      <c r="K51" s="311">
        <v>0.5</v>
      </c>
      <c r="L51" s="302" t="s">
        <v>121</v>
      </c>
      <c r="M51" s="303" t="s">
        <v>122</v>
      </c>
      <c r="N51" s="303" t="s">
        <v>123</v>
      </c>
      <c r="O51" s="303" t="s">
        <v>124</v>
      </c>
      <c r="P51" s="303" t="s">
        <v>125</v>
      </c>
      <c r="Q51" s="317"/>
      <c r="R51" s="318"/>
      <c r="S51" s="318"/>
    </row>
    <row r="52" spans="1:19" ht="18.75" customHeight="1">
      <c r="A52" s="112" t="s">
        <v>113</v>
      </c>
      <c r="B52" s="259">
        <v>1.27</v>
      </c>
      <c r="C52" s="114" t="s">
        <v>163</v>
      </c>
      <c r="D52" s="300">
        <v>0.8</v>
      </c>
      <c r="E52" s="301" t="s">
        <v>116</v>
      </c>
      <c r="F52" s="228"/>
      <c r="G52" s="147"/>
      <c r="H52" s="228"/>
      <c r="I52" s="319">
        <v>1</v>
      </c>
      <c r="J52" s="254">
        <v>1</v>
      </c>
      <c r="K52" s="319">
        <v>0.5</v>
      </c>
      <c r="L52" s="302">
        <v>40</v>
      </c>
      <c r="M52" s="315">
        <v>50</v>
      </c>
      <c r="N52" s="315">
        <v>60</v>
      </c>
      <c r="O52" s="315">
        <v>70</v>
      </c>
      <c r="P52" s="315">
        <v>80</v>
      </c>
      <c r="Q52" s="317"/>
      <c r="R52" s="318"/>
      <c r="S52" s="318"/>
    </row>
    <row r="53" spans="1:19" ht="18.75" customHeight="1">
      <c r="A53" s="320"/>
      <c r="B53" s="279">
        <v>1.28</v>
      </c>
      <c r="C53" s="250" t="s">
        <v>164</v>
      </c>
      <c r="D53" s="304">
        <v>0.8</v>
      </c>
      <c r="E53" s="305" t="s">
        <v>116</v>
      </c>
      <c r="F53" s="173"/>
      <c r="G53" s="233">
        <v>80.31</v>
      </c>
      <c r="H53" s="233">
        <v>88.93</v>
      </c>
      <c r="I53" s="321">
        <v>0</v>
      </c>
      <c r="J53" s="322">
        <v>0.5</v>
      </c>
      <c r="K53" s="321">
        <v>0.5</v>
      </c>
      <c r="L53" s="323">
        <v>70</v>
      </c>
      <c r="M53" s="323">
        <v>75</v>
      </c>
      <c r="N53" s="323">
        <v>80</v>
      </c>
      <c r="O53" s="323">
        <v>85</v>
      </c>
      <c r="P53" s="323">
        <v>90</v>
      </c>
      <c r="Q53" s="324"/>
      <c r="R53" s="325"/>
      <c r="S53" s="325"/>
    </row>
    <row r="54" spans="1:19" ht="22.5" customHeight="1">
      <c r="A54" s="320"/>
      <c r="B54" s="326">
        <v>1.29</v>
      </c>
      <c r="C54" s="327" t="s">
        <v>165</v>
      </c>
      <c r="D54" s="291"/>
      <c r="E54" s="292"/>
      <c r="F54" s="189"/>
      <c r="G54" s="295"/>
      <c r="H54" s="189"/>
      <c r="I54" s="295"/>
      <c r="J54" s="189"/>
      <c r="K54" s="295"/>
      <c r="L54" s="189"/>
      <c r="M54" s="295"/>
      <c r="N54" s="189"/>
      <c r="O54" s="189"/>
      <c r="P54" s="295"/>
      <c r="Q54" s="194"/>
      <c r="R54" s="194"/>
      <c r="S54" s="196"/>
    </row>
    <row r="55" spans="1:19" ht="18.75" customHeight="1">
      <c r="A55" s="153"/>
      <c r="B55" s="328"/>
      <c r="C55" s="250" t="s">
        <v>166</v>
      </c>
      <c r="D55" s="329">
        <v>0.6</v>
      </c>
      <c r="E55" s="296" t="s">
        <v>116</v>
      </c>
      <c r="F55" s="238"/>
      <c r="G55" s="161">
        <v>68.83</v>
      </c>
      <c r="H55" s="161">
        <v>68.83</v>
      </c>
      <c r="I55" s="330">
        <v>0.4</v>
      </c>
      <c r="J55" s="297">
        <v>0.5</v>
      </c>
      <c r="K55" s="330">
        <v>0.4</v>
      </c>
      <c r="L55" s="171">
        <v>40</v>
      </c>
      <c r="M55" s="171">
        <v>45</v>
      </c>
      <c r="N55" s="171">
        <v>50</v>
      </c>
      <c r="O55" s="171">
        <v>55</v>
      </c>
      <c r="P55" s="171">
        <v>60</v>
      </c>
      <c r="Q55" s="39"/>
      <c r="R55" s="39"/>
      <c r="S55" s="39"/>
    </row>
    <row r="56" spans="1:19" ht="18.75" customHeight="1">
      <c r="A56" s="153"/>
      <c r="B56" s="331"/>
      <c r="C56" s="250" t="s">
        <v>167</v>
      </c>
      <c r="D56" s="300">
        <v>0.5</v>
      </c>
      <c r="E56" s="301" t="s">
        <v>116</v>
      </c>
      <c r="F56" s="228"/>
      <c r="G56" s="120">
        <v>53.49</v>
      </c>
      <c r="H56" s="120">
        <v>59.39</v>
      </c>
      <c r="I56" s="319">
        <v>0.3</v>
      </c>
      <c r="J56" s="254">
        <v>0.5</v>
      </c>
      <c r="K56" s="319">
        <v>0.3</v>
      </c>
      <c r="L56" s="127">
        <v>30</v>
      </c>
      <c r="M56" s="127">
        <v>35</v>
      </c>
      <c r="N56" s="127">
        <v>40</v>
      </c>
      <c r="O56" s="127">
        <v>45</v>
      </c>
      <c r="P56" s="127">
        <v>50</v>
      </c>
      <c r="Q56" s="215"/>
      <c r="R56" s="215"/>
      <c r="S56" s="215"/>
    </row>
    <row r="57" spans="1:19" ht="18.75" customHeight="1">
      <c r="A57" s="112"/>
      <c r="B57" s="312"/>
      <c r="C57" s="250" t="s">
        <v>168</v>
      </c>
      <c r="D57" s="300">
        <v>0.4</v>
      </c>
      <c r="E57" s="301" t="s">
        <v>116</v>
      </c>
      <c r="F57" s="228"/>
      <c r="G57" s="120">
        <v>44.68</v>
      </c>
      <c r="H57" s="120">
        <v>47.47</v>
      </c>
      <c r="I57" s="319">
        <v>0.3</v>
      </c>
      <c r="J57" s="254">
        <v>0.5</v>
      </c>
      <c r="K57" s="319">
        <v>0.3</v>
      </c>
      <c r="L57" s="127">
        <v>20</v>
      </c>
      <c r="M57" s="127">
        <v>25</v>
      </c>
      <c r="N57" s="127">
        <v>30</v>
      </c>
      <c r="O57" s="127">
        <v>35</v>
      </c>
      <c r="P57" s="127">
        <v>40</v>
      </c>
      <c r="Q57" s="215"/>
      <c r="R57" s="215"/>
      <c r="S57" s="215"/>
    </row>
    <row r="58" spans="1:19" ht="18.75" customHeight="1">
      <c r="A58" s="225" t="s">
        <v>169</v>
      </c>
      <c r="B58" s="259">
        <v>1.3</v>
      </c>
      <c r="C58" s="332" t="s">
        <v>170</v>
      </c>
      <c r="D58" s="333"/>
      <c r="E58" s="333" t="s">
        <v>116</v>
      </c>
      <c r="F58" s="334"/>
      <c r="G58" s="277"/>
      <c r="H58" s="277"/>
      <c r="I58" s="335">
        <v>2.5</v>
      </c>
      <c r="J58" s="335">
        <v>0</v>
      </c>
      <c r="K58" s="336">
        <v>2</v>
      </c>
      <c r="L58" s="302" t="s">
        <v>121</v>
      </c>
      <c r="M58" s="303" t="s">
        <v>122</v>
      </c>
      <c r="N58" s="303" t="s">
        <v>123</v>
      </c>
      <c r="O58" s="303" t="s">
        <v>124</v>
      </c>
      <c r="P58" s="303" t="s">
        <v>125</v>
      </c>
      <c r="Q58" s="165"/>
      <c r="R58" s="215"/>
      <c r="S58" s="215"/>
    </row>
    <row r="59" spans="1:19" ht="18.75" customHeight="1">
      <c r="A59" s="112"/>
      <c r="B59" s="216">
        <v>1.31</v>
      </c>
      <c r="C59" s="337" t="s">
        <v>171</v>
      </c>
      <c r="D59" s="338"/>
      <c r="E59" s="339"/>
      <c r="F59" s="340">
        <v>138.6</v>
      </c>
      <c r="G59" s="340">
        <v>157.30000000000001</v>
      </c>
      <c r="H59" s="340">
        <v>192.9</v>
      </c>
      <c r="I59" s="271">
        <v>1.3</v>
      </c>
      <c r="J59" s="335">
        <v>1.3</v>
      </c>
      <c r="K59" s="336">
        <v>1.3</v>
      </c>
      <c r="L59" s="171">
        <v>2</v>
      </c>
      <c r="M59" s="171">
        <v>4</v>
      </c>
      <c r="N59" s="171">
        <v>6</v>
      </c>
      <c r="O59" s="171">
        <v>8</v>
      </c>
      <c r="P59" s="171">
        <v>10</v>
      </c>
      <c r="Q59" s="165"/>
      <c r="R59" s="215"/>
      <c r="S59" s="215"/>
    </row>
    <row r="60" spans="1:19" ht="18.75" customHeight="1">
      <c r="A60" s="225"/>
      <c r="B60" s="259">
        <v>1.32</v>
      </c>
      <c r="C60" s="341" t="s">
        <v>172</v>
      </c>
      <c r="D60" s="338"/>
      <c r="E60" s="339"/>
      <c r="F60" s="343">
        <v>1.96</v>
      </c>
      <c r="G60" s="343">
        <v>1.36</v>
      </c>
      <c r="H60" s="343">
        <v>3.2</v>
      </c>
      <c r="I60" s="271">
        <v>1.3</v>
      </c>
      <c r="J60" s="271">
        <v>1.2</v>
      </c>
      <c r="K60" s="347">
        <v>1.2</v>
      </c>
      <c r="L60" s="171">
        <v>1</v>
      </c>
      <c r="M60" s="171">
        <v>2</v>
      </c>
      <c r="N60" s="171">
        <v>3</v>
      </c>
      <c r="O60" s="171">
        <v>4</v>
      </c>
      <c r="P60" s="171">
        <v>5</v>
      </c>
      <c r="Q60" s="165"/>
      <c r="R60" s="215"/>
      <c r="S60" s="215"/>
    </row>
    <row r="61" spans="1:19" ht="18.75" customHeight="1">
      <c r="A61" s="225"/>
      <c r="B61" s="349"/>
      <c r="C61" s="352" t="s">
        <v>173</v>
      </c>
      <c r="D61" s="333"/>
      <c r="E61" s="333"/>
      <c r="F61" s="353"/>
      <c r="G61" s="353"/>
      <c r="H61" s="353"/>
      <c r="I61" s="354">
        <v>40</v>
      </c>
      <c r="J61" s="354">
        <v>30</v>
      </c>
      <c r="K61" s="354">
        <v>40</v>
      </c>
      <c r="L61" s="276"/>
      <c r="M61" s="276"/>
      <c r="N61" s="276"/>
      <c r="O61" s="276"/>
      <c r="P61" s="276"/>
      <c r="Q61" s="215"/>
      <c r="R61" s="215"/>
      <c r="S61" s="215"/>
    </row>
    <row r="62" spans="1:19" ht="18.75" customHeight="1">
      <c r="A62" s="112"/>
      <c r="B62" s="349"/>
      <c r="C62" s="356" t="s">
        <v>174</v>
      </c>
      <c r="D62" s="268"/>
      <c r="E62" s="333"/>
      <c r="F62" s="277"/>
      <c r="G62" s="277"/>
      <c r="H62" s="277"/>
      <c r="I62" s="275"/>
      <c r="J62" s="275"/>
      <c r="K62" s="275"/>
      <c r="L62" s="276"/>
      <c r="M62" s="276"/>
      <c r="N62" s="276"/>
      <c r="O62" s="276"/>
      <c r="P62" s="276"/>
      <c r="Q62" s="215"/>
      <c r="R62" s="215"/>
      <c r="S62" s="215"/>
    </row>
    <row r="63" spans="1:19" ht="18.75" customHeight="1">
      <c r="A63" s="225" t="s">
        <v>169</v>
      </c>
      <c r="B63" s="358">
        <v>2.1</v>
      </c>
      <c r="C63" s="360" t="s">
        <v>175</v>
      </c>
      <c r="D63" s="281" t="s">
        <v>53</v>
      </c>
      <c r="E63" s="281" t="s">
        <v>116</v>
      </c>
      <c r="F63" s="233"/>
      <c r="G63" s="233"/>
      <c r="H63" s="233"/>
      <c r="I63" s="282">
        <v>3.5</v>
      </c>
      <c r="J63" s="282">
        <v>3</v>
      </c>
      <c r="K63" s="282">
        <v>3.5</v>
      </c>
      <c r="L63" s="362" t="s">
        <v>121</v>
      </c>
      <c r="M63" s="362" t="s">
        <v>122</v>
      </c>
      <c r="N63" s="362" t="s">
        <v>123</v>
      </c>
      <c r="O63" s="362" t="s">
        <v>124</v>
      </c>
      <c r="P63" s="362" t="s">
        <v>125</v>
      </c>
      <c r="Q63" s="284"/>
      <c r="R63" s="284"/>
      <c r="S63" s="284"/>
    </row>
    <row r="64" spans="1:19" ht="18.75" customHeight="1">
      <c r="A64" s="225" t="s">
        <v>169</v>
      </c>
      <c r="B64" s="358">
        <v>2.2000000000000002</v>
      </c>
      <c r="C64" s="341" t="s">
        <v>176</v>
      </c>
      <c r="D64" s="364"/>
      <c r="E64" s="366"/>
      <c r="F64" s="293"/>
      <c r="G64" s="293"/>
      <c r="H64" s="293"/>
      <c r="I64" s="368"/>
      <c r="J64" s="368"/>
      <c r="K64" s="368"/>
      <c r="L64" s="194"/>
      <c r="M64" s="194"/>
      <c r="N64" s="194"/>
      <c r="O64" s="194"/>
      <c r="P64" s="194"/>
      <c r="Q64" s="194"/>
      <c r="R64" s="194"/>
      <c r="S64" s="196"/>
    </row>
    <row r="65" spans="1:19" ht="18.75" customHeight="1">
      <c r="A65" s="225"/>
      <c r="B65" s="259"/>
      <c r="C65" s="360" t="s">
        <v>177</v>
      </c>
      <c r="D65" s="370" t="s">
        <v>178</v>
      </c>
      <c r="E65" s="372" t="s">
        <v>94</v>
      </c>
      <c r="F65" s="161">
        <v>39.770000000000003</v>
      </c>
      <c r="G65" s="161">
        <v>25.11</v>
      </c>
      <c r="H65" s="161">
        <v>27.99</v>
      </c>
      <c r="I65" s="373">
        <v>1.7</v>
      </c>
      <c r="J65" s="374">
        <v>1.5</v>
      </c>
      <c r="K65" s="374">
        <v>1.7</v>
      </c>
      <c r="L65" s="171">
        <v>20</v>
      </c>
      <c r="M65" s="171">
        <v>25</v>
      </c>
      <c r="N65" s="171">
        <v>30</v>
      </c>
      <c r="O65" s="171">
        <v>35</v>
      </c>
      <c r="P65" s="171">
        <v>40</v>
      </c>
      <c r="Q65" s="39"/>
      <c r="R65" s="39"/>
      <c r="S65" s="39"/>
    </row>
    <row r="66" spans="1:19" ht="18.75" customHeight="1">
      <c r="A66" s="112"/>
      <c r="B66" s="259"/>
      <c r="C66" s="360" t="s">
        <v>179</v>
      </c>
      <c r="D66" s="268" t="s">
        <v>180</v>
      </c>
      <c r="E66" s="274" t="s">
        <v>94</v>
      </c>
      <c r="F66" s="120">
        <v>45.61</v>
      </c>
      <c r="G66" s="120">
        <v>24.89</v>
      </c>
      <c r="H66" s="120">
        <v>33.71</v>
      </c>
      <c r="I66" s="271">
        <v>1.8</v>
      </c>
      <c r="J66" s="335">
        <v>1.5</v>
      </c>
      <c r="K66" s="335">
        <v>1.8</v>
      </c>
      <c r="L66" s="127">
        <v>25</v>
      </c>
      <c r="M66" s="127">
        <v>30</v>
      </c>
      <c r="N66" s="127">
        <v>35</v>
      </c>
      <c r="O66" s="127">
        <v>40</v>
      </c>
      <c r="P66" s="276">
        <v>45</v>
      </c>
      <c r="Q66" s="215"/>
      <c r="R66" s="215"/>
      <c r="S66" s="215"/>
    </row>
    <row r="67" spans="1:19" ht="18.75" customHeight="1">
      <c r="A67" s="225" t="s">
        <v>39</v>
      </c>
      <c r="B67" s="358">
        <v>2.2999999999999998</v>
      </c>
      <c r="C67" s="260" t="s">
        <v>181</v>
      </c>
      <c r="D67" s="268" t="s">
        <v>97</v>
      </c>
      <c r="E67" s="274" t="s">
        <v>94</v>
      </c>
      <c r="F67" s="353"/>
      <c r="G67" s="353"/>
      <c r="H67" s="376"/>
      <c r="I67" s="377">
        <v>2.5</v>
      </c>
      <c r="J67" s="377">
        <v>2</v>
      </c>
      <c r="K67" s="377">
        <v>2.5</v>
      </c>
      <c r="L67" s="276">
        <v>8</v>
      </c>
      <c r="M67" s="276">
        <v>7.75</v>
      </c>
      <c r="N67" s="379">
        <v>7.5</v>
      </c>
      <c r="O67" s="276">
        <v>7.25</v>
      </c>
      <c r="P67" s="276">
        <v>7</v>
      </c>
      <c r="Q67" s="318"/>
      <c r="R67" s="318"/>
      <c r="S67" s="318"/>
    </row>
    <row r="68" spans="1:19" ht="18.75" customHeight="1">
      <c r="A68" s="225" t="s">
        <v>169</v>
      </c>
      <c r="B68" s="358">
        <v>2.4</v>
      </c>
      <c r="C68" s="360" t="s">
        <v>182</v>
      </c>
      <c r="D68" s="268"/>
      <c r="E68" s="381"/>
      <c r="F68" s="270"/>
      <c r="G68" s="270"/>
      <c r="H68" s="270"/>
      <c r="I68" s="282">
        <v>3.5</v>
      </c>
      <c r="J68" s="282">
        <v>3</v>
      </c>
      <c r="K68" s="282">
        <v>3.5</v>
      </c>
      <c r="L68" s="382"/>
      <c r="M68" s="382"/>
      <c r="N68" s="382"/>
      <c r="O68" s="382"/>
      <c r="P68" s="382"/>
      <c r="Q68" s="284"/>
      <c r="R68" s="284"/>
      <c r="S68" s="284"/>
    </row>
    <row r="69" spans="1:19" ht="18.75" customHeight="1">
      <c r="A69" s="112" t="s">
        <v>39</v>
      </c>
      <c r="B69" s="358">
        <v>2.5</v>
      </c>
      <c r="C69" s="384" t="s">
        <v>183</v>
      </c>
      <c r="D69" s="268"/>
      <c r="E69" s="274" t="s">
        <v>94</v>
      </c>
      <c r="F69" s="270"/>
      <c r="G69" s="270">
        <v>11.29</v>
      </c>
      <c r="H69" s="385">
        <v>14.79</v>
      </c>
      <c r="I69" s="387"/>
      <c r="J69" s="368"/>
      <c r="K69" s="368"/>
      <c r="L69" s="194"/>
      <c r="M69" s="194"/>
      <c r="N69" s="194"/>
      <c r="O69" s="194"/>
      <c r="P69" s="194"/>
      <c r="Q69" s="391"/>
      <c r="R69" s="391"/>
      <c r="S69" s="393"/>
    </row>
    <row r="70" spans="1:19" ht="18.75" customHeight="1">
      <c r="A70" s="112"/>
      <c r="B70" s="358"/>
      <c r="C70" s="285" t="s">
        <v>184</v>
      </c>
      <c r="D70" s="268">
        <v>0.1</v>
      </c>
      <c r="E70" s="274"/>
      <c r="F70" s="353"/>
      <c r="G70" s="353"/>
      <c r="H70" s="376"/>
      <c r="I70" s="392"/>
      <c r="J70" s="392"/>
      <c r="K70" s="392"/>
      <c r="L70" s="87">
        <v>6</v>
      </c>
      <c r="M70" s="87">
        <v>8</v>
      </c>
      <c r="N70" s="87">
        <v>10</v>
      </c>
      <c r="O70" s="87">
        <v>12</v>
      </c>
      <c r="P70" s="87">
        <v>14</v>
      </c>
      <c r="Q70" s="390"/>
      <c r="R70" s="390"/>
      <c r="S70" s="390"/>
    </row>
    <row r="71" spans="1:19" ht="18.75" customHeight="1">
      <c r="A71" s="112"/>
      <c r="B71" s="358"/>
      <c r="C71" s="280" t="s">
        <v>185</v>
      </c>
      <c r="D71" s="268">
        <v>0.2</v>
      </c>
      <c r="E71" s="274"/>
      <c r="F71" s="353"/>
      <c r="G71" s="353"/>
      <c r="H71" s="376"/>
      <c r="I71" s="275">
        <v>2.5</v>
      </c>
      <c r="J71" s="275">
        <v>0</v>
      </c>
      <c r="K71" s="275">
        <v>1.5</v>
      </c>
      <c r="L71" s="276">
        <v>16</v>
      </c>
      <c r="M71" s="276">
        <v>18</v>
      </c>
      <c r="N71" s="276">
        <v>20</v>
      </c>
      <c r="O71" s="276">
        <v>22</v>
      </c>
      <c r="P71" s="276">
        <v>24</v>
      </c>
      <c r="Q71" s="318"/>
      <c r="R71" s="318"/>
      <c r="S71" s="318"/>
    </row>
    <row r="72" spans="1:19" ht="18.75" customHeight="1">
      <c r="A72" s="112"/>
      <c r="B72" s="358"/>
      <c r="C72" s="360" t="s">
        <v>186</v>
      </c>
      <c r="D72" s="268">
        <v>0.3</v>
      </c>
      <c r="E72" s="274"/>
      <c r="F72" s="120"/>
      <c r="G72" s="120"/>
      <c r="H72" s="120"/>
      <c r="I72" s="395">
        <v>0</v>
      </c>
      <c r="J72" s="275">
        <v>2</v>
      </c>
      <c r="K72" s="275">
        <v>1</v>
      </c>
      <c r="L72" s="276">
        <v>26</v>
      </c>
      <c r="M72" s="276">
        <v>28</v>
      </c>
      <c r="N72" s="276">
        <v>30</v>
      </c>
      <c r="O72" s="276">
        <v>32</v>
      </c>
      <c r="P72" s="276">
        <v>34</v>
      </c>
      <c r="Q72" s="215"/>
      <c r="R72" s="215"/>
      <c r="S72" s="215"/>
    </row>
    <row r="73" spans="1:19" ht="18.75" customHeight="1">
      <c r="A73" s="225" t="s">
        <v>169</v>
      </c>
      <c r="B73" s="358">
        <v>2.6</v>
      </c>
      <c r="C73" s="360" t="s">
        <v>187</v>
      </c>
      <c r="D73" s="268" t="s">
        <v>188</v>
      </c>
      <c r="E73" s="274" t="s">
        <v>94</v>
      </c>
      <c r="F73" s="396"/>
      <c r="G73" s="396"/>
      <c r="H73" s="396"/>
      <c r="I73" s="392">
        <v>3.5</v>
      </c>
      <c r="J73" s="275">
        <v>0</v>
      </c>
      <c r="K73" s="275">
        <v>3.5</v>
      </c>
      <c r="L73" s="276">
        <v>14</v>
      </c>
      <c r="M73" s="276">
        <v>13</v>
      </c>
      <c r="N73" s="276">
        <v>12</v>
      </c>
      <c r="O73" s="276">
        <v>11</v>
      </c>
      <c r="P73" s="276">
        <v>10</v>
      </c>
      <c r="Q73" s="215"/>
      <c r="R73" s="215"/>
      <c r="S73" s="215"/>
    </row>
    <row r="74" spans="1:19" ht="18.75" customHeight="1">
      <c r="A74" s="225" t="s">
        <v>169</v>
      </c>
      <c r="B74" s="358">
        <v>2.7</v>
      </c>
      <c r="C74" s="384" t="s">
        <v>189</v>
      </c>
      <c r="D74" s="268">
        <v>0.85</v>
      </c>
      <c r="E74" s="274" t="s">
        <v>143</v>
      </c>
      <c r="F74" s="120">
        <v>81.05</v>
      </c>
      <c r="G74" s="120">
        <v>80.3</v>
      </c>
      <c r="H74" s="120">
        <v>76.42</v>
      </c>
      <c r="I74" s="275">
        <v>3.5</v>
      </c>
      <c r="J74" s="275">
        <v>3</v>
      </c>
      <c r="K74" s="275">
        <v>3.5</v>
      </c>
      <c r="L74" s="276">
        <v>73</v>
      </c>
      <c r="M74" s="276">
        <v>76</v>
      </c>
      <c r="N74" s="276">
        <v>79</v>
      </c>
      <c r="O74" s="276">
        <v>82</v>
      </c>
      <c r="P74" s="276">
        <v>85</v>
      </c>
      <c r="Q74" s="215"/>
      <c r="R74" s="215"/>
      <c r="S74" s="215"/>
    </row>
    <row r="75" spans="1:19" ht="18.75" customHeight="1">
      <c r="A75" s="225" t="s">
        <v>39</v>
      </c>
      <c r="B75" s="358">
        <v>2.8</v>
      </c>
      <c r="C75" s="260" t="s">
        <v>190</v>
      </c>
      <c r="D75" s="268" t="s">
        <v>191</v>
      </c>
      <c r="E75" s="274" t="s">
        <v>94</v>
      </c>
      <c r="F75" s="161"/>
      <c r="G75" s="161">
        <v>65.790000000000006</v>
      </c>
      <c r="H75" s="161">
        <v>65.319999999999993</v>
      </c>
      <c r="I75" s="395">
        <v>2.5</v>
      </c>
      <c r="J75" s="275">
        <v>2</v>
      </c>
      <c r="K75" s="275">
        <v>2.5</v>
      </c>
      <c r="L75" s="276">
        <v>58</v>
      </c>
      <c r="M75" s="276">
        <v>60</v>
      </c>
      <c r="N75" s="276">
        <v>62</v>
      </c>
      <c r="O75" s="276">
        <v>64</v>
      </c>
      <c r="P75" s="276">
        <v>66</v>
      </c>
      <c r="Q75" s="215"/>
      <c r="R75" s="215"/>
      <c r="S75" s="215"/>
    </row>
    <row r="76" spans="1:19" ht="18.75" customHeight="1">
      <c r="A76" s="112" t="s">
        <v>39</v>
      </c>
      <c r="B76" s="358">
        <v>2.9</v>
      </c>
      <c r="C76" s="360" t="s">
        <v>192</v>
      </c>
      <c r="D76" s="268">
        <v>0.7</v>
      </c>
      <c r="E76" s="274"/>
      <c r="F76" s="161">
        <v>91.67</v>
      </c>
      <c r="G76" s="161">
        <v>69.099999999999994</v>
      </c>
      <c r="H76" s="161">
        <v>95.98</v>
      </c>
      <c r="I76" s="395">
        <v>2.5</v>
      </c>
      <c r="J76" s="275">
        <v>2</v>
      </c>
      <c r="K76" s="275">
        <v>2.5</v>
      </c>
      <c r="L76" s="276">
        <v>60</v>
      </c>
      <c r="M76" s="276">
        <v>65</v>
      </c>
      <c r="N76" s="276">
        <v>70</v>
      </c>
      <c r="O76" s="276">
        <v>75</v>
      </c>
      <c r="P76" s="276">
        <v>80</v>
      </c>
      <c r="Q76" s="215"/>
      <c r="R76" s="215"/>
      <c r="S76" s="215"/>
    </row>
    <row r="77" spans="1:19" ht="18.75" customHeight="1">
      <c r="A77" s="112" t="s">
        <v>193</v>
      </c>
      <c r="B77" s="259">
        <v>2.1</v>
      </c>
      <c r="C77" s="360" t="s">
        <v>194</v>
      </c>
      <c r="D77" s="268" t="s">
        <v>195</v>
      </c>
      <c r="E77" s="274" t="s">
        <v>94</v>
      </c>
      <c r="F77" s="120">
        <v>33.43</v>
      </c>
      <c r="G77" s="120">
        <v>46.71</v>
      </c>
      <c r="H77" s="120">
        <v>54.25</v>
      </c>
      <c r="I77" s="395">
        <v>2.5</v>
      </c>
      <c r="J77" s="395">
        <v>2</v>
      </c>
      <c r="K77" s="395">
        <v>2.5</v>
      </c>
      <c r="L77" s="276">
        <v>51</v>
      </c>
      <c r="M77" s="276">
        <v>52</v>
      </c>
      <c r="N77" s="276">
        <v>53</v>
      </c>
      <c r="O77" s="276">
        <v>54</v>
      </c>
      <c r="P77" s="276">
        <v>55</v>
      </c>
      <c r="Q77" s="215"/>
      <c r="R77" s="215"/>
      <c r="S77" s="215"/>
    </row>
    <row r="78" spans="1:19" ht="18.75" customHeight="1">
      <c r="A78" s="112"/>
      <c r="B78" s="259">
        <v>2.11</v>
      </c>
      <c r="C78" s="360" t="s">
        <v>196</v>
      </c>
      <c r="D78" s="399">
        <v>0.82499999999999996</v>
      </c>
      <c r="E78" s="268" t="s">
        <v>94</v>
      </c>
      <c r="F78" s="120"/>
      <c r="G78" s="120"/>
      <c r="H78" s="120"/>
      <c r="I78" s="395">
        <v>2.5</v>
      </c>
      <c r="J78" s="395">
        <v>2</v>
      </c>
      <c r="K78" s="395">
        <v>2.5</v>
      </c>
      <c r="L78" s="276">
        <v>72.5</v>
      </c>
      <c r="M78" s="276">
        <v>75</v>
      </c>
      <c r="N78" s="276">
        <v>77.5</v>
      </c>
      <c r="O78" s="276">
        <v>80</v>
      </c>
      <c r="P78" s="276">
        <v>82.5</v>
      </c>
      <c r="Q78" s="215"/>
      <c r="R78" s="215"/>
      <c r="S78" s="215"/>
    </row>
    <row r="79" spans="1:19" ht="18.75" customHeight="1">
      <c r="A79" s="400" t="s">
        <v>113</v>
      </c>
      <c r="B79" s="259">
        <v>2.12</v>
      </c>
      <c r="C79" s="341" t="s">
        <v>197</v>
      </c>
      <c r="D79" s="268"/>
      <c r="E79" s="268" t="s">
        <v>94</v>
      </c>
      <c r="F79" s="120">
        <v>7.62</v>
      </c>
      <c r="G79" s="120">
        <v>4.87</v>
      </c>
      <c r="H79" s="120">
        <v>5.29</v>
      </c>
      <c r="I79" s="395">
        <v>2.5</v>
      </c>
      <c r="J79" s="395">
        <v>2</v>
      </c>
      <c r="K79" s="395">
        <v>2.5</v>
      </c>
      <c r="L79" s="276">
        <v>5.4</v>
      </c>
      <c r="M79" s="276">
        <v>4.4000000000000004</v>
      </c>
      <c r="N79" s="276">
        <v>3.4</v>
      </c>
      <c r="O79" s="276">
        <v>2.4</v>
      </c>
      <c r="P79" s="276">
        <v>1.4</v>
      </c>
      <c r="Q79" s="215"/>
      <c r="R79" s="215"/>
      <c r="S79" s="215"/>
    </row>
    <row r="80" spans="1:19" ht="18.75" customHeight="1">
      <c r="A80" s="112" t="s">
        <v>39</v>
      </c>
      <c r="B80" s="259">
        <v>2.13</v>
      </c>
      <c r="C80" s="360" t="s">
        <v>198</v>
      </c>
      <c r="D80" s="268"/>
      <c r="E80" s="268"/>
      <c r="F80" s="120">
        <v>38.340000000000003</v>
      </c>
      <c r="G80" s="120">
        <v>26.27</v>
      </c>
      <c r="H80" s="120">
        <v>35.409999999999997</v>
      </c>
      <c r="I80" s="395">
        <v>2.5</v>
      </c>
      <c r="J80" s="395">
        <v>2</v>
      </c>
      <c r="K80" s="395">
        <v>2.5</v>
      </c>
      <c r="L80" s="276">
        <v>31</v>
      </c>
      <c r="M80" s="276">
        <v>30</v>
      </c>
      <c r="N80" s="276">
        <v>29</v>
      </c>
      <c r="O80" s="276">
        <v>28</v>
      </c>
      <c r="P80" s="276" t="s">
        <v>199</v>
      </c>
      <c r="Q80" s="215"/>
      <c r="R80" s="215"/>
      <c r="S80" s="215"/>
    </row>
    <row r="81" spans="1:34" ht="54" customHeight="1">
      <c r="A81" s="112" t="s">
        <v>39</v>
      </c>
      <c r="B81" s="259">
        <v>2.14</v>
      </c>
      <c r="C81" s="360" t="s">
        <v>200</v>
      </c>
      <c r="D81" s="268"/>
      <c r="E81" s="268"/>
      <c r="F81" s="120"/>
      <c r="G81" s="120">
        <v>100</v>
      </c>
      <c r="H81" s="120">
        <v>100</v>
      </c>
      <c r="I81" s="395">
        <v>2.5</v>
      </c>
      <c r="J81" s="395">
        <v>2</v>
      </c>
      <c r="K81" s="395">
        <v>2.5</v>
      </c>
      <c r="L81" s="276">
        <v>0</v>
      </c>
      <c r="M81" s="276"/>
      <c r="N81" s="276"/>
      <c r="O81" s="276"/>
      <c r="P81" s="276">
        <v>5</v>
      </c>
      <c r="Q81" s="215"/>
      <c r="R81" s="215"/>
      <c r="S81" s="215"/>
    </row>
    <row r="82" spans="1:34" ht="18.75" customHeight="1">
      <c r="A82" s="400"/>
      <c r="B82" s="403"/>
      <c r="C82" s="352" t="s">
        <v>201</v>
      </c>
      <c r="D82" s="404"/>
      <c r="E82" s="404"/>
      <c r="F82" s="405"/>
      <c r="G82" s="405"/>
      <c r="H82" s="405"/>
      <c r="I82" s="407">
        <v>10</v>
      </c>
      <c r="J82" s="407">
        <v>15</v>
      </c>
      <c r="K82" s="407">
        <v>10</v>
      </c>
      <c r="L82" s="408"/>
      <c r="M82" s="408"/>
      <c r="N82" s="408"/>
      <c r="O82" s="408"/>
      <c r="P82" s="408"/>
      <c r="Q82" s="409"/>
      <c r="R82" s="409"/>
      <c r="S82" s="409"/>
      <c r="T82" s="400"/>
      <c r="U82" s="411"/>
      <c r="V82" s="411"/>
      <c r="W82" s="411"/>
      <c r="X82" s="412"/>
      <c r="Y82" s="400"/>
      <c r="Z82" s="412"/>
      <c r="AA82" s="412"/>
      <c r="AB82" s="412"/>
      <c r="AC82" s="413"/>
      <c r="AD82" s="412"/>
      <c r="AE82" s="412"/>
      <c r="AF82" s="412"/>
      <c r="AG82" s="414"/>
      <c r="AH82" s="416"/>
    </row>
    <row r="83" spans="1:34" ht="18.75" customHeight="1">
      <c r="A83" s="400"/>
      <c r="B83" s="403"/>
      <c r="C83" s="356" t="s">
        <v>203</v>
      </c>
      <c r="D83" s="417"/>
      <c r="E83" s="417"/>
      <c r="F83" s="405"/>
      <c r="G83" s="405"/>
      <c r="H83" s="405"/>
      <c r="I83" s="419"/>
      <c r="J83" s="419"/>
      <c r="K83" s="419"/>
      <c r="L83" s="408"/>
      <c r="M83" s="408"/>
      <c r="N83" s="408"/>
      <c r="O83" s="408"/>
      <c r="P83" s="408"/>
      <c r="Q83" s="409"/>
      <c r="R83" s="409"/>
      <c r="S83" s="409"/>
      <c r="T83" s="400"/>
      <c r="U83" s="411"/>
      <c r="V83" s="411"/>
      <c r="W83" s="411"/>
      <c r="X83" s="412"/>
      <c r="Y83" s="400"/>
      <c r="Z83" s="412"/>
      <c r="AA83" s="412"/>
      <c r="AB83" s="412"/>
      <c r="AC83" s="413"/>
      <c r="AD83" s="412"/>
      <c r="AE83" s="412"/>
      <c r="AF83" s="412"/>
      <c r="AG83" s="414"/>
      <c r="AH83" s="416"/>
    </row>
    <row r="84" spans="1:34" ht="18.75" customHeight="1">
      <c r="A84" s="112" t="s">
        <v>39</v>
      </c>
      <c r="B84" s="403">
        <v>3.1</v>
      </c>
      <c r="C84" s="420" t="s">
        <v>204</v>
      </c>
      <c r="D84" s="360" t="s">
        <v>130</v>
      </c>
      <c r="E84" s="360"/>
      <c r="F84" s="270"/>
      <c r="G84" s="270"/>
      <c r="H84" s="270"/>
      <c r="I84" s="335">
        <v>2</v>
      </c>
      <c r="J84" s="335">
        <v>5</v>
      </c>
      <c r="K84" s="335">
        <v>2</v>
      </c>
      <c r="L84" s="276" t="s">
        <v>121</v>
      </c>
      <c r="M84" s="276" t="s">
        <v>122</v>
      </c>
      <c r="N84" s="276" t="s">
        <v>123</v>
      </c>
      <c r="O84" s="276" t="s">
        <v>124</v>
      </c>
      <c r="P84" s="276" t="s">
        <v>125</v>
      </c>
      <c r="Q84" s="215"/>
      <c r="R84" s="215"/>
      <c r="S84" s="215"/>
      <c r="T84" s="400"/>
      <c r="U84" s="411"/>
      <c r="V84" s="411"/>
      <c r="W84" s="411"/>
      <c r="X84" s="412"/>
      <c r="Y84" s="400"/>
      <c r="Z84" s="412"/>
      <c r="AA84" s="412"/>
      <c r="AB84" s="412"/>
      <c r="AC84" s="413"/>
      <c r="AD84" s="412"/>
      <c r="AE84" s="412"/>
      <c r="AF84" s="412"/>
      <c r="AG84" s="414"/>
      <c r="AH84" s="416"/>
    </row>
    <row r="85" spans="1:34" ht="18.75" customHeight="1">
      <c r="A85" s="112"/>
      <c r="B85" s="403">
        <v>3.2</v>
      </c>
      <c r="C85" s="422" t="s">
        <v>205</v>
      </c>
      <c r="D85" s="360"/>
      <c r="E85" s="360"/>
      <c r="F85" s="270"/>
      <c r="G85" s="270"/>
      <c r="H85" s="270"/>
      <c r="I85" s="335">
        <v>0</v>
      </c>
      <c r="J85" s="335">
        <v>5</v>
      </c>
      <c r="K85" s="335">
        <v>2</v>
      </c>
      <c r="L85" s="276">
        <v>94</v>
      </c>
      <c r="M85" s="276">
        <v>95</v>
      </c>
      <c r="N85" s="276">
        <v>96</v>
      </c>
      <c r="O85" s="276">
        <v>97</v>
      </c>
      <c r="P85" s="276">
        <v>98</v>
      </c>
      <c r="Q85" s="215"/>
      <c r="R85" s="215"/>
      <c r="S85" s="215"/>
      <c r="T85" s="400"/>
      <c r="U85" s="411"/>
      <c r="V85" s="411"/>
      <c r="W85" s="411"/>
      <c r="X85" s="412"/>
      <c r="Y85" s="400"/>
      <c r="Z85" s="412"/>
      <c r="AA85" s="412"/>
      <c r="AB85" s="412"/>
      <c r="AC85" s="413"/>
      <c r="AD85" s="412"/>
      <c r="AE85" s="412"/>
      <c r="AF85" s="412"/>
      <c r="AG85" s="414"/>
      <c r="AH85" s="416"/>
    </row>
    <row r="86" spans="1:34" ht="18.75" customHeight="1">
      <c r="A86" s="112"/>
      <c r="B86" s="403">
        <v>3.3</v>
      </c>
      <c r="C86" s="422" t="s">
        <v>206</v>
      </c>
      <c r="D86" s="268">
        <v>1</v>
      </c>
      <c r="E86" s="360"/>
      <c r="F86" s="270"/>
      <c r="G86" s="270"/>
      <c r="H86" s="270"/>
      <c r="I86" s="335">
        <v>3</v>
      </c>
      <c r="J86" s="335">
        <v>5</v>
      </c>
      <c r="K86" s="335">
        <v>2.5</v>
      </c>
      <c r="L86" s="276">
        <v>80</v>
      </c>
      <c r="M86" s="276">
        <v>85</v>
      </c>
      <c r="N86" s="276">
        <v>90</v>
      </c>
      <c r="O86" s="276">
        <v>95</v>
      </c>
      <c r="P86" s="276">
        <v>100</v>
      </c>
      <c r="Q86" s="215"/>
      <c r="R86" s="215"/>
      <c r="S86" s="215"/>
      <c r="T86" s="400"/>
      <c r="U86" s="411"/>
      <c r="V86" s="411"/>
      <c r="W86" s="411"/>
      <c r="X86" s="412"/>
      <c r="Y86" s="400"/>
      <c r="Z86" s="412"/>
      <c r="AA86" s="412"/>
      <c r="AB86" s="412"/>
      <c r="AC86" s="413"/>
      <c r="AD86" s="412"/>
      <c r="AE86" s="412"/>
      <c r="AF86" s="412"/>
      <c r="AG86" s="414"/>
      <c r="AH86" s="416"/>
    </row>
    <row r="87" spans="1:34" ht="18.75" customHeight="1">
      <c r="A87" s="112" t="s">
        <v>39</v>
      </c>
      <c r="B87" s="425">
        <v>3.4</v>
      </c>
      <c r="C87" s="360" t="s">
        <v>207</v>
      </c>
      <c r="D87" s="268">
        <v>0.2</v>
      </c>
      <c r="E87" s="268" t="s">
        <v>143</v>
      </c>
      <c r="F87" s="270"/>
      <c r="G87" s="270"/>
      <c r="H87" s="270"/>
      <c r="I87" s="335">
        <v>2</v>
      </c>
      <c r="J87" s="335">
        <v>0</v>
      </c>
      <c r="K87" s="335">
        <v>1.5</v>
      </c>
      <c r="L87" s="276">
        <v>16</v>
      </c>
      <c r="M87" s="276">
        <v>18</v>
      </c>
      <c r="N87" s="276">
        <v>20</v>
      </c>
      <c r="O87" s="276">
        <v>22</v>
      </c>
      <c r="P87" s="276">
        <v>24</v>
      </c>
      <c r="Q87" s="215"/>
      <c r="R87" s="215"/>
      <c r="S87" s="215"/>
      <c r="T87" s="112"/>
      <c r="U87" s="427"/>
      <c r="V87" s="429"/>
      <c r="W87" s="429"/>
      <c r="X87" s="429"/>
      <c r="Y87" s="427" t="s">
        <v>208</v>
      </c>
      <c r="Z87" s="429"/>
      <c r="AA87" s="429"/>
      <c r="AB87" s="429"/>
      <c r="AC87" s="429"/>
      <c r="AD87" s="429"/>
      <c r="AE87" s="429"/>
      <c r="AF87" s="427"/>
      <c r="AG87" s="112"/>
      <c r="AH87" s="431"/>
    </row>
    <row r="88" spans="1:34" ht="18.75" customHeight="1">
      <c r="A88" s="320" t="s">
        <v>138</v>
      </c>
      <c r="B88" s="425">
        <v>3.5</v>
      </c>
      <c r="C88" s="423" t="s">
        <v>209</v>
      </c>
      <c r="D88" s="433" t="s">
        <v>130</v>
      </c>
      <c r="E88" s="433" t="s">
        <v>116</v>
      </c>
      <c r="F88" s="287"/>
      <c r="G88" s="287"/>
      <c r="H88" s="287"/>
      <c r="I88" s="435">
        <v>3</v>
      </c>
      <c r="J88" s="436">
        <v>0</v>
      </c>
      <c r="K88" s="436">
        <v>2</v>
      </c>
      <c r="L88" s="87" t="s">
        <v>121</v>
      </c>
      <c r="M88" s="87" t="s">
        <v>122</v>
      </c>
      <c r="N88" s="87" t="s">
        <v>123</v>
      </c>
      <c r="O88" s="87" t="s">
        <v>124</v>
      </c>
      <c r="P88" s="87" t="s">
        <v>125</v>
      </c>
      <c r="Q88" s="371"/>
      <c r="R88" s="371"/>
      <c r="S88" s="371"/>
      <c r="T88" s="320" t="s">
        <v>210</v>
      </c>
      <c r="U88" s="437"/>
      <c r="V88" s="438"/>
      <c r="W88" s="438"/>
      <c r="X88" s="438"/>
      <c r="Y88" s="320"/>
      <c r="Z88" s="438"/>
      <c r="AA88" s="438"/>
      <c r="AB88" s="437" t="s">
        <v>208</v>
      </c>
      <c r="AC88" s="438"/>
      <c r="AD88" s="438"/>
      <c r="AE88" s="438"/>
      <c r="AF88" s="439"/>
      <c r="AG88" s="320" t="s">
        <v>211</v>
      </c>
      <c r="AH88" s="440" t="s">
        <v>212</v>
      </c>
    </row>
    <row r="89" spans="1:34" ht="18.75" customHeight="1">
      <c r="A89" s="112"/>
      <c r="B89" s="403"/>
      <c r="C89" s="352" t="s">
        <v>213</v>
      </c>
      <c r="D89" s="360"/>
      <c r="E89" s="360"/>
      <c r="F89" s="270"/>
      <c r="G89" s="270"/>
      <c r="H89" s="270"/>
      <c r="I89" s="407">
        <v>10</v>
      </c>
      <c r="J89" s="407">
        <v>10</v>
      </c>
      <c r="K89" s="407">
        <v>10</v>
      </c>
      <c r="L89" s="276"/>
      <c r="M89" s="276"/>
      <c r="N89" s="276"/>
      <c r="O89" s="276"/>
      <c r="P89" s="276"/>
      <c r="Q89" s="215"/>
      <c r="R89" s="215"/>
      <c r="S89" s="215"/>
      <c r="T89" s="400"/>
      <c r="U89" s="411"/>
      <c r="V89" s="411"/>
      <c r="W89" s="411"/>
      <c r="X89" s="412"/>
      <c r="Y89" s="400"/>
      <c r="Z89" s="412"/>
      <c r="AA89" s="412"/>
      <c r="AB89" s="412"/>
      <c r="AC89" s="413"/>
      <c r="AD89" s="412"/>
      <c r="AE89" s="412"/>
      <c r="AF89" s="412"/>
      <c r="AG89" s="414"/>
      <c r="AH89" s="416"/>
    </row>
    <row r="90" spans="1:34" ht="18.75" customHeight="1">
      <c r="A90" s="112"/>
      <c r="B90" s="403"/>
      <c r="C90" s="441" t="s">
        <v>214</v>
      </c>
      <c r="D90" s="360"/>
      <c r="E90" s="360"/>
      <c r="F90" s="270"/>
      <c r="G90" s="270"/>
      <c r="H90" s="270"/>
      <c r="I90" s="335"/>
      <c r="J90" s="335"/>
      <c r="K90" s="335"/>
      <c r="L90" s="276"/>
      <c r="M90" s="276"/>
      <c r="N90" s="276"/>
      <c r="O90" s="276"/>
      <c r="P90" s="276"/>
      <c r="Q90" s="215"/>
      <c r="R90" s="215"/>
      <c r="S90" s="215"/>
      <c r="T90" s="400"/>
      <c r="U90" s="411"/>
      <c r="V90" s="411"/>
      <c r="W90" s="411"/>
      <c r="X90" s="412"/>
      <c r="Y90" s="400"/>
      <c r="Z90" s="412"/>
      <c r="AA90" s="412"/>
      <c r="AB90" s="412"/>
      <c r="AC90" s="413"/>
      <c r="AD90" s="412"/>
      <c r="AE90" s="412"/>
      <c r="AF90" s="412"/>
      <c r="AG90" s="414"/>
      <c r="AH90" s="416"/>
    </row>
    <row r="91" spans="1:34" ht="18.75" customHeight="1">
      <c r="A91" s="112" t="s">
        <v>39</v>
      </c>
      <c r="B91" s="425">
        <v>4.0999999999999996</v>
      </c>
      <c r="C91" s="280" t="s">
        <v>215</v>
      </c>
      <c r="D91" s="268">
        <v>0.9</v>
      </c>
      <c r="E91" s="360"/>
      <c r="F91" s="270"/>
      <c r="G91" s="270"/>
      <c r="H91" s="270"/>
      <c r="I91" s="335">
        <v>1.5</v>
      </c>
      <c r="J91" s="335">
        <v>2</v>
      </c>
      <c r="K91" s="335">
        <v>0</v>
      </c>
      <c r="L91" s="276">
        <v>70</v>
      </c>
      <c r="M91" s="276">
        <v>75</v>
      </c>
      <c r="N91" s="276">
        <v>80</v>
      </c>
      <c r="O91" s="276">
        <v>85</v>
      </c>
      <c r="P91" s="276">
        <v>90</v>
      </c>
      <c r="Q91" s="215"/>
      <c r="R91" s="215"/>
      <c r="S91" s="215"/>
      <c r="T91" s="400"/>
      <c r="U91" s="411"/>
      <c r="V91" s="411"/>
      <c r="W91" s="411"/>
      <c r="X91" s="412"/>
      <c r="Y91" s="400"/>
      <c r="Z91" s="412"/>
      <c r="AA91" s="412"/>
      <c r="AB91" s="412"/>
      <c r="AC91" s="413"/>
      <c r="AD91" s="412"/>
      <c r="AE91" s="412"/>
      <c r="AF91" s="412"/>
      <c r="AG91" s="414"/>
      <c r="AH91" s="416"/>
    </row>
    <row r="92" spans="1:34" ht="18.75" customHeight="1">
      <c r="A92" s="112" t="s">
        <v>39</v>
      </c>
      <c r="B92" s="425">
        <v>4.2</v>
      </c>
      <c r="C92" s="443" t="s">
        <v>216</v>
      </c>
      <c r="D92" s="268" t="s">
        <v>130</v>
      </c>
      <c r="E92" s="268"/>
      <c r="F92" s="270"/>
      <c r="G92" s="270"/>
      <c r="H92" s="270"/>
      <c r="I92" s="335">
        <v>1.5</v>
      </c>
      <c r="J92" s="335">
        <v>1.5</v>
      </c>
      <c r="K92" s="335">
        <v>0</v>
      </c>
      <c r="L92" s="276" t="s">
        <v>121</v>
      </c>
      <c r="M92" s="276" t="s">
        <v>122</v>
      </c>
      <c r="N92" s="276" t="s">
        <v>123</v>
      </c>
      <c r="O92" s="276" t="s">
        <v>124</v>
      </c>
      <c r="P92" s="276" t="s">
        <v>125</v>
      </c>
      <c r="Q92" s="215"/>
      <c r="R92" s="215"/>
      <c r="S92" s="215"/>
      <c r="T92" s="112"/>
      <c r="U92" s="427"/>
      <c r="V92" s="429"/>
      <c r="W92" s="429"/>
      <c r="X92" s="429"/>
      <c r="Y92" s="427"/>
      <c r="Z92" s="429"/>
      <c r="AA92" s="429"/>
      <c r="AB92" s="429"/>
      <c r="AC92" s="429"/>
      <c r="AD92" s="429"/>
      <c r="AE92" s="429"/>
      <c r="AF92" s="427"/>
      <c r="AG92" s="112"/>
      <c r="AH92" s="431"/>
    </row>
    <row r="93" spans="1:34" ht="18.75" customHeight="1">
      <c r="A93" s="112" t="s">
        <v>39</v>
      </c>
      <c r="B93" s="425">
        <v>4.3</v>
      </c>
      <c r="C93" s="446" t="s">
        <v>217</v>
      </c>
      <c r="D93" s="268" t="s">
        <v>130</v>
      </c>
      <c r="E93" s="268"/>
      <c r="F93" s="270"/>
      <c r="G93" s="270"/>
      <c r="H93" s="270"/>
      <c r="I93" s="335">
        <v>1.5</v>
      </c>
      <c r="J93" s="335">
        <v>2</v>
      </c>
      <c r="K93" s="335">
        <v>2.5</v>
      </c>
      <c r="L93" s="276">
        <v>75</v>
      </c>
      <c r="M93" s="276">
        <v>80</v>
      </c>
      <c r="N93" s="276">
        <v>85</v>
      </c>
      <c r="O93" s="276">
        <v>90</v>
      </c>
      <c r="P93" s="276">
        <v>95</v>
      </c>
      <c r="Q93" s="215"/>
      <c r="R93" s="215"/>
      <c r="S93" s="215"/>
      <c r="T93" s="112"/>
      <c r="U93" s="427"/>
      <c r="V93" s="429"/>
      <c r="W93" s="429"/>
      <c r="X93" s="429"/>
      <c r="Y93" s="427"/>
      <c r="Z93" s="429"/>
      <c r="AA93" s="429"/>
      <c r="AB93" s="429"/>
      <c r="AC93" s="429"/>
      <c r="AD93" s="429"/>
      <c r="AE93" s="429"/>
      <c r="AF93" s="427"/>
      <c r="AG93" s="112"/>
      <c r="AH93" s="431"/>
    </row>
    <row r="94" spans="1:34" ht="18.75" customHeight="1">
      <c r="A94" s="112" t="s">
        <v>138</v>
      </c>
      <c r="B94" s="425">
        <v>4.4000000000000004</v>
      </c>
      <c r="C94" s="285" t="s">
        <v>218</v>
      </c>
      <c r="D94" s="268" t="s">
        <v>130</v>
      </c>
      <c r="E94" s="268"/>
      <c r="F94" s="270"/>
      <c r="G94" s="270"/>
      <c r="H94" s="270"/>
      <c r="I94" s="335">
        <v>1.5</v>
      </c>
      <c r="J94" s="335">
        <v>2</v>
      </c>
      <c r="K94" s="335">
        <v>2.5</v>
      </c>
      <c r="L94" s="276" t="s">
        <v>121</v>
      </c>
      <c r="M94" s="276" t="s">
        <v>122</v>
      </c>
      <c r="N94" s="276" t="s">
        <v>123</v>
      </c>
      <c r="O94" s="276" t="s">
        <v>124</v>
      </c>
      <c r="P94" s="276" t="s">
        <v>125</v>
      </c>
      <c r="Q94" s="215"/>
      <c r="R94" s="215"/>
      <c r="S94" s="215"/>
      <c r="T94" s="112"/>
      <c r="U94" s="427"/>
      <c r="V94" s="429"/>
      <c r="W94" s="429"/>
      <c r="X94" s="429"/>
      <c r="Y94" s="427"/>
      <c r="Z94" s="429"/>
      <c r="AA94" s="429"/>
      <c r="AB94" s="429"/>
      <c r="AC94" s="429"/>
      <c r="AD94" s="429"/>
      <c r="AE94" s="429"/>
      <c r="AF94" s="427"/>
      <c r="AG94" s="112"/>
      <c r="AH94" s="431"/>
    </row>
    <row r="95" spans="1:34" ht="18.75" customHeight="1">
      <c r="A95" s="112" t="s">
        <v>138</v>
      </c>
      <c r="B95" s="425">
        <v>4.5</v>
      </c>
      <c r="C95" s="134" t="s">
        <v>219</v>
      </c>
      <c r="D95" s="268" t="s">
        <v>130</v>
      </c>
      <c r="E95" s="268"/>
      <c r="F95" s="270">
        <v>68.42</v>
      </c>
      <c r="G95" s="270">
        <v>94.74</v>
      </c>
      <c r="H95" s="270">
        <v>89.47</v>
      </c>
      <c r="I95" s="335">
        <v>2.5</v>
      </c>
      <c r="J95" s="335">
        <v>0</v>
      </c>
      <c r="K95" s="335">
        <v>2</v>
      </c>
      <c r="L95" s="276" t="s">
        <v>121</v>
      </c>
      <c r="M95" s="276" t="s">
        <v>122</v>
      </c>
      <c r="N95" s="276" t="s">
        <v>123</v>
      </c>
      <c r="O95" s="276" t="s">
        <v>124</v>
      </c>
      <c r="P95" s="276" t="s">
        <v>125</v>
      </c>
      <c r="Q95" s="215"/>
      <c r="R95" s="215"/>
      <c r="S95" s="215"/>
      <c r="T95" s="112"/>
      <c r="U95" s="427"/>
      <c r="V95" s="429"/>
      <c r="W95" s="429"/>
      <c r="X95" s="429"/>
      <c r="Y95" s="427"/>
      <c r="Z95" s="429"/>
      <c r="AA95" s="429"/>
      <c r="AB95" s="429"/>
      <c r="AC95" s="429"/>
      <c r="AD95" s="429"/>
      <c r="AE95" s="429"/>
      <c r="AF95" s="427"/>
      <c r="AG95" s="112"/>
      <c r="AH95" s="431"/>
    </row>
    <row r="96" spans="1:34" ht="18.75" customHeight="1">
      <c r="A96" s="112" t="s">
        <v>138</v>
      </c>
      <c r="B96" s="425">
        <v>4.5999999999999996</v>
      </c>
      <c r="C96" s="450" t="s">
        <v>220</v>
      </c>
      <c r="D96" s="268">
        <v>0.25</v>
      </c>
      <c r="E96" s="268" t="s">
        <v>119</v>
      </c>
      <c r="F96" s="270"/>
      <c r="G96" s="270"/>
      <c r="H96" s="270">
        <v>14.33</v>
      </c>
      <c r="I96" s="335">
        <v>1.5</v>
      </c>
      <c r="J96" s="335">
        <v>2.5</v>
      </c>
      <c r="K96" s="335">
        <v>3</v>
      </c>
      <c r="L96" s="276">
        <v>15</v>
      </c>
      <c r="M96" s="276">
        <v>20</v>
      </c>
      <c r="N96" s="276">
        <v>25</v>
      </c>
      <c r="O96" s="276">
        <v>30</v>
      </c>
      <c r="P96" s="276">
        <v>35</v>
      </c>
      <c r="Q96" s="215"/>
      <c r="R96" s="215"/>
      <c r="S96" s="215"/>
      <c r="T96" s="112"/>
      <c r="U96" s="427"/>
      <c r="V96" s="429"/>
      <c r="W96" s="429"/>
      <c r="X96" s="429"/>
      <c r="Y96" s="427"/>
      <c r="Z96" s="429"/>
      <c r="AA96" s="429"/>
      <c r="AB96" s="429"/>
      <c r="AC96" s="429"/>
      <c r="AD96" s="429"/>
      <c r="AE96" s="429"/>
      <c r="AF96" s="427"/>
      <c r="AG96" s="112"/>
      <c r="AH96" s="431"/>
    </row>
    <row r="97" spans="1:34" ht="21" customHeight="1">
      <c r="A97" s="452"/>
      <c r="B97" s="453"/>
      <c r="C97" s="454"/>
      <c r="D97" s="455"/>
      <c r="E97" s="457"/>
      <c r="F97" s="453"/>
      <c r="G97" s="453"/>
      <c r="H97" s="453"/>
      <c r="I97" s="453"/>
      <c r="J97" s="453"/>
      <c r="K97" s="453"/>
      <c r="L97" s="458"/>
      <c r="M97" s="459"/>
      <c r="N97" s="459"/>
      <c r="O97" s="459"/>
      <c r="P97" s="459"/>
      <c r="Q97" s="453"/>
      <c r="R97" s="453"/>
      <c r="S97" s="453"/>
      <c r="T97" s="452"/>
      <c r="U97" s="461"/>
      <c r="V97" s="462"/>
      <c r="W97" s="462"/>
      <c r="X97" s="461"/>
      <c r="Y97" s="462"/>
      <c r="Z97" s="462"/>
      <c r="AA97" s="462"/>
      <c r="AB97" s="462"/>
      <c r="AC97" s="462"/>
      <c r="AD97" s="462"/>
      <c r="AE97" s="462"/>
      <c r="AF97" s="461"/>
      <c r="AG97" s="452"/>
      <c r="AH97" s="464"/>
    </row>
    <row r="98" spans="1:34" ht="18.75" customHeight="1">
      <c r="A98" s="1"/>
      <c r="B98" s="5"/>
      <c r="C98" s="465"/>
      <c r="D98" s="466"/>
      <c r="E98" s="466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1"/>
      <c r="U98" s="4"/>
      <c r="V98" s="468"/>
      <c r="W98" s="468"/>
      <c r="X98" s="4"/>
      <c r="Y98" s="468"/>
      <c r="Z98" s="4"/>
      <c r="AA98" s="4"/>
      <c r="AB98" s="4"/>
      <c r="AC98" s="468"/>
      <c r="AD98" s="4"/>
      <c r="AE98" s="4"/>
      <c r="AF98" s="4"/>
      <c r="AG98" s="469"/>
      <c r="AH98" s="470"/>
    </row>
    <row r="99" spans="1:34" ht="18.75" customHeight="1">
      <c r="A99" s="1"/>
      <c r="B99" s="1"/>
      <c r="C99" s="260"/>
      <c r="D99" s="1"/>
      <c r="E99" s="1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1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1"/>
      <c r="AH99" s="471"/>
    </row>
    <row r="100" spans="1:34" ht="18.75" customHeight="1">
      <c r="A100" s="1"/>
      <c r="B100" s="1"/>
      <c r="C100" s="4"/>
      <c r="D100" s="4"/>
      <c r="E100" s="4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</row>
    <row r="101" spans="1:34" ht="18.75" customHeight="1">
      <c r="A101" s="1"/>
      <c r="B101" s="1"/>
      <c r="C101" s="4"/>
      <c r="D101" s="4"/>
      <c r="E101" s="4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</row>
    <row r="102" spans="1:34" ht="18.75" customHeight="1">
      <c r="A102" s="1"/>
      <c r="B102" s="1"/>
      <c r="C102" s="4"/>
      <c r="D102" s="4"/>
      <c r="E102" s="4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</row>
    <row r="103" spans="1:34" ht="18.75" customHeight="1">
      <c r="A103" s="1"/>
      <c r="B103" s="1"/>
      <c r="C103" s="4"/>
      <c r="D103" s="4"/>
      <c r="E103" s="4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</row>
    <row r="104" spans="1:34" ht="18.75" customHeight="1">
      <c r="A104" s="1"/>
      <c r="B104" s="1"/>
      <c r="C104" s="4"/>
      <c r="D104" s="4"/>
      <c r="E104" s="4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</row>
    <row r="105" spans="1:34" ht="18.75" customHeight="1">
      <c r="A105" s="1"/>
      <c r="B105" s="1"/>
      <c r="C105" s="4"/>
      <c r="D105" s="4"/>
      <c r="E105" s="4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</row>
    <row r="106" spans="1:34" ht="18.75" customHeight="1">
      <c r="A106" s="1"/>
      <c r="B106" s="1"/>
      <c r="C106" s="4"/>
      <c r="D106" s="4"/>
      <c r="E106" s="4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</row>
    <row r="107" spans="1:34" ht="18.75" customHeight="1">
      <c r="A107" s="1"/>
      <c r="B107" s="1"/>
      <c r="C107" s="4"/>
      <c r="D107" s="4"/>
      <c r="E107" s="4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</row>
    <row r="108" spans="1:34" ht="18.75" customHeight="1"/>
    <row r="109" spans="1:34" ht="18.75" customHeight="1">
      <c r="A109" s="1"/>
      <c r="B109" s="1"/>
      <c r="C109" s="4"/>
      <c r="D109" s="4"/>
      <c r="E109" s="4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</row>
    <row r="110" spans="1:34" ht="15.75" customHeight="1"/>
    <row r="111" spans="1:34" ht="15.75" customHeight="1"/>
    <row r="112" spans="1:34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B5:B7"/>
    <mergeCell ref="A40:A41"/>
    <mergeCell ref="C5:C7"/>
    <mergeCell ref="L5:P5"/>
    <mergeCell ref="H6:H7"/>
    <mergeCell ref="I5:K5"/>
    <mergeCell ref="I6:K6"/>
    <mergeCell ref="G6:G7"/>
    <mergeCell ref="F6:F7"/>
    <mergeCell ref="F5:H5"/>
  </mergeCells>
  <pageMargins left="0.11811023622047245" right="0.19685039370078741" top="0.55118110236220474" bottom="0.35433070866141736" header="0" footer="0"/>
  <pageSetup paperSize="9" scale="80" orientation="landscape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X1000"/>
  <sheetViews>
    <sheetView workbookViewId="0"/>
  </sheetViews>
  <sheetFormatPr defaultColWidth="12.625" defaultRowHeight="15" customHeight="1"/>
  <cols>
    <col min="1" max="1" width="6" customWidth="1"/>
    <col min="2" max="2" width="3.75" customWidth="1"/>
    <col min="3" max="3" width="59.875" customWidth="1"/>
    <col min="4" max="4" width="7.25" customWidth="1"/>
    <col min="5" max="5" width="7.875" customWidth="1"/>
    <col min="6" max="6" width="4.875" customWidth="1"/>
    <col min="7" max="7" width="6.125" customWidth="1"/>
    <col min="8" max="8" width="5.75" customWidth="1"/>
    <col min="9" max="10" width="5.5" customWidth="1"/>
    <col min="11" max="11" width="5.75" customWidth="1"/>
    <col min="12" max="12" width="7.5" customWidth="1"/>
    <col min="13" max="13" width="7.125" customWidth="1"/>
    <col min="14" max="14" width="7.875" customWidth="1"/>
    <col min="15" max="24" width="8.625" customWidth="1"/>
  </cols>
  <sheetData>
    <row r="1" spans="1:24" ht="18.75" customHeight="1">
      <c r="A1" s="1"/>
      <c r="B1" s="1"/>
      <c r="C1" s="2" t="s">
        <v>1</v>
      </c>
      <c r="D1" s="4"/>
      <c r="E1" s="4"/>
      <c r="F1" s="5"/>
      <c r="G1" s="5"/>
      <c r="H1" s="5"/>
      <c r="I1" s="5"/>
      <c r="J1" s="5"/>
      <c r="K1" s="5"/>
      <c r="L1" s="5"/>
      <c r="M1" s="5"/>
      <c r="N1" s="5"/>
    </row>
    <row r="2" spans="1:24" ht="18.75" customHeight="1">
      <c r="A2" s="6"/>
      <c r="B2" s="6"/>
      <c r="C2" s="7" t="s">
        <v>3</v>
      </c>
      <c r="D2" s="7"/>
      <c r="E2" s="7"/>
      <c r="F2" s="7"/>
      <c r="G2" s="7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ht="18.75" customHeight="1">
      <c r="A3" s="6"/>
      <c r="B3" s="6"/>
      <c r="C3" s="9" t="s">
        <v>5</v>
      </c>
      <c r="D3" s="9" t="s">
        <v>7</v>
      </c>
      <c r="E3" s="9"/>
      <c r="F3" s="9"/>
      <c r="G3" s="9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ht="18.75" customHeight="1">
      <c r="A4" s="6"/>
      <c r="B4" s="9"/>
      <c r="C4" s="11" t="s">
        <v>8</v>
      </c>
      <c r="D4" s="11" t="s">
        <v>10</v>
      </c>
      <c r="E4" s="13"/>
      <c r="F4" s="15"/>
      <c r="G4" s="15"/>
      <c r="H4" s="6"/>
      <c r="I4" s="6"/>
      <c r="J4" s="6"/>
      <c r="K4" s="6"/>
      <c r="L4" s="6"/>
      <c r="M4" s="126" t="s">
        <v>80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ht="18.75" customHeight="1">
      <c r="A5" s="19" t="s">
        <v>15</v>
      </c>
      <c r="B5" s="531" t="s">
        <v>4</v>
      </c>
      <c r="C5" s="536" t="s">
        <v>18</v>
      </c>
      <c r="D5" s="24" t="s">
        <v>20</v>
      </c>
      <c r="E5" s="25" t="s">
        <v>28</v>
      </c>
      <c r="F5" s="43"/>
      <c r="G5" s="538" t="s">
        <v>33</v>
      </c>
      <c r="H5" s="539"/>
      <c r="I5" s="539"/>
      <c r="J5" s="539"/>
      <c r="K5" s="540"/>
      <c r="L5" s="31" t="s">
        <v>37</v>
      </c>
      <c r="M5" s="31" t="s">
        <v>16</v>
      </c>
      <c r="N5" s="31" t="s">
        <v>38</v>
      </c>
      <c r="O5" s="33"/>
      <c r="P5" s="33"/>
      <c r="Q5" s="33"/>
      <c r="R5" s="33"/>
      <c r="S5" s="33"/>
      <c r="T5" s="33"/>
      <c r="U5" s="33"/>
      <c r="V5" s="33"/>
      <c r="W5" s="33"/>
      <c r="X5" s="33"/>
    </row>
    <row r="6" spans="1:24" ht="18.75" customHeight="1">
      <c r="A6" s="35" t="s">
        <v>39</v>
      </c>
      <c r="B6" s="532"/>
      <c r="C6" s="537"/>
      <c r="D6" s="36" t="s">
        <v>43</v>
      </c>
      <c r="E6" s="37"/>
      <c r="F6" s="43"/>
      <c r="G6" s="38" t="s">
        <v>53</v>
      </c>
      <c r="H6" s="38" t="s">
        <v>53</v>
      </c>
      <c r="I6" s="38" t="s">
        <v>53</v>
      </c>
      <c r="J6" s="38" t="s">
        <v>53</v>
      </c>
      <c r="K6" s="38" t="s">
        <v>53</v>
      </c>
      <c r="L6" s="39" t="s">
        <v>55</v>
      </c>
      <c r="M6" s="39" t="s">
        <v>58</v>
      </c>
      <c r="N6" s="39" t="s">
        <v>59</v>
      </c>
      <c r="O6" s="33"/>
      <c r="P6" s="33"/>
      <c r="Q6" s="33"/>
      <c r="R6" s="33"/>
      <c r="S6" s="33"/>
      <c r="T6" s="33"/>
      <c r="U6" s="33"/>
      <c r="V6" s="33"/>
      <c r="W6" s="33"/>
      <c r="X6" s="33"/>
    </row>
    <row r="7" spans="1:24" ht="18.75" customHeight="1">
      <c r="A7" s="40"/>
      <c r="B7" s="533"/>
      <c r="C7" s="535"/>
      <c r="D7" s="41"/>
      <c r="E7" s="42"/>
      <c r="F7" s="43" t="s">
        <v>70</v>
      </c>
      <c r="G7" s="44">
        <v>1</v>
      </c>
      <c r="H7" s="45">
        <v>2</v>
      </c>
      <c r="I7" s="45">
        <v>3</v>
      </c>
      <c r="J7" s="45">
        <v>4</v>
      </c>
      <c r="K7" s="45">
        <v>5</v>
      </c>
      <c r="L7" s="49" t="s">
        <v>73</v>
      </c>
      <c r="M7" s="49" t="s">
        <v>75</v>
      </c>
      <c r="N7" s="49" t="s">
        <v>76</v>
      </c>
      <c r="O7" s="33"/>
      <c r="P7" s="33"/>
      <c r="Q7" s="33"/>
      <c r="R7" s="33"/>
      <c r="S7" s="33"/>
      <c r="T7" s="33"/>
      <c r="U7" s="33"/>
      <c r="V7" s="33"/>
      <c r="W7" s="33"/>
      <c r="X7" s="33"/>
    </row>
    <row r="8" spans="1:24" ht="18.75" customHeight="1">
      <c r="A8" s="51"/>
      <c r="B8" s="52"/>
      <c r="C8" s="138" t="s">
        <v>78</v>
      </c>
      <c r="D8" s="139"/>
      <c r="E8" s="139"/>
      <c r="F8" s="59">
        <v>100</v>
      </c>
      <c r="G8" s="141"/>
      <c r="H8" s="141"/>
      <c r="I8" s="141"/>
      <c r="J8" s="141"/>
      <c r="K8" s="141"/>
      <c r="L8" s="142"/>
      <c r="M8" s="142"/>
      <c r="N8" s="143"/>
      <c r="O8" s="33"/>
      <c r="P8" s="33"/>
      <c r="Q8" s="33"/>
      <c r="R8" s="33"/>
      <c r="S8" s="33"/>
      <c r="T8" s="33"/>
      <c r="U8" s="33"/>
      <c r="V8" s="33"/>
      <c r="W8" s="33"/>
      <c r="X8" s="33"/>
    </row>
    <row r="9" spans="1:24" ht="18.75" customHeight="1">
      <c r="A9" s="51"/>
      <c r="B9" s="145"/>
      <c r="C9" s="146" t="s">
        <v>84</v>
      </c>
      <c r="D9" s="148"/>
      <c r="E9" s="148"/>
      <c r="F9" s="59">
        <v>45</v>
      </c>
      <c r="G9" s="150"/>
      <c r="H9" s="150"/>
      <c r="I9" s="150"/>
      <c r="J9" s="150"/>
      <c r="K9" s="150"/>
      <c r="L9" s="152"/>
      <c r="M9" s="152"/>
      <c r="N9" s="152"/>
      <c r="O9" s="33"/>
      <c r="P9" s="33"/>
      <c r="Q9" s="33"/>
      <c r="R9" s="33"/>
      <c r="S9" s="33"/>
      <c r="T9" s="33"/>
      <c r="U9" s="33"/>
      <c r="V9" s="33"/>
      <c r="W9" s="33"/>
      <c r="X9" s="33"/>
    </row>
    <row r="10" spans="1:24" ht="18.75" customHeight="1">
      <c r="A10" s="84"/>
      <c r="B10" s="154"/>
      <c r="C10" s="156" t="s">
        <v>88</v>
      </c>
      <c r="D10" s="158"/>
      <c r="E10" s="158"/>
      <c r="F10" s="103"/>
      <c r="G10" s="160"/>
      <c r="H10" s="160"/>
      <c r="I10" s="160"/>
      <c r="J10" s="160"/>
      <c r="K10" s="160"/>
      <c r="L10" s="160"/>
      <c r="M10" s="160"/>
      <c r="N10" s="160"/>
    </row>
    <row r="11" spans="1:24" ht="18.75" customHeight="1">
      <c r="A11" s="112" t="s">
        <v>39</v>
      </c>
      <c r="B11" s="162">
        <v>1.1000000000000001</v>
      </c>
      <c r="C11" s="166" t="s">
        <v>90</v>
      </c>
      <c r="D11" s="168"/>
      <c r="E11" s="170" t="s">
        <v>91</v>
      </c>
      <c r="F11" s="122">
        <v>2.5</v>
      </c>
      <c r="G11" s="171">
        <v>30</v>
      </c>
      <c r="H11" s="171">
        <v>25</v>
      </c>
      <c r="I11" s="171">
        <v>20</v>
      </c>
      <c r="J11" s="171">
        <v>15</v>
      </c>
      <c r="K11" s="171">
        <v>10</v>
      </c>
      <c r="L11" s="172"/>
      <c r="M11" s="172">
        <f t="shared" ref="M11:M12" si="0">(((IF(L11&gt;G11,G11,IF(L11&lt;K11,K11,L11)))-(IF(L11&lt;G11,G11,IF(AND(L11&gt;=G11,L11&lt;H11),G11,IF(AND(L11&gt;=H11,L11&lt;I11),H11,IF(AND(L11&gt;=I11,L11&lt;J11),I11,IF(AND(L11&gt;=J11,L11&lt;K11),J11,IF(L11&gt;=K11,K11,"0"))))))))/(K11-J11))+IF(L11&lt;G11,"1",IF(AND(L11&gt;=G11,L11&lt;H11),"1",IF(AND(L11&gt;=H11,L11&lt;I11),"2",IF(AND(L11&gt;=I11,L11&lt;J11),"3",IF(AND(L11&gt;=J11,L11&lt;K11),"4",IF(L11&gt;=K11,"5","0"))))))</f>
        <v>5</v>
      </c>
      <c r="N11" s="172">
        <f t="shared" ref="N11:N16" si="1">SUM(M11*F11)/100</f>
        <v>0.125</v>
      </c>
      <c r="O11" s="130"/>
      <c r="P11" s="130"/>
      <c r="Q11" s="130"/>
      <c r="R11" s="130"/>
      <c r="S11" s="130"/>
      <c r="T11" s="130"/>
      <c r="U11" s="130"/>
      <c r="V11" s="130"/>
      <c r="W11" s="130"/>
      <c r="X11" s="130"/>
    </row>
    <row r="12" spans="1:24" ht="18.75" customHeight="1">
      <c r="A12" s="132"/>
      <c r="B12" s="56">
        <v>1.2</v>
      </c>
      <c r="C12" s="134" t="s">
        <v>92</v>
      </c>
      <c r="D12" s="116" t="s">
        <v>93</v>
      </c>
      <c r="E12" s="118" t="s">
        <v>94</v>
      </c>
      <c r="F12" s="122">
        <v>0.5</v>
      </c>
      <c r="G12" s="127">
        <v>18</v>
      </c>
      <c r="H12" s="127">
        <v>17.5</v>
      </c>
      <c r="I12" s="127">
        <v>17</v>
      </c>
      <c r="J12" s="127">
        <v>16.5</v>
      </c>
      <c r="K12" s="127">
        <v>16</v>
      </c>
      <c r="L12" s="128">
        <v>26.45</v>
      </c>
      <c r="M12" s="128">
        <f t="shared" si="0"/>
        <v>1</v>
      </c>
      <c r="N12" s="128">
        <f t="shared" si="1"/>
        <v>5.0000000000000001E-3</v>
      </c>
      <c r="O12" s="130"/>
      <c r="P12" s="130"/>
      <c r="Q12" s="130"/>
      <c r="R12" s="130"/>
      <c r="S12" s="130"/>
      <c r="T12" s="130"/>
      <c r="U12" s="130"/>
      <c r="V12" s="130"/>
      <c r="W12" s="130"/>
      <c r="X12" s="130"/>
    </row>
    <row r="13" spans="1:24" ht="18.75" customHeight="1">
      <c r="A13" s="132"/>
      <c r="B13" s="24">
        <v>1.3</v>
      </c>
      <c r="C13" s="114" t="s">
        <v>95</v>
      </c>
      <c r="D13" s="116">
        <v>0.6</v>
      </c>
      <c r="E13" s="118" t="s">
        <v>94</v>
      </c>
      <c r="F13" s="122">
        <v>0.5</v>
      </c>
      <c r="G13" s="127">
        <v>50</v>
      </c>
      <c r="H13" s="127">
        <v>55</v>
      </c>
      <c r="I13" s="127">
        <v>60</v>
      </c>
      <c r="J13" s="127">
        <v>65</v>
      </c>
      <c r="K13" s="127">
        <v>70</v>
      </c>
      <c r="L13" s="128">
        <v>62.29</v>
      </c>
      <c r="M13" s="128">
        <f>(((IF(L13&lt;G13,G13,IF(L13&gt;K13,K13,L13)))-(IF(L13&lt;G13,G13,IF(AND(L13&gt;=G13,L13&lt;H13),G13,IF(AND(L13&gt;=H13,L13&lt;I13),H13,IF(AND(L13&gt;=I13,L13&lt;J13),I13,IF(AND(L13&gt;=J13,L13&lt;K13),J13,IF(L13&gt;=K13,K13,"0"))))))))/(K13-J13))+IF(L13&lt;G13,"1",IF(AND(L13&gt;=G13,L13&lt;H13),"1",IF(AND(L13&gt;=H13,L13&lt;I13),"2",IF(AND(L13&gt;=I13,L13&lt;J13),"3",IF(AND(L13&gt;=J13,L13&lt;K13),"4",IF(L13&gt;=K13,"5","0"))))))</f>
        <v>3.4579999999999997</v>
      </c>
      <c r="N13" s="128">
        <f t="shared" si="1"/>
        <v>1.729E-2</v>
      </c>
      <c r="O13" s="130"/>
      <c r="P13" s="130"/>
      <c r="Q13" s="130"/>
      <c r="R13" s="130"/>
      <c r="S13" s="130"/>
      <c r="T13" s="130"/>
      <c r="U13" s="130"/>
      <c r="V13" s="130"/>
      <c r="W13" s="130"/>
      <c r="X13" s="130"/>
    </row>
    <row r="14" spans="1:24" ht="18.75" customHeight="1">
      <c r="A14" s="153"/>
      <c r="B14" s="155">
        <v>1.4</v>
      </c>
      <c r="C14" s="114" t="s">
        <v>96</v>
      </c>
      <c r="D14" s="116" t="s">
        <v>97</v>
      </c>
      <c r="E14" s="118" t="s">
        <v>94</v>
      </c>
      <c r="F14" s="122">
        <v>0.5</v>
      </c>
      <c r="G14" s="127">
        <v>7</v>
      </c>
      <c r="H14" s="127">
        <v>6</v>
      </c>
      <c r="I14" s="127">
        <v>5</v>
      </c>
      <c r="J14" s="127">
        <v>4</v>
      </c>
      <c r="K14" s="157">
        <v>3</v>
      </c>
      <c r="L14" s="128">
        <v>6.06</v>
      </c>
      <c r="M14" s="128">
        <f>(((IF(L14&gt;G14,G14,IF(L14&lt;K14,K14,L14)))-(IF(L14&lt;G14,G14,IF(AND(L14&gt;=G14,L14&lt;H14),G14,IF(AND(L14&gt;=H14,L14&lt;I14),H14,IF(AND(L14&gt;=I14,L14&lt;J14),I14,IF(AND(L14&gt;=J14,L14&lt;K14),J14,IF(L14&gt;=K14,K14,"0"))))))))/(K14-J14))+IF(L14&lt;G14,"1",IF(AND(L14&gt;=G14,L14&lt;H14),"1",IF(AND(L14&gt;=H14,L14&lt;I14),"2",IF(AND(L14&gt;=I14,L14&lt;J14),"3",IF(AND(L14&gt;=J14,L14&lt;K14),"4",IF(L14&gt;=K14,"5","0"))))))</f>
        <v>1.9400000000000004</v>
      </c>
      <c r="N14" s="128">
        <f t="shared" si="1"/>
        <v>9.700000000000002E-3</v>
      </c>
      <c r="O14" s="130"/>
      <c r="P14" s="130"/>
      <c r="Q14" s="130"/>
      <c r="R14" s="130"/>
      <c r="S14" s="130"/>
      <c r="T14" s="130"/>
      <c r="U14" s="130"/>
      <c r="V14" s="130"/>
      <c r="W14" s="130"/>
      <c r="X14" s="130"/>
    </row>
    <row r="15" spans="1:24" ht="18.75" customHeight="1">
      <c r="A15" s="159"/>
      <c r="B15" s="155">
        <v>1.5</v>
      </c>
      <c r="C15" s="114" t="s">
        <v>98</v>
      </c>
      <c r="D15" s="116">
        <v>0.6</v>
      </c>
      <c r="E15" s="118" t="s">
        <v>94</v>
      </c>
      <c r="F15" s="122">
        <v>0.5</v>
      </c>
      <c r="G15" s="127">
        <v>56</v>
      </c>
      <c r="H15" s="127">
        <v>58</v>
      </c>
      <c r="I15" s="127">
        <v>60</v>
      </c>
      <c r="J15" s="127">
        <v>62</v>
      </c>
      <c r="K15" s="127">
        <v>64</v>
      </c>
      <c r="L15" s="165">
        <v>67.209999999999994</v>
      </c>
      <c r="M15" s="128">
        <f t="shared" ref="M15:M16" si="2">(((IF(L15&lt;G15,G15,IF(L15&gt;K15,K15,L15)))-(IF(L15&lt;G15,G15,IF(AND(L15&gt;=G15,L15&lt;H15),G15,IF(AND(L15&gt;=H15,L15&lt;I15),H15,IF(AND(L15&gt;=I15,L15&lt;J15),I15,IF(AND(L15&gt;=J15,L15&lt;K15),J15,IF(L15&gt;=K15,K15,"0"))))))))/(K15-J15))+IF(L15&lt;G15,"1",IF(AND(L15&gt;=G15,L15&lt;H15),"1",IF(AND(L15&gt;=H15,L15&lt;I15),"2",IF(AND(L15&gt;=I15,L15&lt;J15),"3",IF(AND(L15&gt;=J15,L15&lt;K15),"4",IF(L15&gt;=K15,"5","0"))))))</f>
        <v>5</v>
      </c>
      <c r="N15" s="128">
        <f t="shared" si="1"/>
        <v>2.5000000000000001E-2</v>
      </c>
      <c r="O15" s="130"/>
      <c r="P15" s="130"/>
      <c r="Q15" s="130"/>
      <c r="R15" s="130"/>
      <c r="S15" s="130"/>
      <c r="T15" s="130"/>
      <c r="U15" s="130"/>
      <c r="V15" s="130"/>
      <c r="W15" s="130"/>
      <c r="X15" s="130"/>
    </row>
    <row r="16" spans="1:24" ht="18.75" customHeight="1">
      <c r="A16" s="159"/>
      <c r="B16" s="155">
        <v>1.6</v>
      </c>
      <c r="C16" s="114" t="s">
        <v>99</v>
      </c>
      <c r="D16" s="167">
        <v>0.6</v>
      </c>
      <c r="E16" s="167" t="s">
        <v>94</v>
      </c>
      <c r="F16" s="174">
        <v>0.5</v>
      </c>
      <c r="G16" s="180">
        <v>50</v>
      </c>
      <c r="H16" s="180">
        <v>55</v>
      </c>
      <c r="I16" s="180">
        <v>60</v>
      </c>
      <c r="J16" s="180">
        <v>65</v>
      </c>
      <c r="K16" s="180">
        <v>70</v>
      </c>
      <c r="L16" s="182">
        <v>63.26</v>
      </c>
      <c r="M16" s="128">
        <f t="shared" si="2"/>
        <v>3.6519999999999997</v>
      </c>
      <c r="N16" s="128">
        <f t="shared" si="1"/>
        <v>1.8259999999999998E-2</v>
      </c>
      <c r="O16" s="130"/>
      <c r="P16" s="130"/>
      <c r="Q16" s="130"/>
      <c r="R16" s="130"/>
      <c r="S16" s="130"/>
      <c r="T16" s="130"/>
      <c r="U16" s="130"/>
      <c r="V16" s="130"/>
      <c r="W16" s="130"/>
      <c r="X16" s="130"/>
    </row>
    <row r="17" spans="1:24" ht="18.75" customHeight="1">
      <c r="A17" s="159" t="s">
        <v>39</v>
      </c>
      <c r="B17" s="155">
        <v>1.7</v>
      </c>
      <c r="C17" s="184" t="s">
        <v>100</v>
      </c>
      <c r="D17" s="187"/>
      <c r="E17" s="188"/>
      <c r="F17" s="192"/>
      <c r="G17" s="189"/>
      <c r="H17" s="189"/>
      <c r="I17" s="189"/>
      <c r="J17" s="189"/>
      <c r="K17" s="189"/>
      <c r="L17" s="194"/>
      <c r="M17" s="194"/>
      <c r="N17" s="196"/>
      <c r="O17" s="130"/>
      <c r="P17" s="130"/>
      <c r="Q17" s="130"/>
      <c r="R17" s="130"/>
      <c r="S17" s="130"/>
      <c r="T17" s="130"/>
      <c r="U17" s="130"/>
      <c r="V17" s="130"/>
      <c r="W17" s="130"/>
      <c r="X17" s="130"/>
    </row>
    <row r="18" spans="1:24" ht="18.75" customHeight="1">
      <c r="A18" s="159"/>
      <c r="B18" s="155"/>
      <c r="C18" s="114" t="s">
        <v>101</v>
      </c>
      <c r="D18" s="170">
        <v>0.7</v>
      </c>
      <c r="E18" s="170" t="s">
        <v>94</v>
      </c>
      <c r="F18" s="199">
        <v>1</v>
      </c>
      <c r="G18" s="171">
        <v>70</v>
      </c>
      <c r="H18" s="171">
        <v>75</v>
      </c>
      <c r="I18" s="171">
        <v>80</v>
      </c>
      <c r="J18" s="171">
        <v>85</v>
      </c>
      <c r="K18" s="171">
        <v>90</v>
      </c>
      <c r="L18" s="201">
        <v>39.07</v>
      </c>
      <c r="M18" s="128">
        <f t="shared" ref="M18:M21" si="3">(((IF(L18&lt;G18,G18,IF(L18&gt;K18,K18,L18)))-(IF(L18&lt;G18,G18,IF(AND(L18&gt;=G18,L18&lt;H18),G18,IF(AND(L18&gt;=H18,L18&lt;I18),H18,IF(AND(L18&gt;=I18,L18&lt;J18),I18,IF(AND(L18&gt;=J18,L18&lt;K18),J18,IF(L18&gt;=K18,K18,"0"))))))))/(K18-J18))+IF(L18&lt;G18,"1",IF(AND(L18&gt;=G18,L18&lt;H18),"1",IF(AND(L18&gt;=H18,L18&lt;I18),"2",IF(AND(L18&gt;=I18,L18&lt;J18),"3",IF(AND(L18&gt;=J18,L18&lt;K18),"4",IF(L18&gt;=K18,"5","0"))))))</f>
        <v>1</v>
      </c>
      <c r="N18" s="128">
        <f t="shared" ref="N18:N21" si="4">SUM(M18*F18)/100</f>
        <v>0.01</v>
      </c>
      <c r="O18" s="130"/>
      <c r="P18" s="130"/>
      <c r="Q18" s="130"/>
      <c r="R18" s="130"/>
      <c r="S18" s="130"/>
      <c r="T18" s="130"/>
      <c r="U18" s="130"/>
      <c r="V18" s="130"/>
      <c r="W18" s="130"/>
      <c r="X18" s="130"/>
    </row>
    <row r="19" spans="1:24" ht="18.75" customHeight="1">
      <c r="A19" s="159"/>
      <c r="B19" s="155"/>
      <c r="C19" s="114" t="s">
        <v>102</v>
      </c>
      <c r="D19" s="118">
        <v>0.2</v>
      </c>
      <c r="E19" s="118" t="s">
        <v>94</v>
      </c>
      <c r="F19" s="122">
        <v>0.7</v>
      </c>
      <c r="G19" s="127">
        <v>20</v>
      </c>
      <c r="H19" s="127">
        <v>21</v>
      </c>
      <c r="I19" s="127">
        <v>22</v>
      </c>
      <c r="J19" s="127">
        <v>23</v>
      </c>
      <c r="K19" s="127">
        <v>24</v>
      </c>
      <c r="L19" s="165">
        <v>7.86</v>
      </c>
      <c r="M19" s="128">
        <f t="shared" si="3"/>
        <v>1</v>
      </c>
      <c r="N19" s="128">
        <f t="shared" si="4"/>
        <v>6.9999999999999993E-3</v>
      </c>
      <c r="O19" s="130"/>
      <c r="P19" s="130"/>
      <c r="Q19" s="130"/>
      <c r="R19" s="130"/>
      <c r="S19" s="130"/>
      <c r="T19" s="130"/>
      <c r="U19" s="130"/>
      <c r="V19" s="130"/>
      <c r="W19" s="130"/>
      <c r="X19" s="130"/>
    </row>
    <row r="20" spans="1:24" ht="18.75" customHeight="1">
      <c r="A20" s="159"/>
      <c r="B20" s="155"/>
      <c r="C20" s="114" t="s">
        <v>103</v>
      </c>
      <c r="D20" s="116">
        <v>0.7</v>
      </c>
      <c r="E20" s="118" t="s">
        <v>94</v>
      </c>
      <c r="F20" s="122">
        <v>0.8</v>
      </c>
      <c r="G20" s="127">
        <v>70</v>
      </c>
      <c r="H20" s="127">
        <v>75</v>
      </c>
      <c r="I20" s="127">
        <v>80</v>
      </c>
      <c r="J20" s="127">
        <v>85</v>
      </c>
      <c r="K20" s="127">
        <v>90</v>
      </c>
      <c r="L20" s="165">
        <v>80.84</v>
      </c>
      <c r="M20" s="128">
        <f t="shared" si="3"/>
        <v>3.1680000000000006</v>
      </c>
      <c r="N20" s="128">
        <f t="shared" si="4"/>
        <v>2.5344000000000005E-2</v>
      </c>
      <c r="O20" s="130"/>
      <c r="P20" s="130"/>
      <c r="Q20" s="130"/>
      <c r="R20" s="130"/>
      <c r="S20" s="130"/>
      <c r="T20" s="130"/>
      <c r="U20" s="130"/>
      <c r="V20" s="130"/>
      <c r="W20" s="130"/>
      <c r="X20" s="130"/>
    </row>
    <row r="21" spans="1:24" ht="18.75" customHeight="1">
      <c r="A21" s="159" t="s">
        <v>39</v>
      </c>
      <c r="B21" s="155"/>
      <c r="C21" s="114" t="s">
        <v>104</v>
      </c>
      <c r="D21" s="118">
        <v>0.5</v>
      </c>
      <c r="E21" s="118" t="s">
        <v>94</v>
      </c>
      <c r="F21" s="122">
        <v>2.5</v>
      </c>
      <c r="G21" s="127">
        <v>50</v>
      </c>
      <c r="H21" s="127">
        <v>51</v>
      </c>
      <c r="I21" s="127">
        <v>52</v>
      </c>
      <c r="J21" s="127">
        <v>53</v>
      </c>
      <c r="K21" s="127">
        <v>54</v>
      </c>
      <c r="L21" s="165">
        <v>52.6</v>
      </c>
      <c r="M21" s="128">
        <f t="shared" si="3"/>
        <v>3.6000000000000014</v>
      </c>
      <c r="N21" s="128">
        <f t="shared" si="4"/>
        <v>9.0000000000000038E-2</v>
      </c>
      <c r="O21" s="130"/>
      <c r="P21" s="130"/>
      <c r="Q21" s="130"/>
      <c r="R21" s="130"/>
      <c r="S21" s="130"/>
      <c r="T21" s="130"/>
      <c r="U21" s="130"/>
      <c r="V21" s="130"/>
      <c r="W21" s="130"/>
      <c r="X21" s="130"/>
    </row>
    <row r="22" spans="1:24" ht="18.75" customHeight="1">
      <c r="A22" s="159"/>
      <c r="B22" s="155">
        <v>1.8</v>
      </c>
      <c r="C22" s="114" t="s">
        <v>105</v>
      </c>
      <c r="D22" s="187"/>
      <c r="E22" s="213"/>
      <c r="F22" s="207"/>
      <c r="G22" s="210"/>
      <c r="H22" s="211"/>
      <c r="I22" s="211"/>
      <c r="J22" s="211"/>
      <c r="K22" s="211"/>
      <c r="L22" s="196"/>
      <c r="M22" s="196"/>
      <c r="N22" s="196"/>
      <c r="O22" s="130"/>
      <c r="P22" s="130"/>
      <c r="Q22" s="130"/>
      <c r="R22" s="130"/>
      <c r="S22" s="130"/>
      <c r="T22" s="130"/>
      <c r="U22" s="130"/>
      <c r="V22" s="130"/>
      <c r="W22" s="130"/>
      <c r="X22" s="130"/>
    </row>
    <row r="23" spans="1:24" ht="18.75" customHeight="1">
      <c r="A23" s="112"/>
      <c r="B23" s="155"/>
      <c r="C23" s="114" t="s">
        <v>106</v>
      </c>
      <c r="D23" s="116">
        <v>0.7</v>
      </c>
      <c r="E23" s="118" t="s">
        <v>94</v>
      </c>
      <c r="F23" s="122">
        <v>0.5</v>
      </c>
      <c r="G23" s="127">
        <v>70</v>
      </c>
      <c r="H23" s="127">
        <v>75</v>
      </c>
      <c r="I23" s="127">
        <v>80</v>
      </c>
      <c r="J23" s="127">
        <v>85</v>
      </c>
      <c r="K23" s="127">
        <v>90</v>
      </c>
      <c r="L23" s="165"/>
      <c r="M23" s="128">
        <f t="shared" ref="M23:M24" si="5">(((IF(L23&lt;G23,G23,IF(L23&gt;K23,K23,L23)))-(IF(L23&lt;G23,G23,IF(AND(L23&gt;=G23,L23&lt;H23),G23,IF(AND(L23&gt;=H23,L23&lt;I23),H23,IF(AND(L23&gt;=I23,L23&lt;J23),I23,IF(AND(L23&gt;=J23,L23&lt;K23),J23,IF(L23&gt;=K23,K23,"0"))))))))/(K23-J23))+IF(L23&lt;G23,"1",IF(AND(L23&gt;=G23,L23&lt;H23),"1",IF(AND(L23&gt;=H23,L23&lt;I23),"2",IF(AND(L23&gt;=I23,L23&lt;J23),"3",IF(AND(L23&gt;=J23,L23&lt;K23),"4",IF(L23&gt;=K23,"5","0"))))))</f>
        <v>1</v>
      </c>
      <c r="N23" s="128">
        <f t="shared" ref="N23:N41" si="6">SUM(M23*F23)/100</f>
        <v>5.0000000000000001E-3</v>
      </c>
      <c r="O23" s="130"/>
      <c r="P23" s="130"/>
      <c r="Q23" s="130"/>
      <c r="R23" s="130"/>
      <c r="S23" s="130"/>
      <c r="T23" s="130"/>
      <c r="U23" s="130"/>
      <c r="V23" s="130"/>
      <c r="W23" s="130"/>
      <c r="X23" s="130"/>
    </row>
    <row r="24" spans="1:24" ht="18.75" customHeight="1">
      <c r="A24" s="112"/>
      <c r="B24" s="216"/>
      <c r="C24" s="114" t="s">
        <v>107</v>
      </c>
      <c r="D24" s="116">
        <v>0.56000000000000005</v>
      </c>
      <c r="E24" s="118" t="s">
        <v>94</v>
      </c>
      <c r="F24" s="122">
        <v>0.5</v>
      </c>
      <c r="G24" s="127">
        <v>40</v>
      </c>
      <c r="H24" s="127">
        <v>45</v>
      </c>
      <c r="I24" s="127">
        <v>50</v>
      </c>
      <c r="J24" s="127">
        <v>55</v>
      </c>
      <c r="K24" s="127">
        <v>60</v>
      </c>
      <c r="L24" s="165"/>
      <c r="M24" s="128">
        <f t="shared" si="5"/>
        <v>1</v>
      </c>
      <c r="N24" s="128">
        <f t="shared" si="6"/>
        <v>5.0000000000000001E-3</v>
      </c>
      <c r="O24" s="130"/>
      <c r="P24" s="130"/>
      <c r="Q24" s="130"/>
      <c r="R24" s="130"/>
      <c r="S24" s="130"/>
      <c r="T24" s="130"/>
      <c r="U24" s="130"/>
      <c r="V24" s="130"/>
      <c r="W24" s="130"/>
      <c r="X24" s="130"/>
    </row>
    <row r="25" spans="1:24" ht="18.75" customHeight="1">
      <c r="A25" s="112" t="s">
        <v>39</v>
      </c>
      <c r="B25" s="219">
        <v>1.9</v>
      </c>
      <c r="C25" s="114" t="s">
        <v>108</v>
      </c>
      <c r="D25" s="221"/>
      <c r="E25" s="118" t="s">
        <v>94</v>
      </c>
      <c r="F25" s="122">
        <v>2.5</v>
      </c>
      <c r="G25" s="127">
        <v>50</v>
      </c>
      <c r="H25" s="127">
        <v>45</v>
      </c>
      <c r="I25" s="127">
        <v>40</v>
      </c>
      <c r="J25" s="127">
        <v>35</v>
      </c>
      <c r="K25" s="127">
        <v>30</v>
      </c>
      <c r="L25" s="128">
        <v>12.51</v>
      </c>
      <c r="M25" s="128">
        <f t="shared" ref="M25:M26" si="7">(((IF(L25&gt;G25,G25,IF(L25&lt;K25,K25,L25)))-(IF(L25&lt;G25,G25,IF(AND(L25&gt;=G25,L25&lt;H25),G25,IF(AND(L25&gt;=H25,L25&lt;I25),H25,IF(AND(L25&gt;=I25,L25&lt;J25),I25,IF(AND(L25&gt;=J25,L25&lt;K25),J25,IF(L25&gt;=K25,K25,"0"))))))))/(K25-J25))+IF(L25&lt;G25,"1",IF(AND(L25&gt;=G25,L25&lt;H25),"1",IF(AND(L25&gt;=H25,L25&lt;I25),"2",IF(AND(L25&gt;=I25,L25&lt;J25),"3",IF(AND(L25&gt;=J25,L25&lt;K25),"4",IF(L25&gt;=K25,"5","0"))))))</f>
        <v>5</v>
      </c>
      <c r="N25" s="128">
        <f t="shared" si="6"/>
        <v>0.125</v>
      </c>
      <c r="O25" s="130"/>
      <c r="P25" s="130"/>
      <c r="Q25" s="130"/>
      <c r="R25" s="130"/>
      <c r="S25" s="130"/>
      <c r="T25" s="130"/>
      <c r="U25" s="130"/>
      <c r="V25" s="130"/>
      <c r="W25" s="130"/>
      <c r="X25" s="130"/>
    </row>
    <row r="26" spans="1:24" ht="18.75" customHeight="1">
      <c r="A26" s="225"/>
      <c r="B26" s="216">
        <v>1.1000000000000001</v>
      </c>
      <c r="C26" s="114" t="s">
        <v>109</v>
      </c>
      <c r="D26" s="116" t="s">
        <v>110</v>
      </c>
      <c r="E26" s="118" t="s">
        <v>94</v>
      </c>
      <c r="F26" s="229">
        <v>1</v>
      </c>
      <c r="G26" s="127">
        <v>20</v>
      </c>
      <c r="H26" s="127">
        <v>18</v>
      </c>
      <c r="I26" s="127">
        <v>16</v>
      </c>
      <c r="J26" s="127">
        <v>14</v>
      </c>
      <c r="K26" s="127">
        <v>12</v>
      </c>
      <c r="L26" s="165">
        <v>5.56</v>
      </c>
      <c r="M26" s="128">
        <f t="shared" si="7"/>
        <v>5</v>
      </c>
      <c r="N26" s="128">
        <f t="shared" si="6"/>
        <v>0.05</v>
      </c>
      <c r="O26" s="130"/>
      <c r="P26" s="130"/>
      <c r="Q26" s="130"/>
      <c r="R26" s="130"/>
      <c r="S26" s="130"/>
      <c r="T26" s="130"/>
      <c r="U26" s="130"/>
      <c r="V26" s="130"/>
      <c r="W26" s="130"/>
      <c r="X26" s="130"/>
    </row>
    <row r="27" spans="1:24" ht="18.75" customHeight="1">
      <c r="A27" s="225"/>
      <c r="B27" s="216">
        <v>1.1100000000000001</v>
      </c>
      <c r="C27" s="134" t="s">
        <v>111</v>
      </c>
      <c r="D27" s="221" t="s">
        <v>112</v>
      </c>
      <c r="E27" s="118" t="s">
        <v>94</v>
      </c>
      <c r="F27" s="122">
        <v>0.5</v>
      </c>
      <c r="G27" s="157">
        <v>30</v>
      </c>
      <c r="H27" s="127">
        <v>40</v>
      </c>
      <c r="I27" s="127">
        <v>50</v>
      </c>
      <c r="J27" s="127">
        <v>60</v>
      </c>
      <c r="K27" s="127">
        <v>70</v>
      </c>
      <c r="L27" s="182">
        <v>76.47</v>
      </c>
      <c r="M27" s="128">
        <f t="shared" ref="M27:M30" si="8">(((IF(L27&lt;G27,G27,IF(L27&gt;K27,K27,L27)))-(IF(L27&lt;G27,G27,IF(AND(L27&gt;=G27,L27&lt;H27),G27,IF(AND(L27&gt;=H27,L27&lt;I27),H27,IF(AND(L27&gt;=I27,L27&lt;J27),I27,IF(AND(L27&gt;=J27,L27&lt;K27),J27,IF(L27&gt;=K27,K27,"0"))))))))/(K27-J27))+IF(L27&lt;G27,"1",IF(AND(L27&gt;=G27,L27&lt;H27),"1",IF(AND(L27&gt;=H27,L27&lt;I27),"2",IF(AND(L27&gt;=I27,L27&lt;J27),"3",IF(AND(L27&gt;=J27,L27&lt;K27),"4",IF(L27&gt;=K27,"5","0"))))))</f>
        <v>5</v>
      </c>
      <c r="N27" s="128">
        <f t="shared" si="6"/>
        <v>2.5000000000000001E-2</v>
      </c>
      <c r="O27" s="130"/>
      <c r="P27" s="130"/>
      <c r="Q27" s="130"/>
      <c r="R27" s="130"/>
      <c r="S27" s="130"/>
      <c r="T27" s="130"/>
      <c r="U27" s="130"/>
      <c r="V27" s="130"/>
      <c r="W27" s="130"/>
      <c r="X27" s="130"/>
    </row>
    <row r="28" spans="1:24" ht="18.75" customHeight="1">
      <c r="A28" s="112" t="s">
        <v>113</v>
      </c>
      <c r="B28" s="216">
        <v>1.1200000000000001</v>
      </c>
      <c r="C28" s="114" t="s">
        <v>114</v>
      </c>
      <c r="D28" s="118">
        <v>0.47</v>
      </c>
      <c r="E28" s="118" t="s">
        <v>94</v>
      </c>
      <c r="F28" s="122">
        <v>1</v>
      </c>
      <c r="G28" s="127">
        <v>43</v>
      </c>
      <c r="H28" s="127">
        <v>45</v>
      </c>
      <c r="I28" s="127">
        <v>47</v>
      </c>
      <c r="J28" s="127">
        <v>49</v>
      </c>
      <c r="K28" s="127">
        <v>51</v>
      </c>
      <c r="L28" s="165">
        <v>43.88</v>
      </c>
      <c r="M28" s="128">
        <f t="shared" si="8"/>
        <v>1.4400000000000013</v>
      </c>
      <c r="N28" s="128">
        <f t="shared" si="6"/>
        <v>1.4400000000000013E-2</v>
      </c>
      <c r="O28" s="130"/>
      <c r="P28" s="130"/>
      <c r="Q28" s="130"/>
      <c r="R28" s="130"/>
      <c r="S28" s="130"/>
      <c r="T28" s="130"/>
      <c r="U28" s="130"/>
      <c r="V28" s="130"/>
      <c r="W28" s="130"/>
      <c r="X28" s="130"/>
    </row>
    <row r="29" spans="1:24" ht="18.75" customHeight="1">
      <c r="A29" s="225" t="s">
        <v>39</v>
      </c>
      <c r="B29" s="216">
        <v>1.1299999999999999</v>
      </c>
      <c r="C29" s="236" t="s">
        <v>115</v>
      </c>
      <c r="D29" s="116">
        <v>0.6</v>
      </c>
      <c r="E29" s="239" t="s">
        <v>116</v>
      </c>
      <c r="F29" s="199">
        <v>2.5</v>
      </c>
      <c r="G29" s="240">
        <v>30</v>
      </c>
      <c r="H29" s="240">
        <v>40</v>
      </c>
      <c r="I29" s="240">
        <v>50</v>
      </c>
      <c r="J29" s="240">
        <v>60</v>
      </c>
      <c r="K29" s="240">
        <v>70</v>
      </c>
      <c r="L29" s="215"/>
      <c r="M29" s="128">
        <f t="shared" si="8"/>
        <v>1</v>
      </c>
      <c r="N29" s="128">
        <f t="shared" si="6"/>
        <v>2.5000000000000001E-2</v>
      </c>
      <c r="O29" s="130"/>
      <c r="P29" s="130"/>
      <c r="Q29" s="130"/>
      <c r="R29" s="130"/>
      <c r="S29" s="130"/>
      <c r="T29" s="130"/>
      <c r="U29" s="130"/>
      <c r="V29" s="130"/>
      <c r="W29" s="130"/>
      <c r="X29" s="130"/>
    </row>
    <row r="30" spans="1:24" ht="18.75" customHeight="1">
      <c r="A30" s="225" t="s">
        <v>113</v>
      </c>
      <c r="B30" s="216">
        <v>1.1399999999999999</v>
      </c>
      <c r="C30" s="242" t="s">
        <v>117</v>
      </c>
      <c r="D30" s="243"/>
      <c r="E30" s="118" t="s">
        <v>94</v>
      </c>
      <c r="F30" s="246">
        <v>1</v>
      </c>
      <c r="G30" s="248">
        <v>30</v>
      </c>
      <c r="H30" s="248">
        <v>40</v>
      </c>
      <c r="I30" s="248">
        <v>50</v>
      </c>
      <c r="J30" s="248">
        <v>60</v>
      </c>
      <c r="K30" s="248">
        <v>70</v>
      </c>
      <c r="L30" s="223">
        <v>97.38</v>
      </c>
      <c r="M30" s="128">
        <f t="shared" si="8"/>
        <v>5</v>
      </c>
      <c r="N30" s="128">
        <f t="shared" si="6"/>
        <v>0.05</v>
      </c>
      <c r="O30" s="130"/>
      <c r="P30" s="130"/>
      <c r="Q30" s="130"/>
      <c r="R30" s="130"/>
      <c r="S30" s="130"/>
      <c r="T30" s="130"/>
      <c r="U30" s="130"/>
      <c r="V30" s="130"/>
      <c r="W30" s="130"/>
      <c r="X30" s="130"/>
    </row>
    <row r="31" spans="1:24" ht="18.75" customHeight="1">
      <c r="A31" s="225" t="s">
        <v>113</v>
      </c>
      <c r="B31" s="249">
        <v>1.1499999999999999</v>
      </c>
      <c r="C31" s="250" t="s">
        <v>118</v>
      </c>
      <c r="D31" s="116" t="s">
        <v>53</v>
      </c>
      <c r="E31" s="118" t="s">
        <v>119</v>
      </c>
      <c r="F31" s="251">
        <v>0</v>
      </c>
      <c r="G31" s="253" t="s">
        <v>121</v>
      </c>
      <c r="H31" s="180" t="s">
        <v>122</v>
      </c>
      <c r="I31" s="180" t="s">
        <v>123</v>
      </c>
      <c r="J31" s="180" t="s">
        <v>124</v>
      </c>
      <c r="K31" s="180" t="s">
        <v>125</v>
      </c>
      <c r="L31" s="165"/>
      <c r="M31" s="215"/>
      <c r="N31" s="128">
        <f t="shared" si="6"/>
        <v>0</v>
      </c>
      <c r="O31" s="130"/>
      <c r="P31" s="130"/>
      <c r="Q31" s="130"/>
      <c r="R31" s="130"/>
      <c r="S31" s="130"/>
      <c r="T31" s="130"/>
      <c r="U31" s="130"/>
      <c r="V31" s="130"/>
      <c r="W31" s="130"/>
      <c r="X31" s="130"/>
    </row>
    <row r="32" spans="1:24" ht="18.75" customHeight="1">
      <c r="A32" s="225"/>
      <c r="B32" s="216">
        <v>1.1599999999999999</v>
      </c>
      <c r="C32" s="134" t="s">
        <v>126</v>
      </c>
      <c r="D32" s="116" t="s">
        <v>127</v>
      </c>
      <c r="E32" s="118" t="s">
        <v>119</v>
      </c>
      <c r="F32" s="254">
        <v>1</v>
      </c>
      <c r="G32" s="255" t="s">
        <v>128</v>
      </c>
      <c r="H32" s="127" t="s">
        <v>129</v>
      </c>
      <c r="I32" s="127" t="s">
        <v>123</v>
      </c>
      <c r="J32" s="127" t="s">
        <v>124</v>
      </c>
      <c r="K32" s="127" t="s">
        <v>130</v>
      </c>
      <c r="L32" s="165"/>
      <c r="M32" s="215"/>
      <c r="N32" s="128">
        <f t="shared" si="6"/>
        <v>0</v>
      </c>
      <c r="O32" s="130"/>
      <c r="P32" s="130"/>
      <c r="Q32" s="130"/>
      <c r="R32" s="130"/>
      <c r="S32" s="130"/>
      <c r="T32" s="130"/>
      <c r="U32" s="130"/>
      <c r="V32" s="130"/>
      <c r="W32" s="130"/>
      <c r="X32" s="130"/>
    </row>
    <row r="33" spans="1:24" ht="18.75" customHeight="1">
      <c r="A33" s="225"/>
      <c r="B33" s="216">
        <v>1.17</v>
      </c>
      <c r="C33" s="114" t="s">
        <v>131</v>
      </c>
      <c r="D33" s="116" t="s">
        <v>132</v>
      </c>
      <c r="E33" s="118" t="s">
        <v>133</v>
      </c>
      <c r="F33" s="254">
        <v>0</v>
      </c>
      <c r="G33" s="256" t="s">
        <v>134</v>
      </c>
      <c r="H33" s="257"/>
      <c r="I33" s="257"/>
      <c r="J33" s="257"/>
      <c r="K33" s="256" t="s">
        <v>135</v>
      </c>
      <c r="L33" s="165"/>
      <c r="M33" s="215"/>
      <c r="N33" s="128">
        <f t="shared" si="6"/>
        <v>0</v>
      </c>
      <c r="O33" s="130"/>
      <c r="P33" s="130"/>
      <c r="Q33" s="130"/>
      <c r="R33" s="130"/>
      <c r="S33" s="130"/>
      <c r="T33" s="130"/>
      <c r="U33" s="130"/>
      <c r="V33" s="130"/>
      <c r="W33" s="130"/>
      <c r="X33" s="130"/>
    </row>
    <row r="34" spans="1:24" ht="18.75" customHeight="1">
      <c r="A34" s="112"/>
      <c r="B34" s="216">
        <v>1.18</v>
      </c>
      <c r="C34" s="250" t="s">
        <v>136</v>
      </c>
      <c r="D34" s="258" t="s">
        <v>127</v>
      </c>
      <c r="E34" s="118" t="s">
        <v>116</v>
      </c>
      <c r="F34" s="254">
        <v>1</v>
      </c>
      <c r="G34" s="253" t="s">
        <v>121</v>
      </c>
      <c r="H34" s="180" t="s">
        <v>122</v>
      </c>
      <c r="I34" s="180" t="s">
        <v>123</v>
      </c>
      <c r="J34" s="180" t="s">
        <v>124</v>
      </c>
      <c r="K34" s="180" t="s">
        <v>125</v>
      </c>
      <c r="L34" s="165">
        <v>3</v>
      </c>
      <c r="M34" s="215">
        <v>3</v>
      </c>
      <c r="N34" s="128">
        <f t="shared" si="6"/>
        <v>0.03</v>
      </c>
      <c r="O34" s="130"/>
      <c r="P34" s="130"/>
      <c r="Q34" s="130"/>
      <c r="R34" s="130"/>
      <c r="S34" s="130"/>
      <c r="T34" s="130"/>
      <c r="U34" s="130"/>
      <c r="V34" s="130"/>
      <c r="W34" s="130"/>
      <c r="X34" s="130"/>
    </row>
    <row r="35" spans="1:24" ht="18.75" customHeight="1">
      <c r="A35" s="225" t="s">
        <v>39</v>
      </c>
      <c r="B35" s="259">
        <v>1.19</v>
      </c>
      <c r="C35" s="260" t="s">
        <v>137</v>
      </c>
      <c r="D35" s="261">
        <v>0.54</v>
      </c>
      <c r="E35" s="262" t="s">
        <v>94</v>
      </c>
      <c r="F35" s="264">
        <v>2.5</v>
      </c>
      <c r="G35" s="127">
        <v>52</v>
      </c>
      <c r="H35" s="127">
        <v>53</v>
      </c>
      <c r="I35" s="127">
        <v>54</v>
      </c>
      <c r="J35" s="265">
        <v>55</v>
      </c>
      <c r="K35" s="127">
        <v>56</v>
      </c>
      <c r="L35" s="215">
        <v>88.54</v>
      </c>
      <c r="M35" s="128">
        <f>(((IF(L35&lt;G35,G35,IF(L35&gt;K35,K35,L35)))-(IF(L35&lt;G35,G35,IF(AND(L35&gt;=G35,L35&lt;H35),G35,IF(AND(L35&gt;=H35,L35&lt;I35),H35,IF(AND(L35&gt;=I35,L35&lt;J35),I35,IF(AND(L35&gt;=J35,L35&lt;K35),J35,IF(L35&gt;=K35,K35,"0"))))))))/(K35-J35))+IF(L35&lt;G35,"1",IF(AND(L35&gt;=G35,L35&lt;H35),"1",IF(AND(L35&gt;=H35,L35&lt;I35),"2",IF(AND(L35&gt;=I35,L35&lt;J35),"3",IF(AND(L35&gt;=J35,L35&lt;K35),"4",IF(L35&gt;=K35,"5","0"))))))</f>
        <v>5</v>
      </c>
      <c r="N35" s="128">
        <f t="shared" si="6"/>
        <v>0.125</v>
      </c>
    </row>
    <row r="36" spans="1:24" ht="18.75" customHeight="1">
      <c r="A36" s="225" t="s">
        <v>138</v>
      </c>
      <c r="B36" s="259">
        <v>1.2</v>
      </c>
      <c r="C36" s="267" t="s">
        <v>139</v>
      </c>
      <c r="D36" s="268" t="s">
        <v>130</v>
      </c>
      <c r="E36" s="272" t="s">
        <v>116</v>
      </c>
      <c r="F36" s="271">
        <v>3</v>
      </c>
      <c r="G36" s="255" t="s">
        <v>128</v>
      </c>
      <c r="H36" s="127" t="s">
        <v>129</v>
      </c>
      <c r="I36" s="180" t="s">
        <v>123</v>
      </c>
      <c r="J36" s="180" t="s">
        <v>124</v>
      </c>
      <c r="K36" s="127" t="s">
        <v>130</v>
      </c>
      <c r="L36" s="215">
        <v>5</v>
      </c>
      <c r="M36" s="215">
        <v>5</v>
      </c>
      <c r="N36" s="128">
        <f t="shared" si="6"/>
        <v>0.15</v>
      </c>
    </row>
    <row r="37" spans="1:24" ht="18.75" customHeight="1">
      <c r="A37" s="225" t="s">
        <v>113</v>
      </c>
      <c r="B37" s="259">
        <v>1.21</v>
      </c>
      <c r="C37" s="134" t="s">
        <v>142</v>
      </c>
      <c r="D37" s="273">
        <v>0.87</v>
      </c>
      <c r="E37" s="274" t="s">
        <v>143</v>
      </c>
      <c r="F37" s="275">
        <v>1</v>
      </c>
      <c r="G37" s="276">
        <v>79</v>
      </c>
      <c r="H37" s="276">
        <v>81</v>
      </c>
      <c r="I37" s="276">
        <v>83</v>
      </c>
      <c r="J37" s="276">
        <v>85</v>
      </c>
      <c r="K37" s="276">
        <v>87</v>
      </c>
      <c r="L37" s="215">
        <v>68.75</v>
      </c>
      <c r="M37" s="128">
        <f>(((IF(L37&lt;G37,G37,IF(L37&gt;K37,K37,L37)))-(IF(L37&lt;G37,G37,IF(AND(L37&gt;=G37,L37&lt;H37),G37,IF(AND(L37&gt;=H37,L37&lt;I37),H37,IF(AND(L37&gt;=I37,L37&lt;J37),I37,IF(AND(L37&gt;=J37,L37&lt;K37),J37,IF(L37&gt;=K37,K37,"0"))))))))/(K37-J37))+IF(L37&lt;G37,"1",IF(AND(L37&gt;=G37,L37&lt;H37),"1",IF(AND(L37&gt;=H37,L37&lt;I37),"2",IF(AND(L37&gt;=I37,L37&lt;J37),"3",IF(AND(L37&gt;=J37,L37&lt;K37),"4",IF(L37&gt;=K37,"5","0"))))))</f>
        <v>1</v>
      </c>
      <c r="N37" s="128">
        <f t="shared" si="6"/>
        <v>0.01</v>
      </c>
    </row>
    <row r="38" spans="1:24" ht="18.75" customHeight="1">
      <c r="A38" s="112" t="s">
        <v>39</v>
      </c>
      <c r="B38" s="259">
        <v>1.22</v>
      </c>
      <c r="C38" s="260" t="s">
        <v>144</v>
      </c>
      <c r="D38" s="268" t="s">
        <v>272</v>
      </c>
      <c r="E38" s="262" t="s">
        <v>94</v>
      </c>
      <c r="F38" s="275">
        <v>2.5</v>
      </c>
      <c r="G38" s="127">
        <v>4</v>
      </c>
      <c r="H38" s="127">
        <v>3.6</v>
      </c>
      <c r="I38" s="127">
        <v>3.2</v>
      </c>
      <c r="J38" s="127">
        <v>2.8</v>
      </c>
      <c r="K38" s="127">
        <v>2.4</v>
      </c>
      <c r="L38" s="215">
        <v>0</v>
      </c>
      <c r="M38" s="128">
        <f t="shared" ref="M38:M40" si="9">(((IF(L38&gt;G38,G38,IF(L38&lt;K38,K38,L38)))-(IF(L38&lt;G38,G38,IF(AND(L38&gt;=G38,L38&lt;H38),G38,IF(AND(L38&gt;=H38,L38&lt;I38),H38,IF(AND(L38&gt;=I38,L38&lt;J38),I38,IF(AND(L38&gt;=J38,L38&lt;K38),J38,IF(L38&gt;=K38,K38,"0"))))))))/(K38-J38))+IF(L38&lt;G38,"1",IF(AND(L38&gt;=G38,L38&lt;H38),"1",IF(AND(L38&gt;=H38,L38&lt;I38),"2",IF(AND(L38&gt;=I38,L38&lt;J38),"3",IF(AND(L38&gt;=J38,L38&lt;K38),"4",IF(L38&gt;=K38,"5","0"))))))</f>
        <v>5.0000000000000009</v>
      </c>
      <c r="N38" s="128">
        <f t="shared" si="6"/>
        <v>0.12500000000000003</v>
      </c>
    </row>
    <row r="39" spans="1:24" ht="18.75" customHeight="1">
      <c r="A39" s="112" t="s">
        <v>39</v>
      </c>
      <c r="B39" s="259">
        <v>1.23</v>
      </c>
      <c r="C39" s="278" t="s">
        <v>146</v>
      </c>
      <c r="D39" s="268" t="s">
        <v>273</v>
      </c>
      <c r="E39" s="262" t="s">
        <v>94</v>
      </c>
      <c r="F39" s="275">
        <v>2.5</v>
      </c>
      <c r="G39" s="180">
        <v>22</v>
      </c>
      <c r="H39" s="180">
        <v>21.75</v>
      </c>
      <c r="I39" s="180">
        <v>21.5</v>
      </c>
      <c r="J39" s="180">
        <v>21.25</v>
      </c>
      <c r="K39" s="180">
        <v>21</v>
      </c>
      <c r="L39" s="215">
        <v>0</v>
      </c>
      <c r="M39" s="128">
        <f t="shared" si="9"/>
        <v>5</v>
      </c>
      <c r="N39" s="128">
        <f t="shared" si="6"/>
        <v>0.125</v>
      </c>
    </row>
    <row r="40" spans="1:24" ht="18.75" customHeight="1">
      <c r="A40" s="534" t="s">
        <v>39</v>
      </c>
      <c r="B40" s="279">
        <v>1.24</v>
      </c>
      <c r="C40" s="280" t="s">
        <v>148</v>
      </c>
      <c r="D40" s="281" t="s">
        <v>149</v>
      </c>
      <c r="E40" s="262" t="s">
        <v>94</v>
      </c>
      <c r="F40" s="282">
        <v>1.3</v>
      </c>
      <c r="G40" s="127">
        <v>2.4</v>
      </c>
      <c r="H40" s="127">
        <v>2.2000000000000002</v>
      </c>
      <c r="I40" s="127">
        <v>2</v>
      </c>
      <c r="J40" s="127">
        <v>1.8</v>
      </c>
      <c r="K40" s="127">
        <v>1.6</v>
      </c>
      <c r="L40" s="182">
        <v>0.56000000000000005</v>
      </c>
      <c r="M40" s="128">
        <f t="shared" si="9"/>
        <v>5</v>
      </c>
      <c r="N40" s="128">
        <f t="shared" si="6"/>
        <v>6.5000000000000002E-2</v>
      </c>
    </row>
    <row r="41" spans="1:24" ht="18.75" customHeight="1">
      <c r="A41" s="535"/>
      <c r="B41" s="259"/>
      <c r="C41" s="285" t="s">
        <v>151</v>
      </c>
      <c r="D41" s="281">
        <v>0.1</v>
      </c>
      <c r="E41" s="286" t="s">
        <v>94</v>
      </c>
      <c r="F41" s="288">
        <v>1.2</v>
      </c>
      <c r="G41" s="289">
        <v>6</v>
      </c>
      <c r="H41" s="289">
        <v>8</v>
      </c>
      <c r="I41" s="289">
        <v>10</v>
      </c>
      <c r="J41" s="289">
        <v>12</v>
      </c>
      <c r="K41" s="289">
        <v>14</v>
      </c>
      <c r="L41" s="284">
        <v>6.13</v>
      </c>
      <c r="M41" s="128">
        <f>(((IF(L41&lt;G41,G41,IF(L41&gt;K41,K41,L41)))-(IF(L41&lt;G41,G41,IF(AND(L41&gt;=G41,L41&lt;H41),G41,IF(AND(L41&gt;=H41,L41&lt;I41),H41,IF(AND(L41&gt;=I41,L41&lt;J41),I41,IF(AND(L41&gt;=J41,L41&lt;K41),J41,IF(L41&gt;=K41,K41,"0"))))))))/(K41-J41))+IF(L41&lt;G41,"1",IF(AND(L41&gt;=G41,L41&lt;H41),"1",IF(AND(L41&gt;=H41,L41&lt;I41),"2",IF(AND(L41&gt;=I41,L41&lt;J41),"3",IF(AND(L41&gt;=J41,L41&lt;K41),"4",IF(L41&gt;=K41,"5","0"))))))</f>
        <v>1.0649999999999999</v>
      </c>
      <c r="N41" s="128">
        <f t="shared" si="6"/>
        <v>1.2779999999999998E-2</v>
      </c>
    </row>
    <row r="42" spans="1:24" ht="18.75" customHeight="1">
      <c r="A42" s="112" t="s">
        <v>113</v>
      </c>
      <c r="B42" s="259">
        <v>1.25</v>
      </c>
      <c r="C42" s="290" t="s">
        <v>153</v>
      </c>
      <c r="D42" s="291"/>
      <c r="E42" s="292"/>
      <c r="F42" s="294"/>
      <c r="G42" s="189"/>
      <c r="H42" s="295"/>
      <c r="I42" s="295"/>
      <c r="J42" s="295"/>
      <c r="K42" s="295"/>
      <c r="L42" s="194"/>
      <c r="M42" s="194"/>
      <c r="N42" s="196"/>
    </row>
    <row r="43" spans="1:24" ht="18.75" customHeight="1">
      <c r="A43" s="112"/>
      <c r="B43" s="259"/>
      <c r="C43" s="134" t="s">
        <v>154</v>
      </c>
      <c r="D43" s="41" t="s">
        <v>130</v>
      </c>
      <c r="E43" s="296" t="s">
        <v>116</v>
      </c>
      <c r="F43" s="297">
        <v>0.5</v>
      </c>
      <c r="G43" s="240" t="s">
        <v>121</v>
      </c>
      <c r="H43" s="299" t="s">
        <v>122</v>
      </c>
      <c r="I43" s="299" t="s">
        <v>123</v>
      </c>
      <c r="J43" s="299" t="s">
        <v>124</v>
      </c>
      <c r="K43" s="299" t="s">
        <v>125</v>
      </c>
      <c r="L43" s="39"/>
      <c r="M43" s="39">
        <v>0</v>
      </c>
      <c r="N43" s="128">
        <f t="shared" ref="N43:N45" si="10">SUM(M43*F43)/100</f>
        <v>0</v>
      </c>
    </row>
    <row r="44" spans="1:24" ht="18.75" customHeight="1">
      <c r="A44" s="112"/>
      <c r="B44" s="259"/>
      <c r="C44" s="114" t="s">
        <v>155</v>
      </c>
      <c r="D44" s="300" t="s">
        <v>130</v>
      </c>
      <c r="E44" s="301" t="s">
        <v>116</v>
      </c>
      <c r="F44" s="297">
        <v>0.5</v>
      </c>
      <c r="G44" s="302" t="s">
        <v>121</v>
      </c>
      <c r="H44" s="303" t="s">
        <v>122</v>
      </c>
      <c r="I44" s="303" t="s">
        <v>123</v>
      </c>
      <c r="J44" s="303" t="s">
        <v>124</v>
      </c>
      <c r="K44" s="303" t="s">
        <v>125</v>
      </c>
      <c r="L44" s="215"/>
      <c r="M44" s="215">
        <v>0</v>
      </c>
      <c r="N44" s="128">
        <f t="shared" si="10"/>
        <v>0</v>
      </c>
    </row>
    <row r="45" spans="1:24" ht="18.75" customHeight="1">
      <c r="A45" s="112"/>
      <c r="B45" s="259"/>
      <c r="C45" s="134" t="s">
        <v>156</v>
      </c>
      <c r="D45" s="304" t="s">
        <v>130</v>
      </c>
      <c r="E45" s="305" t="s">
        <v>116</v>
      </c>
      <c r="F45" s="307">
        <v>0.5</v>
      </c>
      <c r="G45" s="248" t="s">
        <v>121</v>
      </c>
      <c r="H45" s="308" t="s">
        <v>122</v>
      </c>
      <c r="I45" s="308" t="s">
        <v>123</v>
      </c>
      <c r="J45" s="308" t="s">
        <v>124</v>
      </c>
      <c r="K45" s="308" t="s">
        <v>125</v>
      </c>
      <c r="L45" s="284"/>
      <c r="M45" s="284">
        <v>0</v>
      </c>
      <c r="N45" s="128">
        <f t="shared" si="10"/>
        <v>0</v>
      </c>
    </row>
    <row r="46" spans="1:24" ht="18.75" customHeight="1">
      <c r="A46" s="112" t="s">
        <v>113</v>
      </c>
      <c r="B46" s="259">
        <v>1.26</v>
      </c>
      <c r="C46" s="290" t="s">
        <v>157</v>
      </c>
      <c r="D46" s="309"/>
      <c r="E46" s="292"/>
      <c r="F46" s="294"/>
      <c r="G46" s="189"/>
      <c r="H46" s="295"/>
      <c r="I46" s="295"/>
      <c r="J46" s="295"/>
      <c r="K46" s="295"/>
      <c r="L46" s="194"/>
      <c r="M46" s="194"/>
      <c r="N46" s="196"/>
    </row>
    <row r="47" spans="1:24" ht="18.75" customHeight="1">
      <c r="A47" s="225"/>
      <c r="B47" s="259"/>
      <c r="C47" s="114" t="s">
        <v>158</v>
      </c>
      <c r="D47" s="41" t="s">
        <v>130</v>
      </c>
      <c r="E47" s="296" t="s">
        <v>116</v>
      </c>
      <c r="F47" s="254">
        <v>0.5</v>
      </c>
      <c r="G47" s="240" t="s">
        <v>121</v>
      </c>
      <c r="H47" s="299" t="s">
        <v>122</v>
      </c>
      <c r="I47" s="299" t="s">
        <v>123</v>
      </c>
      <c r="J47" s="299" t="s">
        <v>124</v>
      </c>
      <c r="K47" s="299" t="s">
        <v>125</v>
      </c>
      <c r="L47" s="39">
        <v>2</v>
      </c>
      <c r="M47" s="39">
        <v>2</v>
      </c>
      <c r="N47" s="128">
        <f t="shared" ref="N47:N53" si="11">SUM(M47*F47)/100</f>
        <v>0.01</v>
      </c>
    </row>
    <row r="48" spans="1:24" ht="18.75" customHeight="1">
      <c r="A48" s="225"/>
      <c r="B48" s="259"/>
      <c r="C48" s="114" t="s">
        <v>159</v>
      </c>
      <c r="D48" s="155" t="s">
        <v>130</v>
      </c>
      <c r="E48" s="301" t="s">
        <v>116</v>
      </c>
      <c r="F48" s="254">
        <v>0.5</v>
      </c>
      <c r="G48" s="302" t="s">
        <v>121</v>
      </c>
      <c r="H48" s="303" t="s">
        <v>122</v>
      </c>
      <c r="I48" s="303" t="s">
        <v>123</v>
      </c>
      <c r="J48" s="303" t="s">
        <v>124</v>
      </c>
      <c r="K48" s="303" t="s">
        <v>125</v>
      </c>
      <c r="L48" s="223"/>
      <c r="M48" s="223">
        <v>0</v>
      </c>
      <c r="N48" s="128">
        <f t="shared" si="11"/>
        <v>0</v>
      </c>
    </row>
    <row r="49" spans="1:14" ht="18.75" customHeight="1">
      <c r="A49" s="225"/>
      <c r="B49" s="312"/>
      <c r="C49" s="313" t="s">
        <v>160</v>
      </c>
      <c r="D49" s="300" t="s">
        <v>130</v>
      </c>
      <c r="E49" s="301" t="s">
        <v>116</v>
      </c>
      <c r="F49" s="254">
        <v>0.5</v>
      </c>
      <c r="G49" s="302" t="s">
        <v>121</v>
      </c>
      <c r="H49" s="303" t="s">
        <v>122</v>
      </c>
      <c r="I49" s="303" t="s">
        <v>123</v>
      </c>
      <c r="J49" s="303" t="s">
        <v>124</v>
      </c>
      <c r="K49" s="303" t="s">
        <v>125</v>
      </c>
      <c r="L49" s="215"/>
      <c r="M49" s="215">
        <v>0</v>
      </c>
      <c r="N49" s="128">
        <f t="shared" si="11"/>
        <v>0</v>
      </c>
    </row>
    <row r="50" spans="1:14" ht="18.75" customHeight="1">
      <c r="A50" s="225"/>
      <c r="B50" s="259"/>
      <c r="C50" s="114" t="s">
        <v>161</v>
      </c>
      <c r="D50" s="300">
        <v>1</v>
      </c>
      <c r="E50" s="301" t="s">
        <v>116</v>
      </c>
      <c r="F50" s="254">
        <v>0.5</v>
      </c>
      <c r="G50" s="302">
        <v>80</v>
      </c>
      <c r="H50" s="315">
        <v>85</v>
      </c>
      <c r="I50" s="315">
        <v>90</v>
      </c>
      <c r="J50" s="315">
        <v>95</v>
      </c>
      <c r="K50" s="315">
        <v>100</v>
      </c>
      <c r="L50" s="215">
        <v>100</v>
      </c>
      <c r="M50" s="128">
        <f>(((IF(L50&lt;G50,G50,IF(L50&gt;K50,K50,L50)))-(IF(L50&lt;G50,G50,IF(AND(L50&gt;=G50,L50&lt;H50),G50,IF(AND(L50&gt;=H50,L50&lt;I50),H50,IF(AND(L50&gt;=I50,L50&lt;J50),I50,IF(AND(L50&gt;=J50,L50&lt;K50),J50,IF(L50&gt;=K50,K50,"0"))))))))/(K50-J50))+IF(L50&lt;G50,"1",IF(AND(L50&gt;=G50,L50&lt;H50),"1",IF(AND(L50&gt;=H50,L50&lt;I50),"2",IF(AND(L50&gt;=I50,L50&lt;J50),"3",IF(AND(L50&gt;=J50,L50&lt;K50),"4",IF(L50&gt;=K50,"5","0"))))))</f>
        <v>5</v>
      </c>
      <c r="N50" s="128">
        <f t="shared" si="11"/>
        <v>2.5000000000000001E-2</v>
      </c>
    </row>
    <row r="51" spans="1:14" ht="18.75" customHeight="1">
      <c r="A51" s="112"/>
      <c r="B51" s="259"/>
      <c r="C51" s="134" t="s">
        <v>162</v>
      </c>
      <c r="D51" s="300">
        <v>1</v>
      </c>
      <c r="E51" s="301" t="s">
        <v>116</v>
      </c>
      <c r="F51" s="254">
        <v>0.5</v>
      </c>
      <c r="G51" s="302" t="s">
        <v>121</v>
      </c>
      <c r="H51" s="303" t="s">
        <v>122</v>
      </c>
      <c r="I51" s="303" t="s">
        <v>123</v>
      </c>
      <c r="J51" s="303" t="s">
        <v>124</v>
      </c>
      <c r="K51" s="303" t="s">
        <v>125</v>
      </c>
      <c r="L51" s="317"/>
      <c r="M51" s="318">
        <v>0</v>
      </c>
      <c r="N51" s="128">
        <f t="shared" si="11"/>
        <v>0</v>
      </c>
    </row>
    <row r="52" spans="1:14" ht="18.75" customHeight="1">
      <c r="A52" s="112" t="s">
        <v>113</v>
      </c>
      <c r="B52" s="259">
        <v>1.27</v>
      </c>
      <c r="C52" s="114" t="s">
        <v>163</v>
      </c>
      <c r="D52" s="300">
        <v>0.8</v>
      </c>
      <c r="E52" s="301" t="s">
        <v>116</v>
      </c>
      <c r="F52" s="254">
        <v>1</v>
      </c>
      <c r="G52" s="302">
        <v>40</v>
      </c>
      <c r="H52" s="315">
        <v>50</v>
      </c>
      <c r="I52" s="315">
        <v>60</v>
      </c>
      <c r="J52" s="315">
        <v>70</v>
      </c>
      <c r="K52" s="315">
        <v>80</v>
      </c>
      <c r="L52" s="317"/>
      <c r="M52" s="128">
        <f t="shared" ref="M52:M53" si="12">(((IF(L52&lt;G52,G52,IF(L52&gt;K52,K52,L52)))-(IF(L52&lt;G52,G52,IF(AND(L52&gt;=G52,L52&lt;H52),G52,IF(AND(L52&gt;=H52,L52&lt;I52),H52,IF(AND(L52&gt;=I52,L52&lt;J52),I52,IF(AND(L52&gt;=J52,L52&lt;K52),J52,IF(L52&gt;=K52,K52,"0"))))))))/(K52-J52))+IF(L52&lt;G52,"1",IF(AND(L52&gt;=G52,L52&lt;H52),"1",IF(AND(L52&gt;=H52,L52&lt;I52),"2",IF(AND(L52&gt;=I52,L52&lt;J52),"3",IF(AND(L52&gt;=J52,L52&lt;K52),"4",IF(L52&gt;=K52,"5","0"))))))</f>
        <v>1</v>
      </c>
      <c r="N52" s="128">
        <f t="shared" si="11"/>
        <v>0.01</v>
      </c>
    </row>
    <row r="53" spans="1:14" ht="18.75" customHeight="1">
      <c r="A53" s="320"/>
      <c r="B53" s="279">
        <v>1.28</v>
      </c>
      <c r="C53" s="250" t="s">
        <v>164</v>
      </c>
      <c r="D53" s="304">
        <v>0.8</v>
      </c>
      <c r="E53" s="305" t="s">
        <v>116</v>
      </c>
      <c r="F53" s="322">
        <v>0.5</v>
      </c>
      <c r="G53" s="323">
        <v>70</v>
      </c>
      <c r="H53" s="323">
        <v>75</v>
      </c>
      <c r="I53" s="323">
        <v>80</v>
      </c>
      <c r="J53" s="323">
        <v>85</v>
      </c>
      <c r="K53" s="323">
        <v>90</v>
      </c>
      <c r="L53" s="324"/>
      <c r="M53" s="128">
        <f t="shared" si="12"/>
        <v>1</v>
      </c>
      <c r="N53" s="128">
        <f t="shared" si="11"/>
        <v>5.0000000000000001E-3</v>
      </c>
    </row>
    <row r="54" spans="1:14" ht="18.75" customHeight="1">
      <c r="A54" s="320"/>
      <c r="B54" s="326">
        <v>1.29</v>
      </c>
      <c r="C54" s="327" t="s">
        <v>165</v>
      </c>
      <c r="D54" s="291"/>
      <c r="E54" s="292"/>
      <c r="F54" s="189"/>
      <c r="G54" s="189"/>
      <c r="H54" s="295"/>
      <c r="I54" s="189"/>
      <c r="J54" s="189"/>
      <c r="K54" s="295"/>
      <c r="L54" s="194"/>
      <c r="M54" s="194"/>
      <c r="N54" s="196"/>
    </row>
    <row r="55" spans="1:14" ht="18.75" customHeight="1">
      <c r="A55" s="153"/>
      <c r="B55" s="328"/>
      <c r="C55" s="250" t="s">
        <v>166</v>
      </c>
      <c r="D55" s="329">
        <v>0.6</v>
      </c>
      <c r="E55" s="296" t="s">
        <v>116</v>
      </c>
      <c r="F55" s="297">
        <v>0.5</v>
      </c>
      <c r="G55" s="171">
        <v>40</v>
      </c>
      <c r="H55" s="171">
        <v>45</v>
      </c>
      <c r="I55" s="171">
        <v>50</v>
      </c>
      <c r="J55" s="171">
        <v>55</v>
      </c>
      <c r="K55" s="171">
        <v>60</v>
      </c>
      <c r="L55" s="39"/>
      <c r="M55" s="128">
        <f t="shared" ref="M55:M57" si="13">(((IF(L55&lt;G55,G55,IF(L55&gt;K55,K55,L55)))-(IF(L55&lt;G55,G55,IF(AND(L55&gt;=G55,L55&lt;H55),G55,IF(AND(L55&gt;=H55,L55&lt;I55),H55,IF(AND(L55&gt;=I55,L55&lt;J55),I55,IF(AND(L55&gt;=J55,L55&lt;K55),J55,IF(L55&gt;=K55,K55,"0"))))))))/(K55-J55))+IF(L55&lt;G55,"1",IF(AND(L55&gt;=G55,L55&lt;H55),"1",IF(AND(L55&gt;=H55,L55&lt;I55),"2",IF(AND(L55&gt;=I55,L55&lt;J55),"3",IF(AND(L55&gt;=J55,L55&lt;K55),"4",IF(L55&gt;=K55,"5","0"))))))</f>
        <v>1</v>
      </c>
      <c r="N55" s="128">
        <f t="shared" ref="N55:N60" si="14">SUM(M55*F55)/100</f>
        <v>5.0000000000000001E-3</v>
      </c>
    </row>
    <row r="56" spans="1:14" ht="18.75" customHeight="1">
      <c r="A56" s="153"/>
      <c r="B56" s="331"/>
      <c r="C56" s="250" t="s">
        <v>167</v>
      </c>
      <c r="D56" s="300">
        <v>0.5</v>
      </c>
      <c r="E56" s="301" t="s">
        <v>116</v>
      </c>
      <c r="F56" s="254">
        <v>0.5</v>
      </c>
      <c r="G56" s="127">
        <v>30</v>
      </c>
      <c r="H56" s="127">
        <v>35</v>
      </c>
      <c r="I56" s="127">
        <v>40</v>
      </c>
      <c r="J56" s="127">
        <v>45</v>
      </c>
      <c r="K56" s="127">
        <v>50</v>
      </c>
      <c r="L56" s="215"/>
      <c r="M56" s="128">
        <f t="shared" si="13"/>
        <v>1</v>
      </c>
      <c r="N56" s="128">
        <f t="shared" si="14"/>
        <v>5.0000000000000001E-3</v>
      </c>
    </row>
    <row r="57" spans="1:14" ht="18.75" customHeight="1">
      <c r="A57" s="112"/>
      <c r="B57" s="312"/>
      <c r="C57" s="250" t="s">
        <v>168</v>
      </c>
      <c r="D57" s="300">
        <v>0.4</v>
      </c>
      <c r="E57" s="301" t="s">
        <v>116</v>
      </c>
      <c r="F57" s="254">
        <v>0.5</v>
      </c>
      <c r="G57" s="127">
        <v>20</v>
      </c>
      <c r="H57" s="127">
        <v>25</v>
      </c>
      <c r="I57" s="127">
        <v>30</v>
      </c>
      <c r="J57" s="127">
        <v>35</v>
      </c>
      <c r="K57" s="127">
        <v>40</v>
      </c>
      <c r="L57" s="215"/>
      <c r="M57" s="128">
        <f t="shared" si="13"/>
        <v>1</v>
      </c>
      <c r="N57" s="128">
        <f t="shared" si="14"/>
        <v>5.0000000000000001E-3</v>
      </c>
    </row>
    <row r="58" spans="1:14" ht="18.75" customHeight="1">
      <c r="A58" s="225" t="s">
        <v>169</v>
      </c>
      <c r="B58" s="259">
        <v>1.3</v>
      </c>
      <c r="C58" s="332" t="s">
        <v>170</v>
      </c>
      <c r="D58" s="333"/>
      <c r="E58" s="333" t="s">
        <v>116</v>
      </c>
      <c r="F58" s="335">
        <v>0</v>
      </c>
      <c r="G58" s="302" t="s">
        <v>121</v>
      </c>
      <c r="H58" s="303" t="s">
        <v>122</v>
      </c>
      <c r="I58" s="303" t="s">
        <v>123</v>
      </c>
      <c r="J58" s="303" t="s">
        <v>124</v>
      </c>
      <c r="K58" s="303" t="s">
        <v>125</v>
      </c>
      <c r="L58" s="165"/>
      <c r="M58" s="215">
        <v>2</v>
      </c>
      <c r="N58" s="128">
        <f t="shared" si="14"/>
        <v>0</v>
      </c>
    </row>
    <row r="59" spans="1:14" ht="18.75" customHeight="1">
      <c r="A59" s="112"/>
      <c r="B59" s="216">
        <v>1.31</v>
      </c>
      <c r="C59" s="337" t="s">
        <v>171</v>
      </c>
      <c r="D59" s="338"/>
      <c r="E59" s="339"/>
      <c r="F59" s="335">
        <v>1.3</v>
      </c>
      <c r="G59" s="171">
        <v>2</v>
      </c>
      <c r="H59" s="171">
        <v>4</v>
      </c>
      <c r="I59" s="171">
        <v>6</v>
      </c>
      <c r="J59" s="171">
        <v>8</v>
      </c>
      <c r="K59" s="171">
        <v>10</v>
      </c>
      <c r="L59" s="165"/>
      <c r="M59" s="128">
        <v>5</v>
      </c>
      <c r="N59" s="128">
        <f t="shared" si="14"/>
        <v>6.5000000000000002E-2</v>
      </c>
    </row>
    <row r="60" spans="1:14" ht="18.75" customHeight="1">
      <c r="A60" s="225"/>
      <c r="B60" s="279">
        <v>1.32</v>
      </c>
      <c r="C60" s="342" t="s">
        <v>172</v>
      </c>
      <c r="D60" s="344"/>
      <c r="E60" s="345"/>
      <c r="F60" s="271">
        <v>1.2</v>
      </c>
      <c r="G60" s="346">
        <v>1</v>
      </c>
      <c r="H60" s="346">
        <v>2</v>
      </c>
      <c r="I60" s="346">
        <v>3</v>
      </c>
      <c r="J60" s="346">
        <v>4</v>
      </c>
      <c r="K60" s="346">
        <v>5</v>
      </c>
      <c r="L60" s="182"/>
      <c r="M60" s="324">
        <v>5</v>
      </c>
      <c r="N60" s="324">
        <f t="shared" si="14"/>
        <v>0.06</v>
      </c>
    </row>
    <row r="61" spans="1:14" ht="18.75" customHeight="1">
      <c r="A61" s="225"/>
      <c r="B61" s="348"/>
      <c r="C61" s="350" t="s">
        <v>173</v>
      </c>
      <c r="D61" s="351"/>
      <c r="E61" s="351"/>
      <c r="F61" s="354">
        <v>30</v>
      </c>
      <c r="G61" s="355"/>
      <c r="H61" s="355"/>
      <c r="I61" s="355"/>
      <c r="J61" s="355"/>
      <c r="K61" s="355"/>
      <c r="L61" s="355"/>
      <c r="M61" s="355"/>
      <c r="N61" s="355"/>
    </row>
    <row r="62" spans="1:14" ht="18.75" customHeight="1">
      <c r="A62" s="225"/>
      <c r="B62" s="357"/>
      <c r="C62" s="156" t="s">
        <v>174</v>
      </c>
      <c r="D62" s="359"/>
      <c r="E62" s="361"/>
      <c r="F62" s="275"/>
      <c r="G62" s="154"/>
      <c r="H62" s="154"/>
      <c r="I62" s="154"/>
      <c r="J62" s="154"/>
      <c r="K62" s="154"/>
      <c r="L62" s="154"/>
      <c r="M62" s="154"/>
      <c r="N62" s="154"/>
    </row>
    <row r="63" spans="1:14" ht="18.75" customHeight="1">
      <c r="A63" s="225" t="s">
        <v>169</v>
      </c>
      <c r="B63" s="363">
        <v>2.1</v>
      </c>
      <c r="C63" s="365" t="s">
        <v>175</v>
      </c>
      <c r="D63" s="367" t="s">
        <v>53</v>
      </c>
      <c r="E63" s="369" t="s">
        <v>116</v>
      </c>
      <c r="F63" s="282">
        <v>3</v>
      </c>
      <c r="G63" s="289" t="s">
        <v>121</v>
      </c>
      <c r="H63" s="289" t="s">
        <v>122</v>
      </c>
      <c r="I63" s="289" t="s">
        <v>123</v>
      </c>
      <c r="J63" s="289" t="s">
        <v>124</v>
      </c>
      <c r="K63" s="289" t="s">
        <v>125</v>
      </c>
      <c r="L63" s="371">
        <v>2</v>
      </c>
      <c r="M63" s="371">
        <v>2</v>
      </c>
      <c r="N63" s="172">
        <f>SUM(M63*F63)/100</f>
        <v>0.06</v>
      </c>
    </row>
    <row r="64" spans="1:14" ht="18.75" customHeight="1">
      <c r="A64" s="225" t="s">
        <v>169</v>
      </c>
      <c r="B64" s="358">
        <v>2.2000000000000002</v>
      </c>
      <c r="C64" s="341" t="s">
        <v>176</v>
      </c>
      <c r="D64" s="364"/>
      <c r="E64" s="366"/>
      <c r="F64" s="368"/>
      <c r="G64" s="194"/>
      <c r="H64" s="194"/>
      <c r="I64" s="194"/>
      <c r="J64" s="194"/>
      <c r="K64" s="194"/>
      <c r="L64" s="194"/>
      <c r="M64" s="194"/>
      <c r="N64" s="196"/>
    </row>
    <row r="65" spans="1:14" ht="18.75" customHeight="1">
      <c r="A65" s="225"/>
      <c r="B65" s="259"/>
      <c r="C65" s="360" t="s">
        <v>177</v>
      </c>
      <c r="D65" s="370" t="s">
        <v>178</v>
      </c>
      <c r="E65" s="372" t="s">
        <v>94</v>
      </c>
      <c r="F65" s="374">
        <v>1.5</v>
      </c>
      <c r="G65" s="171">
        <v>20</v>
      </c>
      <c r="H65" s="171">
        <v>25</v>
      </c>
      <c r="I65" s="171">
        <v>30</v>
      </c>
      <c r="J65" s="171">
        <v>35</v>
      </c>
      <c r="K65" s="171">
        <v>40</v>
      </c>
      <c r="L65" s="39">
        <v>19.93</v>
      </c>
      <c r="M65" s="128">
        <f t="shared" ref="M65:M66" si="15">(((IF(L65&lt;G65,G65,IF(L65&gt;K65,K65,L65)))-(IF(L65&lt;G65,G65,IF(AND(L65&gt;=G65,L65&lt;H65),G65,IF(AND(L65&gt;=H65,L65&lt;I65),H65,IF(AND(L65&gt;=I65,L65&lt;J65),I65,IF(AND(L65&gt;=J65,L65&lt;K65),J65,IF(L65&gt;=K65,K65,"0"))))))))/(K65-J65))+IF(L65&lt;G65,"1",IF(AND(L65&gt;=G65,L65&lt;H65),"1",IF(AND(L65&gt;=H65,L65&lt;I65),"2",IF(AND(L65&gt;=I65,L65&lt;J65),"3",IF(AND(L65&gt;=J65,L65&lt;K65),"4",IF(L65&gt;=K65,"5","0"))))))</f>
        <v>1</v>
      </c>
      <c r="N65" s="128">
        <f t="shared" ref="N65:N81" si="16">SUM(M65*F65)/100</f>
        <v>1.4999999999999999E-2</v>
      </c>
    </row>
    <row r="66" spans="1:14" ht="18.75" customHeight="1">
      <c r="A66" s="112"/>
      <c r="B66" s="259"/>
      <c r="C66" s="360" t="s">
        <v>179</v>
      </c>
      <c r="D66" s="268" t="s">
        <v>180</v>
      </c>
      <c r="E66" s="274" t="s">
        <v>94</v>
      </c>
      <c r="F66" s="335">
        <v>1.5</v>
      </c>
      <c r="G66" s="127">
        <v>25</v>
      </c>
      <c r="H66" s="127">
        <v>30</v>
      </c>
      <c r="I66" s="127">
        <v>35</v>
      </c>
      <c r="J66" s="127">
        <v>40</v>
      </c>
      <c r="K66" s="276">
        <v>45</v>
      </c>
      <c r="L66" s="215">
        <v>32.92</v>
      </c>
      <c r="M66" s="128">
        <f t="shared" si="15"/>
        <v>2.5840000000000005</v>
      </c>
      <c r="N66" s="128">
        <f t="shared" si="16"/>
        <v>3.876000000000001E-2</v>
      </c>
    </row>
    <row r="67" spans="1:14" ht="18.75" customHeight="1">
      <c r="A67" s="225" t="s">
        <v>39</v>
      </c>
      <c r="B67" s="358">
        <v>2.2999999999999998</v>
      </c>
      <c r="C67" s="260" t="s">
        <v>181</v>
      </c>
      <c r="D67" s="268" t="s">
        <v>97</v>
      </c>
      <c r="E67" s="274" t="s">
        <v>94</v>
      </c>
      <c r="F67" s="377">
        <v>2</v>
      </c>
      <c r="G67" s="276">
        <v>8</v>
      </c>
      <c r="H67" s="276">
        <v>7.75</v>
      </c>
      <c r="I67" s="379">
        <v>7.5</v>
      </c>
      <c r="J67" s="276">
        <v>7.25</v>
      </c>
      <c r="K67" s="276">
        <v>7</v>
      </c>
      <c r="L67" s="318">
        <v>2.75</v>
      </c>
      <c r="M67" s="128">
        <f>(((IF(L67&gt;G67,G67,IF(L67&lt;K67,K67,L67)))-(IF(L67&lt;G67,G67,IF(AND(L67&gt;=G67,L67&lt;H67),G67,IF(AND(L67&gt;=H67,L67&lt;I67),H67,IF(AND(L67&gt;=I67,L67&lt;J67),I67,IF(AND(L67&gt;=J67,L67&lt;K67),J67,IF(L67&gt;=K67,K67,"0"))))))))/(K67-J67))+IF(L67&lt;G67,"1",IF(AND(L67&gt;=G67,L67&lt;H67),"1",IF(AND(L67&gt;=H67,L67&lt;I67),"2",IF(AND(L67&gt;=I67,L67&lt;J67),"3",IF(AND(L67&gt;=J67,L67&lt;K67),"4",IF(L67&gt;=K67,"5","0"))))))</f>
        <v>5</v>
      </c>
      <c r="N67" s="128">
        <f t="shared" si="16"/>
        <v>0.1</v>
      </c>
    </row>
    <row r="68" spans="1:14" ht="18.75" customHeight="1">
      <c r="A68" s="225" t="s">
        <v>169</v>
      </c>
      <c r="B68" s="358">
        <v>2.4</v>
      </c>
      <c r="C68" s="360" t="s">
        <v>182</v>
      </c>
      <c r="D68" s="268"/>
      <c r="E68" s="388"/>
      <c r="F68" s="282">
        <v>3</v>
      </c>
      <c r="G68" s="382"/>
      <c r="H68" s="382"/>
      <c r="I68" s="382"/>
      <c r="J68" s="382"/>
      <c r="K68" s="382"/>
      <c r="L68" s="284"/>
      <c r="M68" s="284">
        <v>2</v>
      </c>
      <c r="N68" s="128">
        <f t="shared" si="16"/>
        <v>0.06</v>
      </c>
    </row>
    <row r="69" spans="1:14" ht="18.75" customHeight="1">
      <c r="A69" s="112" t="s">
        <v>39</v>
      </c>
      <c r="B69" s="358">
        <v>2.5</v>
      </c>
      <c r="C69" s="384" t="s">
        <v>183</v>
      </c>
      <c r="D69" s="268">
        <v>0.2</v>
      </c>
      <c r="E69" s="274" t="s">
        <v>94</v>
      </c>
      <c r="F69" s="368"/>
      <c r="G69" s="276">
        <v>16</v>
      </c>
      <c r="H69" s="276">
        <v>18</v>
      </c>
      <c r="I69" s="276">
        <v>20</v>
      </c>
      <c r="J69" s="276">
        <v>22</v>
      </c>
      <c r="K69" s="276">
        <v>24</v>
      </c>
      <c r="L69" s="318">
        <v>30.2</v>
      </c>
      <c r="M69" s="128">
        <f t="shared" ref="M69:M72" si="17">(((IF(L69&lt;G69,G69,IF(L69&gt;K69,K69,L69)))-(IF(L69&lt;G69,G69,IF(AND(L69&gt;=G69,L69&lt;H69),G69,IF(AND(L69&gt;=H69,L69&lt;I69),H69,IF(AND(L69&gt;=I69,L69&lt;J69),I69,IF(AND(L69&gt;=J69,L69&lt;K69),J69,IF(L69&gt;=K69,K69,"0"))))))))/(K69-J69))+IF(L69&lt;G69,"1",IF(AND(L69&gt;=G69,L69&lt;H69),"1",IF(AND(L69&gt;=H69,L69&lt;I69),"2",IF(AND(L69&gt;=I69,L69&lt;J69),"3",IF(AND(L69&gt;=J69,L69&lt;K69),"4",IF(L69&gt;=K69,"5","0"))))))</f>
        <v>5</v>
      </c>
      <c r="N69" s="128">
        <f t="shared" si="16"/>
        <v>0</v>
      </c>
    </row>
    <row r="70" spans="1:14" ht="18.75" customHeight="1">
      <c r="A70" s="112"/>
      <c r="B70" s="358"/>
      <c r="C70" s="285" t="s">
        <v>184</v>
      </c>
      <c r="D70" s="268">
        <v>0.1</v>
      </c>
      <c r="E70" s="274"/>
      <c r="F70" s="392"/>
      <c r="G70" s="87">
        <v>6</v>
      </c>
      <c r="H70" s="87">
        <v>8</v>
      </c>
      <c r="I70" s="87">
        <v>10</v>
      </c>
      <c r="J70" s="87">
        <v>12</v>
      </c>
      <c r="K70" s="87">
        <v>14</v>
      </c>
      <c r="L70" s="390"/>
      <c r="M70" s="128">
        <f t="shared" si="17"/>
        <v>1</v>
      </c>
      <c r="N70" s="128">
        <f t="shared" si="16"/>
        <v>0</v>
      </c>
    </row>
    <row r="71" spans="1:14" ht="18.75" customHeight="1">
      <c r="A71" s="112"/>
      <c r="B71" s="358"/>
      <c r="C71" s="280" t="s">
        <v>185</v>
      </c>
      <c r="D71" s="268">
        <v>0.2</v>
      </c>
      <c r="E71" s="274"/>
      <c r="F71" s="275">
        <v>0</v>
      </c>
      <c r="G71" s="276">
        <v>16</v>
      </c>
      <c r="H71" s="276">
        <v>18</v>
      </c>
      <c r="I71" s="276">
        <v>20</v>
      </c>
      <c r="J71" s="276">
        <v>22</v>
      </c>
      <c r="K71" s="276">
        <v>24</v>
      </c>
      <c r="L71" s="318"/>
      <c r="M71" s="128">
        <f t="shared" si="17"/>
        <v>1</v>
      </c>
      <c r="N71" s="128">
        <f t="shared" si="16"/>
        <v>0</v>
      </c>
    </row>
    <row r="72" spans="1:14" ht="18.75" customHeight="1">
      <c r="A72" s="112"/>
      <c r="B72" s="358"/>
      <c r="C72" s="360" t="s">
        <v>186</v>
      </c>
      <c r="D72" s="268">
        <v>0.3</v>
      </c>
      <c r="E72" s="274"/>
      <c r="F72" s="275">
        <v>2</v>
      </c>
      <c r="G72" s="276">
        <v>26</v>
      </c>
      <c r="H72" s="276">
        <v>28</v>
      </c>
      <c r="I72" s="276">
        <v>30</v>
      </c>
      <c r="J72" s="276">
        <v>32</v>
      </c>
      <c r="K72" s="276">
        <v>34</v>
      </c>
      <c r="L72" s="215">
        <v>36.340000000000003</v>
      </c>
      <c r="M72" s="128">
        <f t="shared" si="17"/>
        <v>5</v>
      </c>
      <c r="N72" s="128">
        <f t="shared" si="16"/>
        <v>0.1</v>
      </c>
    </row>
    <row r="73" spans="1:14" ht="18.75" customHeight="1">
      <c r="A73" s="225" t="s">
        <v>169</v>
      </c>
      <c r="B73" s="358">
        <v>2.6</v>
      </c>
      <c r="C73" s="360" t="s">
        <v>187</v>
      </c>
      <c r="D73" s="268" t="s">
        <v>188</v>
      </c>
      <c r="E73" s="274" t="s">
        <v>94</v>
      </c>
      <c r="F73" s="275">
        <v>0</v>
      </c>
      <c r="G73" s="276">
        <v>14</v>
      </c>
      <c r="H73" s="276">
        <v>13</v>
      </c>
      <c r="I73" s="276">
        <v>12</v>
      </c>
      <c r="J73" s="276">
        <v>11</v>
      </c>
      <c r="K73" s="276">
        <v>10</v>
      </c>
      <c r="L73" s="215">
        <v>38.46</v>
      </c>
      <c r="M73" s="128">
        <f>(((IF(L73&gt;G73,G73,IF(L73&lt;K73,K73,L73)))-(IF(L73&lt;G73,G73,IF(AND(L73&gt;=G73,L73&lt;H73),G73,IF(AND(L73&gt;=H73,L73&lt;I73),H73,IF(AND(L73&gt;=I73,L73&lt;J73),I73,IF(AND(L73&gt;=J73,L73&lt;K73),J73,IF(L73&gt;=K73,K73,"0"))))))))/(K73-J73))+IF(L73&lt;G73,"1",IF(AND(L73&gt;=G73,L73&lt;H73),"1",IF(AND(L73&gt;=H73,L73&lt;I73),"2",IF(AND(L73&gt;=I73,L73&lt;J73),"3",IF(AND(L73&gt;=J73,L73&lt;K73),"4",IF(L73&gt;=K73,"5","0"))))))</f>
        <v>1</v>
      </c>
      <c r="N73" s="128">
        <f t="shared" si="16"/>
        <v>0</v>
      </c>
    </row>
    <row r="74" spans="1:14" ht="18.75" customHeight="1">
      <c r="A74" s="225" t="s">
        <v>169</v>
      </c>
      <c r="B74" s="358">
        <v>2.7</v>
      </c>
      <c r="C74" s="384" t="s">
        <v>189</v>
      </c>
      <c r="D74" s="268">
        <v>0.85</v>
      </c>
      <c r="E74" s="274" t="s">
        <v>143</v>
      </c>
      <c r="F74" s="275">
        <v>3</v>
      </c>
      <c r="G74" s="276">
        <v>73</v>
      </c>
      <c r="H74" s="276">
        <v>76</v>
      </c>
      <c r="I74" s="276">
        <v>79</v>
      </c>
      <c r="J74" s="276">
        <v>82</v>
      </c>
      <c r="K74" s="276">
        <v>85</v>
      </c>
      <c r="L74" s="215">
        <v>87.5</v>
      </c>
      <c r="M74" s="128">
        <f t="shared" ref="M74:M78" si="18">(((IF(L74&lt;G74,G74,IF(L74&gt;K74,K74,L74)))-(IF(L74&lt;G74,G74,IF(AND(L74&gt;=G74,L74&lt;H74),G74,IF(AND(L74&gt;=H74,L74&lt;I74),H74,IF(AND(L74&gt;=I74,L74&lt;J74),I74,IF(AND(L74&gt;=J74,L74&lt;K74),J74,IF(L74&gt;=K74,K74,"0"))))))))/(K74-J74))+IF(L74&lt;G74,"1",IF(AND(L74&gt;=G74,L74&lt;H74),"1",IF(AND(L74&gt;=H74,L74&lt;I74),"2",IF(AND(L74&gt;=I74,L74&lt;J74),"3",IF(AND(L74&gt;=J74,L74&lt;K74),"4",IF(L74&gt;=K74,"5","0"))))))</f>
        <v>5</v>
      </c>
      <c r="N74" s="128">
        <f t="shared" si="16"/>
        <v>0.15</v>
      </c>
    </row>
    <row r="75" spans="1:14" ht="18.75" customHeight="1">
      <c r="A75" s="225" t="s">
        <v>39</v>
      </c>
      <c r="B75" s="358">
        <v>2.8</v>
      </c>
      <c r="C75" s="260" t="s">
        <v>277</v>
      </c>
      <c r="D75" s="268" t="s">
        <v>191</v>
      </c>
      <c r="E75" s="274" t="s">
        <v>94</v>
      </c>
      <c r="F75" s="275">
        <v>2</v>
      </c>
      <c r="G75" s="276">
        <v>58</v>
      </c>
      <c r="H75" s="276">
        <v>60</v>
      </c>
      <c r="I75" s="276">
        <v>62</v>
      </c>
      <c r="J75" s="276">
        <v>64</v>
      </c>
      <c r="K75" s="276">
        <v>66</v>
      </c>
      <c r="L75" s="215">
        <v>66.67</v>
      </c>
      <c r="M75" s="128">
        <f t="shared" si="18"/>
        <v>5</v>
      </c>
      <c r="N75" s="128">
        <f t="shared" si="16"/>
        <v>0.1</v>
      </c>
    </row>
    <row r="76" spans="1:14" ht="18.75" customHeight="1">
      <c r="A76" s="112" t="s">
        <v>39</v>
      </c>
      <c r="B76" s="358">
        <v>2.9</v>
      </c>
      <c r="C76" s="360" t="s">
        <v>192</v>
      </c>
      <c r="D76" s="268">
        <v>0.7</v>
      </c>
      <c r="E76" s="274"/>
      <c r="F76" s="275">
        <v>2</v>
      </c>
      <c r="G76" s="276">
        <v>60</v>
      </c>
      <c r="H76" s="276">
        <v>65</v>
      </c>
      <c r="I76" s="276">
        <v>70</v>
      </c>
      <c r="J76" s="276">
        <v>75</v>
      </c>
      <c r="K76" s="276">
        <v>80</v>
      </c>
      <c r="L76" s="215"/>
      <c r="M76" s="128">
        <f t="shared" si="18"/>
        <v>1</v>
      </c>
      <c r="N76" s="128">
        <f t="shared" si="16"/>
        <v>0.02</v>
      </c>
    </row>
    <row r="77" spans="1:14" ht="18.75" customHeight="1">
      <c r="A77" s="112" t="s">
        <v>193</v>
      </c>
      <c r="B77" s="259">
        <v>2.1</v>
      </c>
      <c r="C77" s="360" t="s">
        <v>194</v>
      </c>
      <c r="D77" s="268" t="s">
        <v>195</v>
      </c>
      <c r="E77" s="274" t="s">
        <v>94</v>
      </c>
      <c r="F77" s="395">
        <v>2</v>
      </c>
      <c r="G77" s="276">
        <v>51</v>
      </c>
      <c r="H77" s="276">
        <v>52</v>
      </c>
      <c r="I77" s="276">
        <v>53</v>
      </c>
      <c r="J77" s="276">
        <v>54</v>
      </c>
      <c r="K77" s="276">
        <v>55</v>
      </c>
      <c r="L77" s="215">
        <v>18.600000000000001</v>
      </c>
      <c r="M77" s="128">
        <f t="shared" si="18"/>
        <v>1</v>
      </c>
      <c r="N77" s="128">
        <f t="shared" si="16"/>
        <v>0.02</v>
      </c>
    </row>
    <row r="78" spans="1:14" ht="18.75" customHeight="1">
      <c r="A78" s="112"/>
      <c r="B78" s="259">
        <v>2.11</v>
      </c>
      <c r="C78" s="360" t="s">
        <v>196</v>
      </c>
      <c r="D78" s="399">
        <v>0.82499999999999996</v>
      </c>
      <c r="E78" s="274" t="s">
        <v>94</v>
      </c>
      <c r="F78" s="395">
        <v>2</v>
      </c>
      <c r="G78" s="276">
        <v>72.5</v>
      </c>
      <c r="H78" s="276">
        <v>75</v>
      </c>
      <c r="I78" s="276">
        <v>77.5</v>
      </c>
      <c r="J78" s="276">
        <v>80</v>
      </c>
      <c r="K78" s="276">
        <v>82.5</v>
      </c>
      <c r="L78" s="215">
        <v>92.5</v>
      </c>
      <c r="M78" s="128">
        <f t="shared" si="18"/>
        <v>5</v>
      </c>
      <c r="N78" s="128">
        <f t="shared" si="16"/>
        <v>0.1</v>
      </c>
    </row>
    <row r="79" spans="1:14" ht="18.75" customHeight="1">
      <c r="A79" s="400" t="s">
        <v>113</v>
      </c>
      <c r="B79" s="259">
        <v>2.12</v>
      </c>
      <c r="C79" s="341" t="s">
        <v>197</v>
      </c>
      <c r="D79" s="268"/>
      <c r="E79" s="274" t="s">
        <v>94</v>
      </c>
      <c r="F79" s="395">
        <v>2</v>
      </c>
      <c r="G79" s="276">
        <v>5.4</v>
      </c>
      <c r="H79" s="276">
        <v>4.4000000000000004</v>
      </c>
      <c r="I79" s="276">
        <v>3.4</v>
      </c>
      <c r="J79" s="276">
        <v>2.4</v>
      </c>
      <c r="K79" s="276">
        <v>1.4</v>
      </c>
      <c r="L79" s="215">
        <v>0</v>
      </c>
      <c r="M79" s="128">
        <f t="shared" ref="M79:M80" si="19">(((IF(L79&gt;G79,G79,IF(L79&lt;K79,K79,L79)))-(IF(L79&lt;G79,G79,IF(AND(L79&gt;=G79,L79&lt;H79),G79,IF(AND(L79&gt;=H79,L79&lt;I79),H79,IF(AND(L79&gt;=I79,L79&lt;J79),I79,IF(AND(L79&gt;=J79,L79&lt;K79),J79,IF(L79&gt;=K79,K79,"0"))))))))/(K79-J79))+IF(L79&lt;G79,"1",IF(AND(L79&gt;=G79,L79&lt;H79),"1",IF(AND(L79&gt;=H79,L79&lt;I79),"2",IF(AND(L79&gt;=I79,L79&lt;J79),"3",IF(AND(L79&gt;=J79,L79&lt;K79),"4",IF(L79&gt;=K79,"5","0"))))))</f>
        <v>5</v>
      </c>
      <c r="N79" s="128">
        <f t="shared" si="16"/>
        <v>0.1</v>
      </c>
    </row>
    <row r="80" spans="1:14" ht="18.75" customHeight="1">
      <c r="A80" s="112" t="s">
        <v>39</v>
      </c>
      <c r="B80" s="259">
        <v>2.13</v>
      </c>
      <c r="C80" s="360" t="s">
        <v>198</v>
      </c>
      <c r="D80" s="268"/>
      <c r="E80" s="274"/>
      <c r="F80" s="395">
        <v>2</v>
      </c>
      <c r="G80" s="276">
        <v>31</v>
      </c>
      <c r="H80" s="276">
        <v>30</v>
      </c>
      <c r="I80" s="276">
        <v>29</v>
      </c>
      <c r="J80" s="276">
        <v>28</v>
      </c>
      <c r="K80" s="276">
        <v>27</v>
      </c>
      <c r="L80" s="215"/>
      <c r="M80" s="128">
        <f t="shared" si="19"/>
        <v>5</v>
      </c>
      <c r="N80" s="128">
        <f t="shared" si="16"/>
        <v>0.1</v>
      </c>
    </row>
    <row r="81" spans="1:14" ht="18.75" customHeight="1">
      <c r="A81" s="112" t="s">
        <v>39</v>
      </c>
      <c r="B81" s="279">
        <v>2.14</v>
      </c>
      <c r="C81" s="423" t="s">
        <v>200</v>
      </c>
      <c r="D81" s="281"/>
      <c r="E81" s="424"/>
      <c r="F81" s="395">
        <v>2</v>
      </c>
      <c r="G81" s="362">
        <v>0</v>
      </c>
      <c r="H81" s="362"/>
      <c r="I81" s="362"/>
      <c r="J81" s="362"/>
      <c r="K81" s="362">
        <v>5</v>
      </c>
      <c r="L81" s="284"/>
      <c r="M81" s="284">
        <v>5</v>
      </c>
      <c r="N81" s="324">
        <f t="shared" si="16"/>
        <v>0.1</v>
      </c>
    </row>
    <row r="82" spans="1:14" ht="18.75" customHeight="1">
      <c r="A82" s="400"/>
      <c r="B82" s="355"/>
      <c r="C82" s="350" t="s">
        <v>201</v>
      </c>
      <c r="D82" s="426"/>
      <c r="E82" s="426"/>
      <c r="F82" s="407">
        <v>15</v>
      </c>
      <c r="G82" s="355"/>
      <c r="H82" s="355"/>
      <c r="I82" s="355"/>
      <c r="J82" s="355"/>
      <c r="K82" s="355"/>
      <c r="L82" s="355"/>
      <c r="M82" s="355"/>
      <c r="N82" s="355"/>
    </row>
    <row r="83" spans="1:14" ht="18.75" customHeight="1">
      <c r="A83" s="400"/>
      <c r="B83" s="154"/>
      <c r="C83" s="156" t="s">
        <v>203</v>
      </c>
      <c r="D83" s="428"/>
      <c r="E83" s="428"/>
      <c r="F83" s="419"/>
      <c r="G83" s="154"/>
      <c r="H83" s="154"/>
      <c r="I83" s="154"/>
      <c r="J83" s="154"/>
      <c r="K83" s="154"/>
      <c r="L83" s="154"/>
      <c r="M83" s="154"/>
      <c r="N83" s="154"/>
    </row>
    <row r="84" spans="1:14" ht="18.75" customHeight="1">
      <c r="A84" s="112" t="s">
        <v>39</v>
      </c>
      <c r="B84" s="403">
        <v>3.1</v>
      </c>
      <c r="C84" s="430" t="s">
        <v>204</v>
      </c>
      <c r="D84" s="365" t="s">
        <v>130</v>
      </c>
      <c r="E84" s="432"/>
      <c r="F84" s="335">
        <v>5</v>
      </c>
      <c r="G84" s="87" t="s">
        <v>121</v>
      </c>
      <c r="H84" s="87" t="s">
        <v>122</v>
      </c>
      <c r="I84" s="87" t="s">
        <v>123</v>
      </c>
      <c r="J84" s="87" t="s">
        <v>124</v>
      </c>
      <c r="K84" s="87" t="s">
        <v>125</v>
      </c>
      <c r="L84" s="39">
        <v>4</v>
      </c>
      <c r="M84" s="39">
        <v>4</v>
      </c>
      <c r="N84" s="172">
        <f t="shared" ref="N84:N88" si="20">SUM(M84*F84)/100</f>
        <v>0.2</v>
      </c>
    </row>
    <row r="85" spans="1:14" ht="18.75" customHeight="1">
      <c r="A85" s="112"/>
      <c r="B85" s="403">
        <v>3.2</v>
      </c>
      <c r="C85" s="422" t="s">
        <v>205</v>
      </c>
      <c r="D85" s="360"/>
      <c r="E85" s="341"/>
      <c r="F85" s="335">
        <v>5</v>
      </c>
      <c r="G85" s="276">
        <v>94</v>
      </c>
      <c r="H85" s="276">
        <v>95</v>
      </c>
      <c r="I85" s="276">
        <v>96</v>
      </c>
      <c r="J85" s="276">
        <v>97</v>
      </c>
      <c r="K85" s="276">
        <v>98</v>
      </c>
      <c r="L85" s="215"/>
      <c r="M85" s="128">
        <f t="shared" ref="M85:M87" si="21">(((IF(L85&lt;G85,G85,IF(L85&gt;K85,K85,L85)))-(IF(L85&lt;G85,G85,IF(AND(L85&gt;=G85,L85&lt;H85),G85,IF(AND(L85&gt;=H85,L85&lt;I85),H85,IF(AND(L85&gt;=I85,L85&lt;J85),I85,IF(AND(L85&gt;=J85,L85&lt;K85),J85,IF(L85&gt;=K85,K85,"0"))))))))/(K85-J85))+IF(L85&lt;G85,"1",IF(AND(L85&gt;=G85,L85&lt;H85),"1",IF(AND(L85&gt;=H85,L85&lt;I85),"2",IF(AND(L85&gt;=I85,L85&lt;J85),"3",IF(AND(L85&gt;=J85,L85&lt;K85),"4",IF(L85&gt;=K85,"5","0"))))))</f>
        <v>1</v>
      </c>
      <c r="N85" s="128">
        <f t="shared" si="20"/>
        <v>0.05</v>
      </c>
    </row>
    <row r="86" spans="1:14" ht="18.75" customHeight="1">
      <c r="A86" s="112"/>
      <c r="B86" s="403">
        <v>3.3</v>
      </c>
      <c r="C86" s="422" t="s">
        <v>206</v>
      </c>
      <c r="D86" s="268">
        <v>1</v>
      </c>
      <c r="E86" s="341"/>
      <c r="F86" s="335">
        <v>5</v>
      </c>
      <c r="G86" s="276">
        <v>80</v>
      </c>
      <c r="H86" s="276">
        <v>85</v>
      </c>
      <c r="I86" s="276">
        <v>90</v>
      </c>
      <c r="J86" s="276">
        <v>95</v>
      </c>
      <c r="K86" s="276">
        <v>100</v>
      </c>
      <c r="L86" s="215"/>
      <c r="M86" s="128">
        <f t="shared" si="21"/>
        <v>1</v>
      </c>
      <c r="N86" s="128">
        <f t="shared" si="20"/>
        <v>0.05</v>
      </c>
    </row>
    <row r="87" spans="1:14" ht="18.75" customHeight="1">
      <c r="A87" s="112" t="s">
        <v>39</v>
      </c>
      <c r="B87" s="425">
        <v>3.4</v>
      </c>
      <c r="C87" s="360" t="s">
        <v>207</v>
      </c>
      <c r="D87" s="268">
        <v>0.2</v>
      </c>
      <c r="E87" s="274" t="s">
        <v>143</v>
      </c>
      <c r="F87" s="335">
        <v>0</v>
      </c>
      <c r="G87" s="276">
        <v>16</v>
      </c>
      <c r="H87" s="276">
        <v>18</v>
      </c>
      <c r="I87" s="276">
        <v>20</v>
      </c>
      <c r="J87" s="276">
        <v>22</v>
      </c>
      <c r="K87" s="276">
        <v>24</v>
      </c>
      <c r="L87" s="215"/>
      <c r="M87" s="128">
        <f t="shared" si="21"/>
        <v>1</v>
      </c>
      <c r="N87" s="128">
        <f t="shared" si="20"/>
        <v>0</v>
      </c>
    </row>
    <row r="88" spans="1:14" ht="18.75" customHeight="1">
      <c r="A88" s="320" t="s">
        <v>138</v>
      </c>
      <c r="B88" s="445">
        <v>3.5</v>
      </c>
      <c r="C88" s="423" t="s">
        <v>209</v>
      </c>
      <c r="D88" s="433" t="s">
        <v>130</v>
      </c>
      <c r="E88" s="345" t="s">
        <v>116</v>
      </c>
      <c r="F88" s="436">
        <v>0</v>
      </c>
      <c r="G88" s="289" t="s">
        <v>121</v>
      </c>
      <c r="H88" s="289" t="s">
        <v>122</v>
      </c>
      <c r="I88" s="289" t="s">
        <v>123</v>
      </c>
      <c r="J88" s="289" t="s">
        <v>124</v>
      </c>
      <c r="K88" s="289" t="s">
        <v>125</v>
      </c>
      <c r="L88" s="371">
        <v>4</v>
      </c>
      <c r="M88" s="371">
        <v>4</v>
      </c>
      <c r="N88" s="324">
        <f t="shared" si="20"/>
        <v>0</v>
      </c>
    </row>
    <row r="89" spans="1:14" ht="18.75" customHeight="1">
      <c r="A89" s="225"/>
      <c r="B89" s="355"/>
      <c r="C89" s="350" t="s">
        <v>213</v>
      </c>
      <c r="D89" s="447"/>
      <c r="E89" s="447"/>
      <c r="F89" s="407">
        <v>10</v>
      </c>
      <c r="G89" s="355"/>
      <c r="H89" s="355"/>
      <c r="I89" s="355"/>
      <c r="J89" s="355"/>
      <c r="K89" s="355"/>
      <c r="L89" s="355"/>
      <c r="M89" s="355"/>
      <c r="N89" s="355"/>
    </row>
    <row r="90" spans="1:14" ht="18.75" customHeight="1">
      <c r="A90" s="225"/>
      <c r="B90" s="154"/>
      <c r="C90" s="156" t="s">
        <v>214</v>
      </c>
      <c r="D90" s="428"/>
      <c r="E90" s="428"/>
      <c r="F90" s="335"/>
      <c r="G90" s="154"/>
      <c r="H90" s="154"/>
      <c r="I90" s="154"/>
      <c r="J90" s="154"/>
      <c r="K90" s="154"/>
      <c r="L90" s="154"/>
      <c r="M90" s="154"/>
      <c r="N90" s="154"/>
    </row>
    <row r="91" spans="1:14" ht="18.75" customHeight="1">
      <c r="A91" s="112" t="s">
        <v>39</v>
      </c>
      <c r="B91" s="449">
        <v>4.0999999999999996</v>
      </c>
      <c r="C91" s="280" t="s">
        <v>215</v>
      </c>
      <c r="D91" s="370">
        <v>0.9</v>
      </c>
      <c r="E91" s="432"/>
      <c r="F91" s="335">
        <v>2</v>
      </c>
      <c r="G91" s="87">
        <v>70</v>
      </c>
      <c r="H91" s="87">
        <v>75</v>
      </c>
      <c r="I91" s="87">
        <v>80</v>
      </c>
      <c r="J91" s="87">
        <v>85</v>
      </c>
      <c r="K91" s="87">
        <v>90</v>
      </c>
      <c r="L91" s="39">
        <v>33.33</v>
      </c>
      <c r="M91" s="172">
        <f>(((IF(L91&lt;G91,G91,IF(L91&gt;K91,K91,L91)))-(IF(L91&lt;G91,G91,IF(AND(L91&gt;=G91,L91&lt;H91),G91,IF(AND(L91&gt;=H91,L91&lt;I91),H91,IF(AND(L91&gt;=I91,L91&lt;J91),I91,IF(AND(L91&gt;=J91,L91&lt;K91),J91,IF(L91&gt;=K91,K91,"0"))))))))/(K91-J91))+IF(L91&lt;G91,"1",IF(AND(L91&gt;=G91,L91&lt;H91),"1",IF(AND(L91&gt;=H91,L91&lt;I91),"2",IF(AND(L91&gt;=I91,L91&lt;J91),"3",IF(AND(L91&gt;=J91,L91&lt;K91),"4",IF(L91&gt;=K91,"5","0"))))))</f>
        <v>1</v>
      </c>
      <c r="N91" s="172">
        <f t="shared" ref="N91:N96" si="22">SUM(M91*F91)/100</f>
        <v>0.02</v>
      </c>
    </row>
    <row r="92" spans="1:14" ht="18.75" customHeight="1">
      <c r="A92" s="112" t="s">
        <v>39</v>
      </c>
      <c r="B92" s="425">
        <v>4.2</v>
      </c>
      <c r="C92" s="443" t="s">
        <v>216</v>
      </c>
      <c r="D92" s="268" t="s">
        <v>130</v>
      </c>
      <c r="E92" s="274"/>
      <c r="F92" s="335">
        <v>1.5</v>
      </c>
      <c r="G92" s="276" t="s">
        <v>121</v>
      </c>
      <c r="H92" s="276" t="s">
        <v>122</v>
      </c>
      <c r="I92" s="276" t="s">
        <v>123</v>
      </c>
      <c r="J92" s="276" t="s">
        <v>124</v>
      </c>
      <c r="K92" s="276" t="s">
        <v>125</v>
      </c>
      <c r="L92" s="215"/>
      <c r="M92" s="215"/>
      <c r="N92" s="128">
        <f t="shared" si="22"/>
        <v>0</v>
      </c>
    </row>
    <row r="93" spans="1:14" ht="18.75" customHeight="1">
      <c r="A93" s="112" t="s">
        <v>39</v>
      </c>
      <c r="B93" s="425">
        <v>4.3</v>
      </c>
      <c r="C93" s="446" t="s">
        <v>221</v>
      </c>
      <c r="D93" s="268" t="s">
        <v>130</v>
      </c>
      <c r="E93" s="274"/>
      <c r="F93" s="335">
        <v>2</v>
      </c>
      <c r="G93" s="276">
        <v>75</v>
      </c>
      <c r="H93" s="276">
        <v>80</v>
      </c>
      <c r="I93" s="276">
        <v>85</v>
      </c>
      <c r="J93" s="276">
        <v>90</v>
      </c>
      <c r="K93" s="276">
        <v>95</v>
      </c>
      <c r="L93" s="215">
        <v>100</v>
      </c>
      <c r="M93" s="172">
        <f>(((IF(L93&lt;G93,G93,IF(L93&gt;K93,K93,L93)))-(IF(L93&lt;G93,G93,IF(AND(L93&gt;=G93,L93&lt;H93),G93,IF(AND(L93&gt;=H93,L93&lt;I93),H93,IF(AND(L93&gt;=I93,L93&lt;J93),I93,IF(AND(L93&gt;=J93,L93&lt;K93),J93,IF(L93&gt;=K93,K93,"0"))))))))/(K93-J93))+IF(L93&lt;G93,"1",IF(AND(L93&gt;=G93,L93&lt;H93),"1",IF(AND(L93&gt;=H93,L93&lt;I93),"2",IF(AND(L93&gt;=I93,L93&lt;J93),"3",IF(AND(L93&gt;=J93,L93&lt;K93),"4",IF(L93&gt;=K93,"5","0"))))))</f>
        <v>5</v>
      </c>
      <c r="N93" s="128">
        <f t="shared" si="22"/>
        <v>0.1</v>
      </c>
    </row>
    <row r="94" spans="1:14" ht="18.75" customHeight="1">
      <c r="A94" s="112" t="s">
        <v>138</v>
      </c>
      <c r="B94" s="425">
        <v>4.4000000000000004</v>
      </c>
      <c r="C94" s="285" t="s">
        <v>218</v>
      </c>
      <c r="D94" s="268" t="s">
        <v>130</v>
      </c>
      <c r="E94" s="274"/>
      <c r="F94" s="335">
        <v>2</v>
      </c>
      <c r="G94" s="276" t="s">
        <v>121</v>
      </c>
      <c r="H94" s="276" t="s">
        <v>122</v>
      </c>
      <c r="I94" s="276" t="s">
        <v>123</v>
      </c>
      <c r="J94" s="276" t="s">
        <v>124</v>
      </c>
      <c r="K94" s="276" t="s">
        <v>125</v>
      </c>
      <c r="L94" s="215">
        <v>1</v>
      </c>
      <c r="M94" s="215">
        <v>1</v>
      </c>
      <c r="N94" s="128">
        <f t="shared" si="22"/>
        <v>0.02</v>
      </c>
    </row>
    <row r="95" spans="1:14" ht="18.75" customHeight="1">
      <c r="A95" s="112" t="s">
        <v>138</v>
      </c>
      <c r="B95" s="425">
        <v>4.5</v>
      </c>
      <c r="C95" s="134" t="s">
        <v>219</v>
      </c>
      <c r="D95" s="268" t="s">
        <v>130</v>
      </c>
      <c r="E95" s="274"/>
      <c r="F95" s="335">
        <v>0</v>
      </c>
      <c r="G95" s="276" t="s">
        <v>121</v>
      </c>
      <c r="H95" s="276" t="s">
        <v>122</v>
      </c>
      <c r="I95" s="276" t="s">
        <v>123</v>
      </c>
      <c r="J95" s="276" t="s">
        <v>124</v>
      </c>
      <c r="K95" s="276" t="s">
        <v>125</v>
      </c>
      <c r="L95" s="215"/>
      <c r="M95" s="215"/>
      <c r="N95" s="128">
        <f t="shared" si="22"/>
        <v>0</v>
      </c>
    </row>
    <row r="96" spans="1:14" ht="18.75" customHeight="1">
      <c r="A96" s="112" t="s">
        <v>138</v>
      </c>
      <c r="B96" s="425">
        <v>4.5999999999999996</v>
      </c>
      <c r="C96" s="450" t="s">
        <v>220</v>
      </c>
      <c r="D96" s="268">
        <v>0.25</v>
      </c>
      <c r="E96" s="274" t="s">
        <v>119</v>
      </c>
      <c r="F96" s="335">
        <v>2.5</v>
      </c>
      <c r="G96" s="276">
        <v>15</v>
      </c>
      <c r="H96" s="276">
        <v>20</v>
      </c>
      <c r="I96" s="276">
        <v>25</v>
      </c>
      <c r="J96" s="276">
        <v>30</v>
      </c>
      <c r="K96" s="276">
        <v>35</v>
      </c>
      <c r="L96" s="215"/>
      <c r="M96" s="128">
        <f>(((IF(L96&lt;G96,G96,IF(L96&gt;K96,K96,L96)))-(IF(L96&lt;G96,G96,IF(AND(L96&gt;=G96,L96&lt;H96),G96,IF(AND(L96&gt;=H96,L96&lt;I96),H96,IF(AND(L96&gt;=I96,L96&lt;J96),I96,IF(AND(L96&gt;=J96,L96&lt;K96),J96,IF(L96&gt;=K96,K96,"0"))))))))/(K96-J96))+IF(L96&lt;G96,"1",IF(AND(L96&gt;=G96,L96&lt;H96),"1",IF(AND(L96&gt;=H96,L96&lt;I96),"2",IF(AND(L96&gt;=I96,L96&lt;J96),"3",IF(AND(L96&gt;=J96,L96&lt;K96),"4",IF(L96&gt;=K96,"5","0"))))))</f>
        <v>1</v>
      </c>
      <c r="N96" s="128">
        <f t="shared" si="22"/>
        <v>2.5000000000000001E-2</v>
      </c>
    </row>
    <row r="97" spans="1:24" ht="18.75" customHeight="1">
      <c r="A97" s="452"/>
      <c r="B97" s="453"/>
      <c r="C97" s="454"/>
      <c r="D97" s="455"/>
      <c r="E97" s="457"/>
      <c r="F97" s="453"/>
      <c r="G97" s="474" t="s">
        <v>222</v>
      </c>
      <c r="H97" s="459"/>
      <c r="I97" s="459"/>
      <c r="J97" s="459"/>
      <c r="K97" s="459"/>
      <c r="L97" s="453"/>
      <c r="M97" s="453"/>
      <c r="N97" s="476">
        <f>SUM(N11:N96)</f>
        <v>2.9935339999999999</v>
      </c>
      <c r="O97" s="477"/>
      <c r="P97" s="477"/>
      <c r="Q97" s="477"/>
      <c r="R97" s="477"/>
      <c r="S97" s="477"/>
      <c r="T97" s="477"/>
      <c r="U97" s="477"/>
      <c r="V97" s="477"/>
      <c r="W97" s="477"/>
      <c r="X97" s="477"/>
    </row>
    <row r="98" spans="1:24" ht="18.75" customHeight="1">
      <c r="A98" s="1"/>
      <c r="B98" s="5"/>
      <c r="C98" s="465"/>
      <c r="D98" s="466"/>
      <c r="E98" s="466"/>
      <c r="F98" s="5"/>
      <c r="G98" s="479" t="s">
        <v>223</v>
      </c>
      <c r="H98" s="5"/>
      <c r="I98" s="403"/>
      <c r="J98" s="403"/>
      <c r="K98" s="403"/>
      <c r="L98" s="5"/>
      <c r="M98" s="5"/>
      <c r="N98" s="481">
        <f>SUM(N97*100)/5</f>
        <v>59.870679999999993</v>
      </c>
      <c r="O98" s="33"/>
      <c r="P98" s="33"/>
      <c r="Q98" s="33"/>
      <c r="R98" s="33"/>
      <c r="S98" s="33"/>
      <c r="T98" s="33"/>
      <c r="U98" s="33"/>
      <c r="V98" s="33"/>
      <c r="W98" s="33"/>
      <c r="X98" s="33"/>
    </row>
    <row r="99" spans="1:24" ht="18.75" customHeight="1">
      <c r="A99" s="1"/>
      <c r="B99" s="1"/>
      <c r="C99" s="260"/>
      <c r="D99" s="1"/>
      <c r="E99" s="1"/>
      <c r="F99" s="5"/>
      <c r="G99" s="5"/>
      <c r="H99" s="5"/>
      <c r="I99" s="5"/>
      <c r="J99" s="5">
        <v>5</v>
      </c>
      <c r="K99" s="5"/>
      <c r="L99" s="5"/>
      <c r="M99" s="5"/>
      <c r="N99" s="5"/>
      <c r="O99" s="33"/>
      <c r="P99" s="33"/>
      <c r="Q99" s="33"/>
      <c r="R99" s="33"/>
      <c r="S99" s="33"/>
      <c r="T99" s="33"/>
      <c r="U99" s="33"/>
      <c r="V99" s="33"/>
      <c r="W99" s="33"/>
      <c r="X99" s="33"/>
    </row>
    <row r="100" spans="1:24" ht="18.75" customHeight="1">
      <c r="A100" s="1"/>
      <c r="B100" s="1"/>
      <c r="C100" s="4"/>
      <c r="D100" s="4"/>
      <c r="E100" s="4"/>
      <c r="F100" s="5"/>
      <c r="G100" s="5"/>
      <c r="H100" s="5"/>
      <c r="I100" s="5"/>
      <c r="J100" s="5"/>
      <c r="K100" s="5"/>
      <c r="L100" s="5"/>
      <c r="M100" s="5"/>
      <c r="N100" s="5"/>
    </row>
    <row r="101" spans="1:24" ht="18.75" customHeight="1">
      <c r="A101" s="1"/>
      <c r="B101" s="1"/>
      <c r="C101" s="4"/>
      <c r="D101" s="4"/>
      <c r="E101" s="4"/>
      <c r="F101" s="5"/>
      <c r="G101" s="5"/>
      <c r="H101" s="5"/>
      <c r="I101" s="5"/>
      <c r="J101" s="5"/>
      <c r="K101" s="5"/>
      <c r="L101" s="5"/>
      <c r="M101" s="5"/>
      <c r="N101" s="5"/>
    </row>
    <row r="102" spans="1:24" ht="18.75" customHeight="1">
      <c r="A102" s="1"/>
      <c r="B102" s="1"/>
      <c r="C102" s="4"/>
      <c r="D102" s="4"/>
      <c r="E102" s="4"/>
      <c r="F102" s="5"/>
      <c r="G102" s="5"/>
      <c r="H102" s="5"/>
      <c r="I102" s="5"/>
      <c r="J102" s="5"/>
      <c r="K102" s="5"/>
      <c r="L102" s="5"/>
      <c r="M102" s="5"/>
      <c r="N102" s="5"/>
    </row>
    <row r="103" spans="1:24" ht="18.75" customHeight="1">
      <c r="A103" s="1"/>
      <c r="B103" s="1"/>
      <c r="C103" s="4"/>
      <c r="D103" s="4"/>
      <c r="E103" s="4"/>
      <c r="F103" s="5"/>
      <c r="G103" s="5"/>
      <c r="H103" s="5"/>
      <c r="I103" s="5"/>
      <c r="J103" s="5"/>
      <c r="K103" s="5"/>
      <c r="L103" s="5"/>
      <c r="M103" s="5"/>
      <c r="N103" s="5"/>
    </row>
    <row r="104" spans="1:24" ht="18.75" customHeight="1">
      <c r="A104" s="1"/>
      <c r="B104" s="1"/>
      <c r="C104" s="4"/>
      <c r="D104" s="4"/>
      <c r="E104" s="4"/>
      <c r="F104" s="5"/>
      <c r="G104" s="5"/>
      <c r="H104" s="5"/>
      <c r="I104" s="5"/>
      <c r="J104" s="5"/>
      <c r="K104" s="5"/>
      <c r="L104" s="5"/>
      <c r="M104" s="5"/>
      <c r="N104" s="5"/>
    </row>
    <row r="105" spans="1:24" ht="18.75" customHeight="1">
      <c r="A105" s="1"/>
      <c r="B105" s="1"/>
      <c r="C105" s="4"/>
      <c r="D105" s="4"/>
      <c r="E105" s="4"/>
      <c r="F105" s="5"/>
      <c r="G105" s="5"/>
      <c r="H105" s="5"/>
      <c r="I105" s="5"/>
      <c r="J105" s="5"/>
      <c r="K105" s="5"/>
      <c r="L105" s="5"/>
      <c r="M105" s="5"/>
      <c r="N105" s="5"/>
    </row>
    <row r="106" spans="1:24" ht="18.75" customHeight="1">
      <c r="A106" s="1"/>
      <c r="B106" s="1"/>
      <c r="C106" s="4"/>
      <c r="D106" s="4"/>
      <c r="E106" s="4"/>
      <c r="F106" s="5"/>
      <c r="G106" s="5"/>
      <c r="H106" s="5"/>
      <c r="I106" s="5"/>
      <c r="J106" s="5"/>
      <c r="K106" s="5"/>
      <c r="L106" s="5"/>
      <c r="M106" s="5"/>
      <c r="N106" s="5"/>
    </row>
    <row r="107" spans="1:24" ht="18.75" customHeight="1">
      <c r="A107" s="1"/>
      <c r="B107" s="1"/>
      <c r="C107" s="4"/>
      <c r="D107" s="4"/>
      <c r="E107" s="4"/>
      <c r="F107" s="5"/>
      <c r="G107" s="5"/>
      <c r="H107" s="5"/>
      <c r="I107" s="5"/>
      <c r="J107" s="5"/>
      <c r="K107" s="5"/>
      <c r="L107" s="5"/>
      <c r="M107" s="5"/>
      <c r="N107" s="5"/>
    </row>
    <row r="108" spans="1:24" ht="18.75" customHeight="1"/>
    <row r="109" spans="1:24" ht="18.75" customHeight="1">
      <c r="A109" s="1"/>
      <c r="B109" s="1"/>
      <c r="C109" s="4"/>
      <c r="D109" s="4"/>
      <c r="E109" s="4"/>
      <c r="F109" s="5"/>
      <c r="G109" s="5"/>
      <c r="H109" s="5"/>
      <c r="I109" s="5"/>
      <c r="J109" s="5"/>
      <c r="K109" s="5"/>
      <c r="L109" s="5"/>
      <c r="M109" s="5"/>
      <c r="N109" s="5"/>
    </row>
    <row r="110" spans="1:24" ht="15.75" customHeight="1"/>
    <row r="111" spans="1:24" ht="15.75" customHeight="1"/>
    <row r="112" spans="1:24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5:B7"/>
    <mergeCell ref="C5:C7"/>
    <mergeCell ref="G5:K5"/>
    <mergeCell ref="A40:A41"/>
  </mergeCells>
  <pageMargins left="0.7" right="0.7" top="0.75" bottom="0.75" header="0" footer="0"/>
  <pageSetup orientation="landscape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X1000"/>
  <sheetViews>
    <sheetView workbookViewId="0"/>
  </sheetViews>
  <sheetFormatPr defaultColWidth="12.625" defaultRowHeight="15" customHeight="1"/>
  <cols>
    <col min="1" max="1" width="6" customWidth="1"/>
    <col min="2" max="2" width="3.75" customWidth="1"/>
    <col min="3" max="3" width="59.875" customWidth="1"/>
    <col min="4" max="4" width="7.25" customWidth="1"/>
    <col min="5" max="5" width="7.875" customWidth="1"/>
    <col min="6" max="6" width="4.875" customWidth="1"/>
    <col min="7" max="7" width="6.125" customWidth="1"/>
    <col min="8" max="8" width="5.75" customWidth="1"/>
    <col min="9" max="10" width="5.5" customWidth="1"/>
    <col min="11" max="11" width="5.75" customWidth="1"/>
    <col min="12" max="12" width="7.5" customWidth="1"/>
    <col min="13" max="13" width="7.125" customWidth="1"/>
    <col min="14" max="14" width="7.875" customWidth="1"/>
    <col min="15" max="24" width="8.625" customWidth="1"/>
  </cols>
  <sheetData>
    <row r="1" spans="1:24" ht="18.75" customHeight="1">
      <c r="A1" s="1"/>
      <c r="B1" s="1"/>
      <c r="C1" s="2" t="s">
        <v>1</v>
      </c>
      <c r="D1" s="4"/>
      <c r="E1" s="4"/>
      <c r="F1" s="5"/>
      <c r="G1" s="5"/>
      <c r="H1" s="5"/>
      <c r="I1" s="5"/>
      <c r="J1" s="5"/>
      <c r="K1" s="5"/>
      <c r="L1" s="5"/>
      <c r="M1" s="5"/>
      <c r="N1" s="5"/>
    </row>
    <row r="2" spans="1:24" ht="18.75" customHeight="1">
      <c r="A2" s="6"/>
      <c r="B2" s="6"/>
      <c r="C2" s="7" t="s">
        <v>3</v>
      </c>
      <c r="D2" s="7"/>
      <c r="E2" s="7"/>
      <c r="F2" s="7"/>
      <c r="G2" s="7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ht="18.75" customHeight="1">
      <c r="A3" s="6"/>
      <c r="B3" s="6"/>
      <c r="C3" s="9" t="s">
        <v>5</v>
      </c>
      <c r="D3" s="9" t="s">
        <v>7</v>
      </c>
      <c r="E3" s="9"/>
      <c r="F3" s="9"/>
      <c r="G3" s="9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ht="18.75" customHeight="1">
      <c r="A4" s="6"/>
      <c r="B4" s="9"/>
      <c r="C4" s="11" t="s">
        <v>8</v>
      </c>
      <c r="D4" s="11" t="s">
        <v>10</v>
      </c>
      <c r="E4" s="13"/>
      <c r="F4" s="15"/>
      <c r="G4" s="15"/>
      <c r="H4" s="6"/>
      <c r="I4" s="6"/>
      <c r="J4" s="6"/>
      <c r="K4" s="6"/>
      <c r="L4" s="6"/>
      <c r="M4" s="126" t="s">
        <v>81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ht="18.75" customHeight="1">
      <c r="A5" s="19" t="s">
        <v>15</v>
      </c>
      <c r="B5" s="531" t="s">
        <v>4</v>
      </c>
      <c r="C5" s="536" t="s">
        <v>18</v>
      </c>
      <c r="D5" s="24" t="s">
        <v>20</v>
      </c>
      <c r="E5" s="25" t="s">
        <v>28</v>
      </c>
      <c r="F5" s="43"/>
      <c r="G5" s="538" t="s">
        <v>33</v>
      </c>
      <c r="H5" s="539"/>
      <c r="I5" s="539"/>
      <c r="J5" s="539"/>
      <c r="K5" s="540"/>
      <c r="L5" s="31" t="s">
        <v>37</v>
      </c>
      <c r="M5" s="31" t="s">
        <v>16</v>
      </c>
      <c r="N5" s="31" t="s">
        <v>38</v>
      </c>
      <c r="O5" s="33"/>
      <c r="P5" s="33"/>
      <c r="Q5" s="33"/>
      <c r="R5" s="33"/>
      <c r="S5" s="33"/>
      <c r="T5" s="33"/>
      <c r="U5" s="33"/>
      <c r="V5" s="33"/>
      <c r="W5" s="33"/>
      <c r="X5" s="33"/>
    </row>
    <row r="6" spans="1:24" ht="18.75" customHeight="1">
      <c r="A6" s="35" t="s">
        <v>39</v>
      </c>
      <c r="B6" s="532"/>
      <c r="C6" s="537"/>
      <c r="D6" s="36" t="s">
        <v>43</v>
      </c>
      <c r="E6" s="37"/>
      <c r="F6" s="43"/>
      <c r="G6" s="38" t="s">
        <v>53</v>
      </c>
      <c r="H6" s="38" t="s">
        <v>53</v>
      </c>
      <c r="I6" s="38" t="s">
        <v>53</v>
      </c>
      <c r="J6" s="38" t="s">
        <v>53</v>
      </c>
      <c r="K6" s="38" t="s">
        <v>53</v>
      </c>
      <c r="L6" s="39" t="s">
        <v>55</v>
      </c>
      <c r="M6" s="39" t="s">
        <v>58</v>
      </c>
      <c r="N6" s="39" t="s">
        <v>59</v>
      </c>
      <c r="O6" s="33"/>
      <c r="P6" s="33"/>
      <c r="Q6" s="33"/>
      <c r="R6" s="33"/>
      <c r="S6" s="33"/>
      <c r="T6" s="33"/>
      <c r="U6" s="33"/>
      <c r="V6" s="33"/>
      <c r="W6" s="33"/>
      <c r="X6" s="33"/>
    </row>
    <row r="7" spans="1:24" ht="18.75" customHeight="1">
      <c r="A7" s="40"/>
      <c r="B7" s="533"/>
      <c r="C7" s="535"/>
      <c r="D7" s="41"/>
      <c r="E7" s="42"/>
      <c r="F7" s="43" t="s">
        <v>70</v>
      </c>
      <c r="G7" s="44">
        <v>1</v>
      </c>
      <c r="H7" s="45">
        <v>2</v>
      </c>
      <c r="I7" s="45">
        <v>3</v>
      </c>
      <c r="J7" s="45">
        <v>4</v>
      </c>
      <c r="K7" s="45">
        <v>5</v>
      </c>
      <c r="L7" s="49" t="s">
        <v>73</v>
      </c>
      <c r="M7" s="49" t="s">
        <v>75</v>
      </c>
      <c r="N7" s="49" t="s">
        <v>76</v>
      </c>
      <c r="O7" s="33"/>
      <c r="P7" s="33"/>
      <c r="Q7" s="33"/>
      <c r="R7" s="33"/>
      <c r="S7" s="33"/>
      <c r="T7" s="33"/>
      <c r="U7" s="33"/>
      <c r="V7" s="33"/>
      <c r="W7" s="33"/>
      <c r="X7" s="33"/>
    </row>
    <row r="8" spans="1:24" ht="18.75" customHeight="1">
      <c r="A8" s="51"/>
      <c r="B8" s="52"/>
      <c r="C8" s="138" t="s">
        <v>78</v>
      </c>
      <c r="D8" s="139"/>
      <c r="E8" s="139"/>
      <c r="F8" s="59">
        <v>100</v>
      </c>
      <c r="G8" s="141"/>
      <c r="H8" s="141"/>
      <c r="I8" s="141"/>
      <c r="J8" s="141"/>
      <c r="K8" s="141"/>
      <c r="L8" s="142"/>
      <c r="M8" s="142"/>
      <c r="N8" s="143"/>
      <c r="O8" s="33"/>
      <c r="P8" s="33"/>
      <c r="Q8" s="33"/>
      <c r="R8" s="33"/>
      <c r="S8" s="33"/>
      <c r="T8" s="33"/>
      <c r="U8" s="33"/>
      <c r="V8" s="33"/>
      <c r="W8" s="33"/>
      <c r="X8" s="33"/>
    </row>
    <row r="9" spans="1:24" ht="18.75" customHeight="1">
      <c r="A9" s="51"/>
      <c r="B9" s="145"/>
      <c r="C9" s="146" t="s">
        <v>84</v>
      </c>
      <c r="D9" s="148"/>
      <c r="E9" s="148"/>
      <c r="F9" s="59">
        <v>45</v>
      </c>
      <c r="G9" s="150"/>
      <c r="H9" s="150"/>
      <c r="I9" s="150"/>
      <c r="J9" s="150"/>
      <c r="K9" s="150"/>
      <c r="L9" s="152"/>
      <c r="M9" s="152"/>
      <c r="N9" s="152"/>
      <c r="O9" s="33"/>
      <c r="P9" s="33"/>
      <c r="Q9" s="33"/>
      <c r="R9" s="33"/>
      <c r="S9" s="33"/>
      <c r="T9" s="33"/>
      <c r="U9" s="33"/>
      <c r="V9" s="33"/>
      <c r="W9" s="33"/>
      <c r="X9" s="33"/>
    </row>
    <row r="10" spans="1:24" ht="18.75" customHeight="1">
      <c r="A10" s="84"/>
      <c r="B10" s="154"/>
      <c r="C10" s="156" t="s">
        <v>88</v>
      </c>
      <c r="D10" s="158"/>
      <c r="E10" s="158"/>
      <c r="F10" s="103"/>
      <c r="G10" s="160"/>
      <c r="H10" s="160"/>
      <c r="I10" s="160"/>
      <c r="J10" s="160"/>
      <c r="K10" s="160"/>
      <c r="L10" s="160"/>
      <c r="M10" s="160"/>
      <c r="N10" s="160"/>
    </row>
    <row r="11" spans="1:24" ht="18.75" customHeight="1">
      <c r="A11" s="112" t="s">
        <v>39</v>
      </c>
      <c r="B11" s="162">
        <v>1.1000000000000001</v>
      </c>
      <c r="C11" s="166" t="s">
        <v>90</v>
      </c>
      <c r="D11" s="168"/>
      <c r="E11" s="170" t="s">
        <v>91</v>
      </c>
      <c r="F11" s="122">
        <v>2.5</v>
      </c>
      <c r="G11" s="171">
        <v>30</v>
      </c>
      <c r="H11" s="171">
        <v>25</v>
      </c>
      <c r="I11" s="171">
        <v>20</v>
      </c>
      <c r="J11" s="171">
        <v>15</v>
      </c>
      <c r="K11" s="171">
        <v>10</v>
      </c>
      <c r="L11" s="172"/>
      <c r="M11" s="172">
        <f t="shared" ref="M11:M12" si="0">(((IF(L11&gt;G11,G11,IF(L11&lt;K11,K11,L11)))-(IF(L11&lt;G11,G11,IF(AND(L11&gt;=G11,L11&lt;H11),G11,IF(AND(L11&gt;=H11,L11&lt;I11),H11,IF(AND(L11&gt;=I11,L11&lt;J11),I11,IF(AND(L11&gt;=J11,L11&lt;K11),J11,IF(L11&gt;=K11,K11,"0"))))))))/(K11-J11))+IF(L11&lt;G11,"1",IF(AND(L11&gt;=G11,L11&lt;H11),"1",IF(AND(L11&gt;=H11,L11&lt;I11),"2",IF(AND(L11&gt;=I11,L11&lt;J11),"3",IF(AND(L11&gt;=J11,L11&lt;K11),"4",IF(L11&gt;=K11,"5","0"))))))</f>
        <v>5</v>
      </c>
      <c r="N11" s="172">
        <f t="shared" ref="N11:N16" si="1">SUM(M11*F11)/100</f>
        <v>0.125</v>
      </c>
      <c r="O11" s="130"/>
      <c r="P11" s="130"/>
      <c r="Q11" s="130"/>
      <c r="R11" s="130"/>
      <c r="S11" s="130"/>
      <c r="T11" s="130"/>
      <c r="U11" s="130"/>
      <c r="V11" s="130"/>
      <c r="W11" s="130"/>
      <c r="X11" s="130"/>
    </row>
    <row r="12" spans="1:24" ht="18.75" customHeight="1">
      <c r="A12" s="132"/>
      <c r="B12" s="56">
        <v>1.2</v>
      </c>
      <c r="C12" s="134" t="s">
        <v>92</v>
      </c>
      <c r="D12" s="116" t="s">
        <v>93</v>
      </c>
      <c r="E12" s="118" t="s">
        <v>94</v>
      </c>
      <c r="F12" s="122">
        <v>0.5</v>
      </c>
      <c r="G12" s="127">
        <v>18</v>
      </c>
      <c r="H12" s="127">
        <v>17.5</v>
      </c>
      <c r="I12" s="127">
        <v>17</v>
      </c>
      <c r="J12" s="127">
        <v>16.5</v>
      </c>
      <c r="K12" s="127">
        <v>16</v>
      </c>
      <c r="L12" s="128">
        <v>22.22</v>
      </c>
      <c r="M12" s="128">
        <f t="shared" si="0"/>
        <v>1</v>
      </c>
      <c r="N12" s="128">
        <f t="shared" si="1"/>
        <v>5.0000000000000001E-3</v>
      </c>
      <c r="O12" s="130"/>
      <c r="P12" s="130"/>
      <c r="Q12" s="130"/>
      <c r="R12" s="130"/>
      <c r="S12" s="130"/>
      <c r="T12" s="130"/>
      <c r="U12" s="130"/>
      <c r="V12" s="130"/>
      <c r="W12" s="130"/>
      <c r="X12" s="130"/>
    </row>
    <row r="13" spans="1:24" ht="18.75" customHeight="1">
      <c r="A13" s="132"/>
      <c r="B13" s="24">
        <v>1.3</v>
      </c>
      <c r="C13" s="114" t="s">
        <v>95</v>
      </c>
      <c r="D13" s="116">
        <v>0.6</v>
      </c>
      <c r="E13" s="118" t="s">
        <v>94</v>
      </c>
      <c r="F13" s="122">
        <v>0.5</v>
      </c>
      <c r="G13" s="127">
        <v>50</v>
      </c>
      <c r="H13" s="127">
        <v>55</v>
      </c>
      <c r="I13" s="127">
        <v>60</v>
      </c>
      <c r="J13" s="127">
        <v>65</v>
      </c>
      <c r="K13" s="127">
        <v>70</v>
      </c>
      <c r="L13" s="128">
        <v>51.85</v>
      </c>
      <c r="M13" s="128">
        <f>(((IF(L13&lt;G13,G13,IF(L13&gt;K13,K13,L13)))-(IF(L13&lt;G13,G13,IF(AND(L13&gt;=G13,L13&lt;H13),G13,IF(AND(L13&gt;=H13,L13&lt;I13),H13,IF(AND(L13&gt;=I13,L13&lt;J13),I13,IF(AND(L13&gt;=J13,L13&lt;K13),J13,IF(L13&gt;=K13,K13,"0"))))))))/(K13-J13))+IF(L13&lt;G13,"1",IF(AND(L13&gt;=G13,L13&lt;H13),"1",IF(AND(L13&gt;=H13,L13&lt;I13),"2",IF(AND(L13&gt;=I13,L13&lt;J13),"3",IF(AND(L13&gt;=J13,L13&lt;K13),"4",IF(L13&gt;=K13,"5","0"))))))</f>
        <v>1.3700000000000003</v>
      </c>
      <c r="N13" s="128">
        <f t="shared" si="1"/>
        <v>6.8500000000000019E-3</v>
      </c>
      <c r="O13" s="130"/>
      <c r="P13" s="130"/>
      <c r="Q13" s="130"/>
      <c r="R13" s="130"/>
      <c r="S13" s="130"/>
      <c r="T13" s="130"/>
      <c r="U13" s="130"/>
      <c r="V13" s="130"/>
      <c r="W13" s="130"/>
      <c r="X13" s="130"/>
    </row>
    <row r="14" spans="1:24" ht="18.75" customHeight="1">
      <c r="A14" s="153"/>
      <c r="B14" s="155">
        <v>1.4</v>
      </c>
      <c r="C14" s="114" t="s">
        <v>96</v>
      </c>
      <c r="D14" s="116" t="s">
        <v>97</v>
      </c>
      <c r="E14" s="118" t="s">
        <v>94</v>
      </c>
      <c r="F14" s="122">
        <v>0.5</v>
      </c>
      <c r="G14" s="127">
        <v>7</v>
      </c>
      <c r="H14" s="127">
        <v>6</v>
      </c>
      <c r="I14" s="127">
        <v>5</v>
      </c>
      <c r="J14" s="127">
        <v>4</v>
      </c>
      <c r="K14" s="157">
        <v>3</v>
      </c>
      <c r="L14" s="128">
        <v>6.78</v>
      </c>
      <c r="M14" s="128">
        <f>(((IF(L14&gt;G14,G14,IF(L14&lt;K14,K14,L14)))-(IF(L14&lt;G14,G14,IF(AND(L14&gt;=G14,L14&lt;H14),G14,IF(AND(L14&gt;=H14,L14&lt;I14),H14,IF(AND(L14&gt;=I14,L14&lt;J14),I14,IF(AND(L14&gt;=J14,L14&lt;K14),J14,IF(L14&gt;=K14,K14,"0"))))))))/(K14-J14))+IF(L14&lt;G14,"1",IF(AND(L14&gt;=G14,L14&lt;H14),"1",IF(AND(L14&gt;=H14,L14&lt;I14),"2",IF(AND(L14&gt;=I14,L14&lt;J14),"3",IF(AND(L14&gt;=J14,L14&lt;K14),"4",IF(L14&gt;=K14,"5","0"))))))</f>
        <v>1.2199999999999998</v>
      </c>
      <c r="N14" s="128">
        <f t="shared" si="1"/>
        <v>6.0999999999999987E-3</v>
      </c>
      <c r="O14" s="130"/>
      <c r="P14" s="130"/>
      <c r="Q14" s="130"/>
      <c r="R14" s="130"/>
      <c r="S14" s="130"/>
      <c r="T14" s="130"/>
      <c r="U14" s="130"/>
      <c r="V14" s="130"/>
      <c r="W14" s="130"/>
      <c r="X14" s="130"/>
    </row>
    <row r="15" spans="1:24" ht="18.75" customHeight="1">
      <c r="A15" s="159"/>
      <c r="B15" s="155">
        <v>1.5</v>
      </c>
      <c r="C15" s="114" t="s">
        <v>98</v>
      </c>
      <c r="D15" s="116">
        <v>0.6</v>
      </c>
      <c r="E15" s="118" t="s">
        <v>94</v>
      </c>
      <c r="F15" s="122">
        <v>0.5</v>
      </c>
      <c r="G15" s="127">
        <v>56</v>
      </c>
      <c r="H15" s="127">
        <v>58</v>
      </c>
      <c r="I15" s="127">
        <v>60</v>
      </c>
      <c r="J15" s="127">
        <v>62</v>
      </c>
      <c r="K15" s="127">
        <v>64</v>
      </c>
      <c r="L15" s="165">
        <v>60.71</v>
      </c>
      <c r="M15" s="128">
        <f t="shared" ref="M15:M16" si="2">(((IF(L15&lt;G15,G15,IF(L15&gt;K15,K15,L15)))-(IF(L15&lt;G15,G15,IF(AND(L15&gt;=G15,L15&lt;H15),G15,IF(AND(L15&gt;=H15,L15&lt;I15),H15,IF(AND(L15&gt;=I15,L15&lt;J15),I15,IF(AND(L15&gt;=J15,L15&lt;K15),J15,IF(L15&gt;=K15,K15,"0"))))))))/(K15-J15))+IF(L15&lt;G15,"1",IF(AND(L15&gt;=G15,L15&lt;H15),"1",IF(AND(L15&gt;=H15,L15&lt;I15),"2",IF(AND(L15&gt;=I15,L15&lt;J15),"3",IF(AND(L15&gt;=J15,L15&lt;K15),"4",IF(L15&gt;=K15,"5","0"))))))</f>
        <v>3.3550000000000004</v>
      </c>
      <c r="N15" s="128">
        <f t="shared" si="1"/>
        <v>1.6775000000000002E-2</v>
      </c>
      <c r="O15" s="130"/>
      <c r="P15" s="130"/>
      <c r="Q15" s="130"/>
      <c r="R15" s="130"/>
      <c r="S15" s="130"/>
      <c r="T15" s="130"/>
      <c r="U15" s="130"/>
      <c r="V15" s="130"/>
      <c r="W15" s="130"/>
      <c r="X15" s="130"/>
    </row>
    <row r="16" spans="1:24" ht="18.75" customHeight="1">
      <c r="A16" s="159"/>
      <c r="B16" s="155">
        <v>1.6</v>
      </c>
      <c r="C16" s="114" t="s">
        <v>99</v>
      </c>
      <c r="D16" s="167">
        <v>0.6</v>
      </c>
      <c r="E16" s="167" t="s">
        <v>94</v>
      </c>
      <c r="F16" s="174">
        <v>0.5</v>
      </c>
      <c r="G16" s="180">
        <v>50</v>
      </c>
      <c r="H16" s="180">
        <v>55</v>
      </c>
      <c r="I16" s="180">
        <v>60</v>
      </c>
      <c r="J16" s="180">
        <v>65</v>
      </c>
      <c r="K16" s="180">
        <v>70</v>
      </c>
      <c r="L16" s="182">
        <v>35.020000000000003</v>
      </c>
      <c r="M16" s="128">
        <f t="shared" si="2"/>
        <v>1</v>
      </c>
      <c r="N16" s="128">
        <f t="shared" si="1"/>
        <v>5.0000000000000001E-3</v>
      </c>
      <c r="O16" s="130"/>
      <c r="P16" s="130"/>
      <c r="Q16" s="130"/>
      <c r="R16" s="130"/>
      <c r="S16" s="130"/>
      <c r="T16" s="130"/>
      <c r="U16" s="130"/>
      <c r="V16" s="130"/>
      <c r="W16" s="130"/>
      <c r="X16" s="130"/>
    </row>
    <row r="17" spans="1:24" ht="18.75" customHeight="1">
      <c r="A17" s="159" t="s">
        <v>39</v>
      </c>
      <c r="B17" s="155">
        <v>1.7</v>
      </c>
      <c r="C17" s="184" t="s">
        <v>100</v>
      </c>
      <c r="D17" s="187"/>
      <c r="E17" s="188"/>
      <c r="F17" s="192"/>
      <c r="G17" s="189"/>
      <c r="H17" s="189"/>
      <c r="I17" s="189"/>
      <c r="J17" s="189"/>
      <c r="K17" s="189"/>
      <c r="L17" s="194"/>
      <c r="M17" s="194"/>
      <c r="N17" s="196"/>
      <c r="O17" s="130"/>
      <c r="P17" s="130"/>
      <c r="Q17" s="130"/>
      <c r="R17" s="130"/>
      <c r="S17" s="130"/>
      <c r="T17" s="130"/>
      <c r="U17" s="130"/>
      <c r="V17" s="130"/>
      <c r="W17" s="130"/>
      <c r="X17" s="130"/>
    </row>
    <row r="18" spans="1:24" ht="18.75" customHeight="1">
      <c r="A18" s="159"/>
      <c r="B18" s="155"/>
      <c r="C18" s="114" t="s">
        <v>101</v>
      </c>
      <c r="D18" s="170">
        <v>0.7</v>
      </c>
      <c r="E18" s="170" t="s">
        <v>94</v>
      </c>
      <c r="F18" s="199">
        <v>1</v>
      </c>
      <c r="G18" s="171">
        <v>70</v>
      </c>
      <c r="H18" s="171">
        <v>75</v>
      </c>
      <c r="I18" s="171">
        <v>80</v>
      </c>
      <c r="J18" s="171">
        <v>85</v>
      </c>
      <c r="K18" s="171">
        <v>90</v>
      </c>
      <c r="L18" s="201">
        <v>37.24</v>
      </c>
      <c r="M18" s="128">
        <f t="shared" ref="M18:M21" si="3">(((IF(L18&lt;G18,G18,IF(L18&gt;K18,K18,L18)))-(IF(L18&lt;G18,G18,IF(AND(L18&gt;=G18,L18&lt;H18),G18,IF(AND(L18&gt;=H18,L18&lt;I18),H18,IF(AND(L18&gt;=I18,L18&lt;J18),I18,IF(AND(L18&gt;=J18,L18&lt;K18),J18,IF(L18&gt;=K18,K18,"0"))))))))/(K18-J18))+IF(L18&lt;G18,"1",IF(AND(L18&gt;=G18,L18&lt;H18),"1",IF(AND(L18&gt;=H18,L18&lt;I18),"2",IF(AND(L18&gt;=I18,L18&lt;J18),"3",IF(AND(L18&gt;=J18,L18&lt;K18),"4",IF(L18&gt;=K18,"5","0"))))))</f>
        <v>1</v>
      </c>
      <c r="N18" s="128">
        <f t="shared" ref="N18:N21" si="4">SUM(M18*F18)/100</f>
        <v>0.01</v>
      </c>
      <c r="O18" s="130"/>
      <c r="P18" s="130"/>
      <c r="Q18" s="130"/>
      <c r="R18" s="130"/>
      <c r="S18" s="130"/>
      <c r="T18" s="130"/>
      <c r="U18" s="130"/>
      <c r="V18" s="130"/>
      <c r="W18" s="130"/>
      <c r="X18" s="130"/>
    </row>
    <row r="19" spans="1:24" ht="18.75" customHeight="1">
      <c r="A19" s="159"/>
      <c r="B19" s="155"/>
      <c r="C19" s="114" t="s">
        <v>102</v>
      </c>
      <c r="D19" s="118">
        <v>0.2</v>
      </c>
      <c r="E19" s="118" t="s">
        <v>94</v>
      </c>
      <c r="F19" s="122">
        <v>0.7</v>
      </c>
      <c r="G19" s="127">
        <v>20</v>
      </c>
      <c r="H19" s="127">
        <v>21</v>
      </c>
      <c r="I19" s="127">
        <v>22</v>
      </c>
      <c r="J19" s="127">
        <v>23</v>
      </c>
      <c r="K19" s="127">
        <v>24</v>
      </c>
      <c r="L19" s="165">
        <v>21.8</v>
      </c>
      <c r="M19" s="128">
        <f t="shared" si="3"/>
        <v>2.8000000000000007</v>
      </c>
      <c r="N19" s="128">
        <f t="shared" si="4"/>
        <v>1.9600000000000003E-2</v>
      </c>
      <c r="O19" s="130"/>
      <c r="P19" s="130"/>
      <c r="Q19" s="130"/>
      <c r="R19" s="130"/>
      <c r="S19" s="130"/>
      <c r="T19" s="130"/>
      <c r="U19" s="130"/>
      <c r="V19" s="130"/>
      <c r="W19" s="130"/>
      <c r="X19" s="130"/>
    </row>
    <row r="20" spans="1:24" ht="18.75" customHeight="1">
      <c r="A20" s="159"/>
      <c r="B20" s="155"/>
      <c r="C20" s="114" t="s">
        <v>103</v>
      </c>
      <c r="D20" s="116">
        <v>0.7</v>
      </c>
      <c r="E20" s="118" t="s">
        <v>94</v>
      </c>
      <c r="F20" s="122">
        <v>0.8</v>
      </c>
      <c r="G20" s="127">
        <v>70</v>
      </c>
      <c r="H20" s="127">
        <v>75</v>
      </c>
      <c r="I20" s="127">
        <v>80</v>
      </c>
      <c r="J20" s="127">
        <v>85</v>
      </c>
      <c r="K20" s="127">
        <v>90</v>
      </c>
      <c r="L20" s="165">
        <v>79.12</v>
      </c>
      <c r="M20" s="128">
        <f t="shared" si="3"/>
        <v>2.8240000000000007</v>
      </c>
      <c r="N20" s="128">
        <f t="shared" si="4"/>
        <v>2.2592000000000008E-2</v>
      </c>
      <c r="O20" s="130"/>
      <c r="P20" s="130"/>
      <c r="Q20" s="130"/>
      <c r="R20" s="130"/>
      <c r="S20" s="130"/>
      <c r="T20" s="130"/>
      <c r="U20" s="130"/>
      <c r="V20" s="130"/>
      <c r="W20" s="130"/>
      <c r="X20" s="130"/>
    </row>
    <row r="21" spans="1:24" ht="18.75" customHeight="1">
      <c r="A21" s="159" t="s">
        <v>39</v>
      </c>
      <c r="B21" s="155"/>
      <c r="C21" s="114" t="s">
        <v>104</v>
      </c>
      <c r="D21" s="118">
        <v>0.5</v>
      </c>
      <c r="E21" s="118" t="s">
        <v>94</v>
      </c>
      <c r="F21" s="122">
        <v>2.5</v>
      </c>
      <c r="G21" s="127">
        <v>50</v>
      </c>
      <c r="H21" s="127">
        <v>51</v>
      </c>
      <c r="I21" s="127">
        <v>52</v>
      </c>
      <c r="J21" s="127">
        <v>53</v>
      </c>
      <c r="K21" s="127">
        <v>54</v>
      </c>
      <c r="L21" s="165">
        <v>52.9</v>
      </c>
      <c r="M21" s="128">
        <f t="shared" si="3"/>
        <v>3.8999999999999986</v>
      </c>
      <c r="N21" s="128">
        <f t="shared" si="4"/>
        <v>9.7499999999999962E-2</v>
      </c>
      <c r="O21" s="130"/>
      <c r="P21" s="130"/>
      <c r="Q21" s="130"/>
      <c r="R21" s="130"/>
      <c r="S21" s="130"/>
      <c r="T21" s="130"/>
      <c r="U21" s="130"/>
      <c r="V21" s="130"/>
      <c r="W21" s="130"/>
      <c r="X21" s="130"/>
    </row>
    <row r="22" spans="1:24" ht="18.75" customHeight="1">
      <c r="A22" s="159"/>
      <c r="B22" s="155">
        <v>1.8</v>
      </c>
      <c r="C22" s="114" t="s">
        <v>105</v>
      </c>
      <c r="D22" s="187"/>
      <c r="E22" s="213"/>
      <c r="F22" s="207"/>
      <c r="G22" s="210"/>
      <c r="H22" s="211"/>
      <c r="I22" s="211"/>
      <c r="J22" s="211"/>
      <c r="K22" s="211"/>
      <c r="L22" s="196"/>
      <c r="M22" s="196"/>
      <c r="N22" s="196"/>
      <c r="O22" s="130"/>
      <c r="P22" s="130"/>
      <c r="Q22" s="130"/>
      <c r="R22" s="130"/>
      <c r="S22" s="130"/>
      <c r="T22" s="130"/>
      <c r="U22" s="130"/>
      <c r="V22" s="130"/>
      <c r="W22" s="130"/>
      <c r="X22" s="130"/>
    </row>
    <row r="23" spans="1:24" ht="18.75" customHeight="1">
      <c r="A23" s="112"/>
      <c r="B23" s="155"/>
      <c r="C23" s="114" t="s">
        <v>106</v>
      </c>
      <c r="D23" s="116">
        <v>0.7</v>
      </c>
      <c r="E23" s="118" t="s">
        <v>94</v>
      </c>
      <c r="F23" s="122">
        <v>0.5</v>
      </c>
      <c r="G23" s="127">
        <v>70</v>
      </c>
      <c r="H23" s="127">
        <v>75</v>
      </c>
      <c r="I23" s="127">
        <v>80</v>
      </c>
      <c r="J23" s="127">
        <v>85</v>
      </c>
      <c r="K23" s="127">
        <v>90</v>
      </c>
      <c r="L23" s="165"/>
      <c r="M23" s="128">
        <f t="shared" ref="M23:M24" si="5">(((IF(L23&lt;G23,G23,IF(L23&gt;K23,K23,L23)))-(IF(L23&lt;G23,G23,IF(AND(L23&gt;=G23,L23&lt;H23),G23,IF(AND(L23&gt;=H23,L23&lt;I23),H23,IF(AND(L23&gt;=I23,L23&lt;J23),I23,IF(AND(L23&gt;=J23,L23&lt;K23),J23,IF(L23&gt;=K23,K23,"0"))))))))/(K23-J23))+IF(L23&lt;G23,"1",IF(AND(L23&gt;=G23,L23&lt;H23),"1",IF(AND(L23&gt;=H23,L23&lt;I23),"2",IF(AND(L23&gt;=I23,L23&lt;J23),"3",IF(AND(L23&gt;=J23,L23&lt;K23),"4",IF(L23&gt;=K23,"5","0"))))))</f>
        <v>1</v>
      </c>
      <c r="N23" s="128">
        <f t="shared" ref="N23:N41" si="6">SUM(M23*F23)/100</f>
        <v>5.0000000000000001E-3</v>
      </c>
      <c r="O23" s="130"/>
      <c r="P23" s="130"/>
      <c r="Q23" s="130"/>
      <c r="R23" s="130"/>
      <c r="S23" s="130"/>
      <c r="T23" s="130"/>
      <c r="U23" s="130"/>
      <c r="V23" s="130"/>
      <c r="W23" s="130"/>
      <c r="X23" s="130"/>
    </row>
    <row r="24" spans="1:24" ht="18.75" customHeight="1">
      <c r="A24" s="112"/>
      <c r="B24" s="216"/>
      <c r="C24" s="114" t="s">
        <v>107</v>
      </c>
      <c r="D24" s="116">
        <v>0.56000000000000005</v>
      </c>
      <c r="E24" s="118" t="s">
        <v>94</v>
      </c>
      <c r="F24" s="122">
        <v>0.5</v>
      </c>
      <c r="G24" s="127">
        <v>40</v>
      </c>
      <c r="H24" s="127">
        <v>45</v>
      </c>
      <c r="I24" s="127">
        <v>50</v>
      </c>
      <c r="J24" s="127">
        <v>55</v>
      </c>
      <c r="K24" s="127">
        <v>60</v>
      </c>
      <c r="L24" s="165"/>
      <c r="M24" s="128">
        <f t="shared" si="5"/>
        <v>1</v>
      </c>
      <c r="N24" s="128">
        <f t="shared" si="6"/>
        <v>5.0000000000000001E-3</v>
      </c>
      <c r="O24" s="130"/>
      <c r="P24" s="130"/>
      <c r="Q24" s="130"/>
      <c r="R24" s="130"/>
      <c r="S24" s="130"/>
      <c r="T24" s="130"/>
      <c r="U24" s="130"/>
      <c r="V24" s="130"/>
      <c r="W24" s="130"/>
      <c r="X24" s="130"/>
    </row>
    <row r="25" spans="1:24" ht="18.75" customHeight="1">
      <c r="A25" s="112" t="s">
        <v>39</v>
      </c>
      <c r="B25" s="219">
        <v>1.9</v>
      </c>
      <c r="C25" s="114" t="s">
        <v>108</v>
      </c>
      <c r="D25" s="221"/>
      <c r="E25" s="118" t="s">
        <v>94</v>
      </c>
      <c r="F25" s="122">
        <v>2.5</v>
      </c>
      <c r="G25" s="127">
        <v>50</v>
      </c>
      <c r="H25" s="127">
        <v>45</v>
      </c>
      <c r="I25" s="127">
        <v>40</v>
      </c>
      <c r="J25" s="127">
        <v>35</v>
      </c>
      <c r="K25" s="127">
        <v>30</v>
      </c>
      <c r="L25" s="128">
        <v>5.74</v>
      </c>
      <c r="M25" s="128">
        <f t="shared" ref="M25:M26" si="7">(((IF(L25&gt;G25,G25,IF(L25&lt;K25,K25,L25)))-(IF(L25&lt;G25,G25,IF(AND(L25&gt;=G25,L25&lt;H25),G25,IF(AND(L25&gt;=H25,L25&lt;I25),H25,IF(AND(L25&gt;=I25,L25&lt;J25),I25,IF(AND(L25&gt;=J25,L25&lt;K25),J25,IF(L25&gt;=K25,K25,"0"))))))))/(K25-J25))+IF(L25&lt;G25,"1",IF(AND(L25&gt;=G25,L25&lt;H25),"1",IF(AND(L25&gt;=H25,L25&lt;I25),"2",IF(AND(L25&gt;=I25,L25&lt;J25),"3",IF(AND(L25&gt;=J25,L25&lt;K25),"4",IF(L25&gt;=K25,"5","0"))))))</f>
        <v>5</v>
      </c>
      <c r="N25" s="128">
        <f t="shared" si="6"/>
        <v>0.125</v>
      </c>
      <c r="O25" s="130"/>
      <c r="P25" s="130"/>
      <c r="Q25" s="130"/>
      <c r="R25" s="130"/>
      <c r="S25" s="130"/>
      <c r="T25" s="130"/>
      <c r="U25" s="130"/>
      <c r="V25" s="130"/>
      <c r="W25" s="130"/>
      <c r="X25" s="130"/>
    </row>
    <row r="26" spans="1:24" ht="18.75" customHeight="1">
      <c r="A26" s="225"/>
      <c r="B26" s="216">
        <v>1.1000000000000001</v>
      </c>
      <c r="C26" s="114" t="s">
        <v>109</v>
      </c>
      <c r="D26" s="116" t="s">
        <v>110</v>
      </c>
      <c r="E26" s="118" t="s">
        <v>94</v>
      </c>
      <c r="F26" s="229">
        <v>1</v>
      </c>
      <c r="G26" s="127">
        <v>20</v>
      </c>
      <c r="H26" s="127">
        <v>18</v>
      </c>
      <c r="I26" s="127">
        <v>16</v>
      </c>
      <c r="J26" s="127">
        <v>14</v>
      </c>
      <c r="K26" s="127">
        <v>12</v>
      </c>
      <c r="L26" s="165">
        <v>0</v>
      </c>
      <c r="M26" s="128">
        <f t="shared" si="7"/>
        <v>5</v>
      </c>
      <c r="N26" s="128">
        <f t="shared" si="6"/>
        <v>0.05</v>
      </c>
      <c r="O26" s="130"/>
      <c r="P26" s="130"/>
      <c r="Q26" s="130"/>
      <c r="R26" s="130"/>
      <c r="S26" s="130"/>
      <c r="T26" s="130"/>
      <c r="U26" s="130"/>
      <c r="V26" s="130"/>
      <c r="W26" s="130"/>
      <c r="X26" s="130"/>
    </row>
    <row r="27" spans="1:24" ht="18.75" customHeight="1">
      <c r="A27" s="225"/>
      <c r="B27" s="216">
        <v>1.1100000000000001</v>
      </c>
      <c r="C27" s="134" t="s">
        <v>111</v>
      </c>
      <c r="D27" s="221" t="s">
        <v>112</v>
      </c>
      <c r="E27" s="118" t="s">
        <v>94</v>
      </c>
      <c r="F27" s="122">
        <v>0.5</v>
      </c>
      <c r="G27" s="157">
        <v>30</v>
      </c>
      <c r="H27" s="127">
        <v>40</v>
      </c>
      <c r="I27" s="127">
        <v>50</v>
      </c>
      <c r="J27" s="127">
        <v>60</v>
      </c>
      <c r="K27" s="127">
        <v>70</v>
      </c>
      <c r="L27" s="182">
        <v>0</v>
      </c>
      <c r="M27" s="128">
        <f t="shared" ref="M27:M30" si="8">(((IF(L27&lt;G27,G27,IF(L27&gt;K27,K27,L27)))-(IF(L27&lt;G27,G27,IF(AND(L27&gt;=G27,L27&lt;H27),G27,IF(AND(L27&gt;=H27,L27&lt;I27),H27,IF(AND(L27&gt;=I27,L27&lt;J27),I27,IF(AND(L27&gt;=J27,L27&lt;K27),J27,IF(L27&gt;=K27,K27,"0"))))))))/(K27-J27))+IF(L27&lt;G27,"1",IF(AND(L27&gt;=G27,L27&lt;H27),"1",IF(AND(L27&gt;=H27,L27&lt;I27),"2",IF(AND(L27&gt;=I27,L27&lt;J27),"3",IF(AND(L27&gt;=J27,L27&lt;K27),"4",IF(L27&gt;=K27,"5","0"))))))</f>
        <v>1</v>
      </c>
      <c r="N27" s="128">
        <f t="shared" si="6"/>
        <v>5.0000000000000001E-3</v>
      </c>
      <c r="O27" s="130"/>
      <c r="P27" s="130"/>
      <c r="Q27" s="130"/>
      <c r="R27" s="130"/>
      <c r="S27" s="130"/>
      <c r="T27" s="130"/>
      <c r="U27" s="130"/>
      <c r="V27" s="130"/>
      <c r="W27" s="130"/>
      <c r="X27" s="130"/>
    </row>
    <row r="28" spans="1:24" ht="18.75" customHeight="1">
      <c r="A28" s="112" t="s">
        <v>113</v>
      </c>
      <c r="B28" s="216">
        <v>1.1200000000000001</v>
      </c>
      <c r="C28" s="114" t="s">
        <v>114</v>
      </c>
      <c r="D28" s="118">
        <v>0.47</v>
      </c>
      <c r="E28" s="118" t="s">
        <v>94</v>
      </c>
      <c r="F28" s="122">
        <v>1</v>
      </c>
      <c r="G28" s="127">
        <v>43</v>
      </c>
      <c r="H28" s="127">
        <v>45</v>
      </c>
      <c r="I28" s="127">
        <v>47</v>
      </c>
      <c r="J28" s="127">
        <v>49</v>
      </c>
      <c r="K28" s="127">
        <v>51</v>
      </c>
      <c r="L28" s="165">
        <v>54.56</v>
      </c>
      <c r="M28" s="128">
        <f t="shared" si="8"/>
        <v>5</v>
      </c>
      <c r="N28" s="128">
        <f t="shared" si="6"/>
        <v>0.05</v>
      </c>
      <c r="O28" s="130"/>
      <c r="P28" s="130"/>
      <c r="Q28" s="130"/>
      <c r="R28" s="130"/>
      <c r="S28" s="130"/>
      <c r="T28" s="130"/>
      <c r="U28" s="130"/>
      <c r="V28" s="130"/>
      <c r="W28" s="130"/>
      <c r="X28" s="130"/>
    </row>
    <row r="29" spans="1:24" ht="18.75" customHeight="1">
      <c r="A29" s="225" t="s">
        <v>39</v>
      </c>
      <c r="B29" s="216">
        <v>1.1299999999999999</v>
      </c>
      <c r="C29" s="236" t="s">
        <v>115</v>
      </c>
      <c r="D29" s="116">
        <v>0.6</v>
      </c>
      <c r="E29" s="239" t="s">
        <v>116</v>
      </c>
      <c r="F29" s="199">
        <v>2.5</v>
      </c>
      <c r="G29" s="240">
        <v>30</v>
      </c>
      <c r="H29" s="240">
        <v>40</v>
      </c>
      <c r="I29" s="240">
        <v>50</v>
      </c>
      <c r="J29" s="240">
        <v>60</v>
      </c>
      <c r="K29" s="240">
        <v>70</v>
      </c>
      <c r="L29" s="215"/>
      <c r="M29" s="128">
        <f t="shared" si="8"/>
        <v>1</v>
      </c>
      <c r="N29" s="128">
        <f t="shared" si="6"/>
        <v>2.5000000000000001E-2</v>
      </c>
      <c r="O29" s="130"/>
      <c r="P29" s="130"/>
      <c r="Q29" s="130"/>
      <c r="R29" s="130"/>
      <c r="S29" s="130"/>
      <c r="T29" s="130"/>
      <c r="U29" s="130"/>
      <c r="V29" s="130"/>
      <c r="W29" s="130"/>
      <c r="X29" s="130"/>
    </row>
    <row r="30" spans="1:24" ht="18.75" customHeight="1">
      <c r="A30" s="225" t="s">
        <v>113</v>
      </c>
      <c r="B30" s="216">
        <v>1.1399999999999999</v>
      </c>
      <c r="C30" s="242" t="s">
        <v>117</v>
      </c>
      <c r="D30" s="243"/>
      <c r="E30" s="118" t="s">
        <v>94</v>
      </c>
      <c r="F30" s="246">
        <v>1</v>
      </c>
      <c r="G30" s="248">
        <v>30</v>
      </c>
      <c r="H30" s="248">
        <v>40</v>
      </c>
      <c r="I30" s="248">
        <v>50</v>
      </c>
      <c r="J30" s="248">
        <v>60</v>
      </c>
      <c r="K30" s="248">
        <v>70</v>
      </c>
      <c r="L30" s="223">
        <v>95.71</v>
      </c>
      <c r="M30" s="128">
        <f t="shared" si="8"/>
        <v>5</v>
      </c>
      <c r="N30" s="128">
        <f t="shared" si="6"/>
        <v>0.05</v>
      </c>
      <c r="O30" s="130"/>
      <c r="P30" s="130"/>
      <c r="Q30" s="130"/>
      <c r="R30" s="130"/>
      <c r="S30" s="130"/>
      <c r="T30" s="130"/>
      <c r="U30" s="130"/>
      <c r="V30" s="130"/>
      <c r="W30" s="130"/>
      <c r="X30" s="130"/>
    </row>
    <row r="31" spans="1:24" ht="18.75" customHeight="1">
      <c r="A31" s="225" t="s">
        <v>113</v>
      </c>
      <c r="B31" s="249">
        <v>1.1499999999999999</v>
      </c>
      <c r="C31" s="250" t="s">
        <v>118</v>
      </c>
      <c r="D31" s="116" t="s">
        <v>53</v>
      </c>
      <c r="E31" s="118" t="s">
        <v>119</v>
      </c>
      <c r="F31" s="251">
        <v>0</v>
      </c>
      <c r="G31" s="253" t="s">
        <v>121</v>
      </c>
      <c r="H31" s="180" t="s">
        <v>122</v>
      </c>
      <c r="I31" s="180" t="s">
        <v>123</v>
      </c>
      <c r="J31" s="180" t="s">
        <v>124</v>
      </c>
      <c r="K31" s="180" t="s">
        <v>125</v>
      </c>
      <c r="L31" s="165"/>
      <c r="M31" s="215"/>
      <c r="N31" s="128">
        <f t="shared" si="6"/>
        <v>0</v>
      </c>
      <c r="O31" s="130"/>
      <c r="P31" s="130"/>
      <c r="Q31" s="130"/>
      <c r="R31" s="130"/>
      <c r="S31" s="130"/>
      <c r="T31" s="130"/>
      <c r="U31" s="130"/>
      <c r="V31" s="130"/>
      <c r="W31" s="130"/>
      <c r="X31" s="130"/>
    </row>
    <row r="32" spans="1:24" ht="18.75" customHeight="1">
      <c r="A32" s="225"/>
      <c r="B32" s="216">
        <v>1.1599999999999999</v>
      </c>
      <c r="C32" s="134" t="s">
        <v>126</v>
      </c>
      <c r="D32" s="116" t="s">
        <v>127</v>
      </c>
      <c r="E32" s="118" t="s">
        <v>119</v>
      </c>
      <c r="F32" s="254">
        <v>1</v>
      </c>
      <c r="G32" s="255" t="s">
        <v>128</v>
      </c>
      <c r="H32" s="127" t="s">
        <v>129</v>
      </c>
      <c r="I32" s="127" t="s">
        <v>123</v>
      </c>
      <c r="J32" s="127" t="s">
        <v>124</v>
      </c>
      <c r="K32" s="127" t="s">
        <v>130</v>
      </c>
      <c r="L32" s="165"/>
      <c r="M32" s="215"/>
      <c r="N32" s="128">
        <f t="shared" si="6"/>
        <v>0</v>
      </c>
      <c r="O32" s="130"/>
      <c r="P32" s="130"/>
      <c r="Q32" s="130"/>
      <c r="R32" s="130"/>
      <c r="S32" s="130"/>
      <c r="T32" s="130"/>
      <c r="U32" s="130"/>
      <c r="V32" s="130"/>
      <c r="W32" s="130"/>
      <c r="X32" s="130"/>
    </row>
    <row r="33" spans="1:24" ht="18.75" customHeight="1">
      <c r="A33" s="225"/>
      <c r="B33" s="216">
        <v>1.17</v>
      </c>
      <c r="C33" s="114" t="s">
        <v>131</v>
      </c>
      <c r="D33" s="116" t="s">
        <v>132</v>
      </c>
      <c r="E33" s="118" t="s">
        <v>133</v>
      </c>
      <c r="F33" s="254">
        <v>0</v>
      </c>
      <c r="G33" s="256" t="s">
        <v>134</v>
      </c>
      <c r="H33" s="257"/>
      <c r="I33" s="257"/>
      <c r="J33" s="257"/>
      <c r="K33" s="256" t="s">
        <v>135</v>
      </c>
      <c r="L33" s="165"/>
      <c r="M33" s="215"/>
      <c r="N33" s="128">
        <f t="shared" si="6"/>
        <v>0</v>
      </c>
      <c r="O33" s="130"/>
      <c r="P33" s="130"/>
      <c r="Q33" s="130"/>
      <c r="R33" s="130"/>
      <c r="S33" s="130"/>
      <c r="T33" s="130"/>
      <c r="U33" s="130"/>
      <c r="V33" s="130"/>
      <c r="W33" s="130"/>
      <c r="X33" s="130"/>
    </row>
    <row r="34" spans="1:24" ht="18.75" customHeight="1">
      <c r="A34" s="112"/>
      <c r="B34" s="216">
        <v>1.18</v>
      </c>
      <c r="C34" s="250" t="s">
        <v>136</v>
      </c>
      <c r="D34" s="258" t="s">
        <v>127</v>
      </c>
      <c r="E34" s="118" t="s">
        <v>116</v>
      </c>
      <c r="F34" s="254">
        <v>1</v>
      </c>
      <c r="G34" s="253" t="s">
        <v>121</v>
      </c>
      <c r="H34" s="180" t="s">
        <v>122</v>
      </c>
      <c r="I34" s="180" t="s">
        <v>123</v>
      </c>
      <c r="J34" s="180" t="s">
        <v>124</v>
      </c>
      <c r="K34" s="180" t="s">
        <v>125</v>
      </c>
      <c r="L34" s="165">
        <v>3</v>
      </c>
      <c r="M34" s="215">
        <v>3</v>
      </c>
      <c r="N34" s="128">
        <f t="shared" si="6"/>
        <v>0.03</v>
      </c>
      <c r="O34" s="130"/>
      <c r="P34" s="130"/>
      <c r="Q34" s="130"/>
      <c r="R34" s="130"/>
      <c r="S34" s="130"/>
      <c r="T34" s="130"/>
      <c r="U34" s="130"/>
      <c r="V34" s="130"/>
      <c r="W34" s="130"/>
      <c r="X34" s="130"/>
    </row>
    <row r="35" spans="1:24" ht="18.75" customHeight="1">
      <c r="A35" s="225" t="s">
        <v>39</v>
      </c>
      <c r="B35" s="259">
        <v>1.19</v>
      </c>
      <c r="C35" s="260" t="s">
        <v>137</v>
      </c>
      <c r="D35" s="261">
        <v>0.54</v>
      </c>
      <c r="E35" s="262" t="s">
        <v>94</v>
      </c>
      <c r="F35" s="264">
        <v>2.5</v>
      </c>
      <c r="G35" s="127">
        <v>52</v>
      </c>
      <c r="H35" s="127">
        <v>53</v>
      </c>
      <c r="I35" s="127">
        <v>54</v>
      </c>
      <c r="J35" s="265">
        <v>55</v>
      </c>
      <c r="K35" s="127">
        <v>56</v>
      </c>
      <c r="L35" s="215">
        <v>71.37</v>
      </c>
      <c r="M35" s="128">
        <f>(((IF(L35&lt;G35,G35,IF(L35&gt;K35,K35,L35)))-(IF(L35&lt;G35,G35,IF(AND(L35&gt;=G35,L35&lt;H35),G35,IF(AND(L35&gt;=H35,L35&lt;I35),H35,IF(AND(L35&gt;=I35,L35&lt;J35),I35,IF(AND(L35&gt;=J35,L35&lt;K35),J35,IF(L35&gt;=K35,K35,"0"))))))))/(K35-J35))+IF(L35&lt;G35,"1",IF(AND(L35&gt;=G35,L35&lt;H35),"1",IF(AND(L35&gt;=H35,L35&lt;I35),"2",IF(AND(L35&gt;=I35,L35&lt;J35),"3",IF(AND(L35&gt;=J35,L35&lt;K35),"4",IF(L35&gt;=K35,"5","0"))))))</f>
        <v>5</v>
      </c>
      <c r="N35" s="128">
        <f t="shared" si="6"/>
        <v>0.125</v>
      </c>
    </row>
    <row r="36" spans="1:24" ht="18.75" customHeight="1">
      <c r="A36" s="225" t="s">
        <v>138</v>
      </c>
      <c r="B36" s="259">
        <v>1.2</v>
      </c>
      <c r="C36" s="267" t="s">
        <v>139</v>
      </c>
      <c r="D36" s="268" t="s">
        <v>130</v>
      </c>
      <c r="E36" s="272" t="s">
        <v>116</v>
      </c>
      <c r="F36" s="271">
        <v>3</v>
      </c>
      <c r="G36" s="255" t="s">
        <v>128</v>
      </c>
      <c r="H36" s="127" t="s">
        <v>129</v>
      </c>
      <c r="I36" s="180" t="s">
        <v>123</v>
      </c>
      <c r="J36" s="180" t="s">
        <v>124</v>
      </c>
      <c r="K36" s="127" t="s">
        <v>130</v>
      </c>
      <c r="L36" s="215">
        <v>5</v>
      </c>
      <c r="M36" s="215">
        <v>5</v>
      </c>
      <c r="N36" s="128">
        <f t="shared" si="6"/>
        <v>0.15</v>
      </c>
    </row>
    <row r="37" spans="1:24" ht="18.75" customHeight="1">
      <c r="A37" s="225" t="s">
        <v>113</v>
      </c>
      <c r="B37" s="259">
        <v>1.21</v>
      </c>
      <c r="C37" s="134" t="s">
        <v>142</v>
      </c>
      <c r="D37" s="273">
        <v>0.87</v>
      </c>
      <c r="E37" s="274" t="s">
        <v>143</v>
      </c>
      <c r="F37" s="275">
        <v>1</v>
      </c>
      <c r="G37" s="276">
        <v>79</v>
      </c>
      <c r="H37" s="276">
        <v>81</v>
      </c>
      <c r="I37" s="276">
        <v>83</v>
      </c>
      <c r="J37" s="276">
        <v>85</v>
      </c>
      <c r="K37" s="276">
        <v>87</v>
      </c>
      <c r="L37" s="215">
        <v>0</v>
      </c>
      <c r="M37" s="128">
        <f>(((IF(L37&lt;G37,G37,IF(L37&gt;K37,K37,L37)))-(IF(L37&lt;G37,G37,IF(AND(L37&gt;=G37,L37&lt;H37),G37,IF(AND(L37&gt;=H37,L37&lt;I37),H37,IF(AND(L37&gt;=I37,L37&lt;J37),I37,IF(AND(L37&gt;=J37,L37&lt;K37),J37,IF(L37&gt;=K37,K37,"0"))))))))/(K37-J37))+IF(L37&lt;G37,"1",IF(AND(L37&gt;=G37,L37&lt;H37),"1",IF(AND(L37&gt;=H37,L37&lt;I37),"2",IF(AND(L37&gt;=I37,L37&lt;J37),"3",IF(AND(L37&gt;=J37,L37&lt;K37),"4",IF(L37&gt;=K37,"5","0"))))))</f>
        <v>1</v>
      </c>
      <c r="N37" s="128">
        <f t="shared" si="6"/>
        <v>0.01</v>
      </c>
    </row>
    <row r="38" spans="1:24" ht="18.75" customHeight="1">
      <c r="A38" s="112" t="s">
        <v>39</v>
      </c>
      <c r="B38" s="259">
        <v>1.22</v>
      </c>
      <c r="C38" s="260" t="s">
        <v>144</v>
      </c>
      <c r="D38" s="268" t="s">
        <v>274</v>
      </c>
      <c r="E38" s="262" t="s">
        <v>94</v>
      </c>
      <c r="F38" s="275">
        <v>2.5</v>
      </c>
      <c r="G38" s="127">
        <v>4</v>
      </c>
      <c r="H38" s="127">
        <v>3.6</v>
      </c>
      <c r="I38" s="127">
        <v>3.2</v>
      </c>
      <c r="J38" s="127">
        <v>2.8</v>
      </c>
      <c r="K38" s="127">
        <v>2.4</v>
      </c>
      <c r="L38" s="215">
        <v>0</v>
      </c>
      <c r="M38" s="128">
        <f t="shared" ref="M38:M40" si="9">(((IF(L38&gt;G38,G38,IF(L38&lt;K38,K38,L38)))-(IF(L38&lt;G38,G38,IF(AND(L38&gt;=G38,L38&lt;H38),G38,IF(AND(L38&gt;=H38,L38&lt;I38),H38,IF(AND(L38&gt;=I38,L38&lt;J38),I38,IF(AND(L38&gt;=J38,L38&lt;K38),J38,IF(L38&gt;=K38,K38,"0"))))))))/(K38-J38))+IF(L38&lt;G38,"1",IF(AND(L38&gt;=G38,L38&lt;H38),"1",IF(AND(L38&gt;=H38,L38&lt;I38),"2",IF(AND(L38&gt;=I38,L38&lt;J38),"3",IF(AND(L38&gt;=J38,L38&lt;K38),"4",IF(L38&gt;=K38,"5","0"))))))</f>
        <v>5.0000000000000009</v>
      </c>
      <c r="N38" s="128">
        <f t="shared" si="6"/>
        <v>0.12500000000000003</v>
      </c>
    </row>
    <row r="39" spans="1:24" ht="18.75" customHeight="1">
      <c r="A39" s="112" t="s">
        <v>39</v>
      </c>
      <c r="B39" s="259">
        <v>1.23</v>
      </c>
      <c r="C39" s="278" t="s">
        <v>146</v>
      </c>
      <c r="D39" s="268" t="s">
        <v>275</v>
      </c>
      <c r="E39" s="262" t="s">
        <v>94</v>
      </c>
      <c r="F39" s="275">
        <v>2.5</v>
      </c>
      <c r="G39" s="180">
        <v>22</v>
      </c>
      <c r="H39" s="180">
        <v>21.75</v>
      </c>
      <c r="I39" s="180">
        <v>21.5</v>
      </c>
      <c r="J39" s="180">
        <v>21.25</v>
      </c>
      <c r="K39" s="180">
        <v>21</v>
      </c>
      <c r="L39" s="215">
        <v>0</v>
      </c>
      <c r="M39" s="128">
        <f t="shared" si="9"/>
        <v>5</v>
      </c>
      <c r="N39" s="128">
        <f t="shared" si="6"/>
        <v>0.125</v>
      </c>
    </row>
    <row r="40" spans="1:24" ht="18.75" customHeight="1">
      <c r="A40" s="534" t="s">
        <v>39</v>
      </c>
      <c r="B40" s="279">
        <v>1.24</v>
      </c>
      <c r="C40" s="280" t="s">
        <v>148</v>
      </c>
      <c r="D40" s="281" t="s">
        <v>149</v>
      </c>
      <c r="E40" s="262" t="s">
        <v>94</v>
      </c>
      <c r="F40" s="282">
        <v>1.3</v>
      </c>
      <c r="G40" s="127">
        <v>2.4</v>
      </c>
      <c r="H40" s="127">
        <v>2.2000000000000002</v>
      </c>
      <c r="I40" s="127">
        <v>2</v>
      </c>
      <c r="J40" s="127">
        <v>1.8</v>
      </c>
      <c r="K40" s="127">
        <v>1.6</v>
      </c>
      <c r="L40" s="182">
        <v>1.55</v>
      </c>
      <c r="M40" s="128">
        <f t="shared" si="9"/>
        <v>5</v>
      </c>
      <c r="N40" s="128">
        <f t="shared" si="6"/>
        <v>6.5000000000000002E-2</v>
      </c>
    </row>
    <row r="41" spans="1:24" ht="18.75" customHeight="1">
      <c r="A41" s="535"/>
      <c r="B41" s="259"/>
      <c r="C41" s="285" t="s">
        <v>151</v>
      </c>
      <c r="D41" s="281">
        <v>0.1</v>
      </c>
      <c r="E41" s="286" t="s">
        <v>94</v>
      </c>
      <c r="F41" s="288">
        <v>1.2</v>
      </c>
      <c r="G41" s="289">
        <v>6</v>
      </c>
      <c r="H41" s="289">
        <v>8</v>
      </c>
      <c r="I41" s="289">
        <v>10</v>
      </c>
      <c r="J41" s="289">
        <v>12</v>
      </c>
      <c r="K41" s="289">
        <v>14</v>
      </c>
      <c r="L41" s="284">
        <v>3.53</v>
      </c>
      <c r="M41" s="128">
        <f>(((IF(L41&lt;G41,G41,IF(L41&gt;K41,K41,L41)))-(IF(L41&lt;G41,G41,IF(AND(L41&gt;=G41,L41&lt;H41),G41,IF(AND(L41&gt;=H41,L41&lt;I41),H41,IF(AND(L41&gt;=I41,L41&lt;J41),I41,IF(AND(L41&gt;=J41,L41&lt;K41),J41,IF(L41&gt;=K41,K41,"0"))))))))/(K41-J41))+IF(L41&lt;G41,"1",IF(AND(L41&gt;=G41,L41&lt;H41),"1",IF(AND(L41&gt;=H41,L41&lt;I41),"2",IF(AND(L41&gt;=I41,L41&lt;J41),"3",IF(AND(L41&gt;=J41,L41&lt;K41),"4",IF(L41&gt;=K41,"5","0"))))))</f>
        <v>1</v>
      </c>
      <c r="N41" s="128">
        <f t="shared" si="6"/>
        <v>1.2E-2</v>
      </c>
    </row>
    <row r="42" spans="1:24" ht="18.75" customHeight="1">
      <c r="A42" s="112" t="s">
        <v>113</v>
      </c>
      <c r="B42" s="259">
        <v>1.25</v>
      </c>
      <c r="C42" s="290" t="s">
        <v>153</v>
      </c>
      <c r="D42" s="291"/>
      <c r="E42" s="292"/>
      <c r="F42" s="294"/>
      <c r="G42" s="189"/>
      <c r="H42" s="295"/>
      <c r="I42" s="295"/>
      <c r="J42" s="295"/>
      <c r="K42" s="295"/>
      <c r="L42" s="194"/>
      <c r="M42" s="194"/>
      <c r="N42" s="196"/>
    </row>
    <row r="43" spans="1:24" ht="18.75" customHeight="1">
      <c r="A43" s="112"/>
      <c r="B43" s="259"/>
      <c r="C43" s="134" t="s">
        <v>154</v>
      </c>
      <c r="D43" s="41" t="s">
        <v>130</v>
      </c>
      <c r="E43" s="296" t="s">
        <v>116</v>
      </c>
      <c r="F43" s="297">
        <v>0.5</v>
      </c>
      <c r="G43" s="240" t="s">
        <v>121</v>
      </c>
      <c r="H43" s="299" t="s">
        <v>122</v>
      </c>
      <c r="I43" s="299" t="s">
        <v>123</v>
      </c>
      <c r="J43" s="299" t="s">
        <v>124</v>
      </c>
      <c r="K43" s="299" t="s">
        <v>125</v>
      </c>
      <c r="L43" s="39">
        <v>3</v>
      </c>
      <c r="M43" s="39">
        <v>3</v>
      </c>
      <c r="N43" s="128">
        <f t="shared" ref="N43:N45" si="10">SUM(M43*F43)/100</f>
        <v>1.4999999999999999E-2</v>
      </c>
    </row>
    <row r="44" spans="1:24" ht="18.75" customHeight="1">
      <c r="A44" s="112"/>
      <c r="B44" s="259"/>
      <c r="C44" s="114" t="s">
        <v>155</v>
      </c>
      <c r="D44" s="300" t="s">
        <v>130</v>
      </c>
      <c r="E44" s="301" t="s">
        <v>116</v>
      </c>
      <c r="F44" s="297">
        <v>0.5</v>
      </c>
      <c r="G44" s="302" t="s">
        <v>121</v>
      </c>
      <c r="H44" s="303" t="s">
        <v>122</v>
      </c>
      <c r="I44" s="303" t="s">
        <v>123</v>
      </c>
      <c r="J44" s="303" t="s">
        <v>124</v>
      </c>
      <c r="K44" s="303" t="s">
        <v>125</v>
      </c>
      <c r="L44" s="215">
        <v>0</v>
      </c>
      <c r="M44" s="215">
        <v>0</v>
      </c>
      <c r="N44" s="128">
        <f t="shared" si="10"/>
        <v>0</v>
      </c>
    </row>
    <row r="45" spans="1:24" ht="18.75" customHeight="1">
      <c r="A45" s="112"/>
      <c r="B45" s="259"/>
      <c r="C45" s="134" t="s">
        <v>156</v>
      </c>
      <c r="D45" s="304" t="s">
        <v>130</v>
      </c>
      <c r="E45" s="305" t="s">
        <v>116</v>
      </c>
      <c r="F45" s="307">
        <v>0.5</v>
      </c>
      <c r="G45" s="248" t="s">
        <v>121</v>
      </c>
      <c r="H45" s="308" t="s">
        <v>122</v>
      </c>
      <c r="I45" s="308" t="s">
        <v>123</v>
      </c>
      <c r="J45" s="308" t="s">
        <v>124</v>
      </c>
      <c r="K45" s="308" t="s">
        <v>125</v>
      </c>
      <c r="L45" s="284">
        <v>0</v>
      </c>
      <c r="M45" s="284">
        <v>0</v>
      </c>
      <c r="N45" s="128">
        <f t="shared" si="10"/>
        <v>0</v>
      </c>
    </row>
    <row r="46" spans="1:24" ht="18.75" customHeight="1">
      <c r="A46" s="112" t="s">
        <v>113</v>
      </c>
      <c r="B46" s="259">
        <v>1.26</v>
      </c>
      <c r="C46" s="290" t="s">
        <v>157</v>
      </c>
      <c r="D46" s="309"/>
      <c r="E46" s="292"/>
      <c r="F46" s="294"/>
      <c r="G46" s="189"/>
      <c r="H46" s="295"/>
      <c r="I46" s="295"/>
      <c r="J46" s="295"/>
      <c r="K46" s="295"/>
      <c r="L46" s="194"/>
      <c r="M46" s="194"/>
      <c r="N46" s="196"/>
    </row>
    <row r="47" spans="1:24" ht="18.75" customHeight="1">
      <c r="A47" s="225"/>
      <c r="B47" s="259"/>
      <c r="C47" s="114" t="s">
        <v>158</v>
      </c>
      <c r="D47" s="41" t="s">
        <v>130</v>
      </c>
      <c r="E47" s="296" t="s">
        <v>116</v>
      </c>
      <c r="F47" s="254">
        <v>0.5</v>
      </c>
      <c r="G47" s="240" t="s">
        <v>121</v>
      </c>
      <c r="H47" s="299" t="s">
        <v>122</v>
      </c>
      <c r="I47" s="299" t="s">
        <v>123</v>
      </c>
      <c r="J47" s="299" t="s">
        <v>124</v>
      </c>
      <c r="K47" s="299" t="s">
        <v>125</v>
      </c>
      <c r="L47" s="39"/>
      <c r="M47" s="39">
        <v>4</v>
      </c>
      <c r="N47" s="128">
        <f t="shared" ref="N47:N53" si="11">SUM(M47*F47)/100</f>
        <v>0.02</v>
      </c>
    </row>
    <row r="48" spans="1:24" ht="18.75" customHeight="1">
      <c r="A48" s="225"/>
      <c r="B48" s="259"/>
      <c r="C48" s="114" t="s">
        <v>159</v>
      </c>
      <c r="D48" s="155" t="s">
        <v>130</v>
      </c>
      <c r="E48" s="301" t="s">
        <v>116</v>
      </c>
      <c r="F48" s="254">
        <v>0.5</v>
      </c>
      <c r="G48" s="302" t="s">
        <v>121</v>
      </c>
      <c r="H48" s="303" t="s">
        <v>122</v>
      </c>
      <c r="I48" s="303" t="s">
        <v>123</v>
      </c>
      <c r="J48" s="303" t="s">
        <v>124</v>
      </c>
      <c r="K48" s="303" t="s">
        <v>125</v>
      </c>
      <c r="L48" s="223"/>
      <c r="M48" s="223">
        <v>0</v>
      </c>
      <c r="N48" s="128">
        <f t="shared" si="11"/>
        <v>0</v>
      </c>
    </row>
    <row r="49" spans="1:14" ht="18.75" customHeight="1">
      <c r="A49" s="225"/>
      <c r="B49" s="312"/>
      <c r="C49" s="313" t="s">
        <v>160</v>
      </c>
      <c r="D49" s="300" t="s">
        <v>130</v>
      </c>
      <c r="E49" s="301" t="s">
        <v>116</v>
      </c>
      <c r="F49" s="254">
        <v>0.5</v>
      </c>
      <c r="G49" s="302" t="s">
        <v>121</v>
      </c>
      <c r="H49" s="303" t="s">
        <v>122</v>
      </c>
      <c r="I49" s="303" t="s">
        <v>123</v>
      </c>
      <c r="J49" s="303" t="s">
        <v>124</v>
      </c>
      <c r="K49" s="303" t="s">
        <v>125</v>
      </c>
      <c r="L49" s="215"/>
      <c r="M49" s="215">
        <v>5</v>
      </c>
      <c r="N49" s="128">
        <f t="shared" si="11"/>
        <v>2.5000000000000001E-2</v>
      </c>
    </row>
    <row r="50" spans="1:14" ht="18.75" customHeight="1">
      <c r="A50" s="225"/>
      <c r="B50" s="259"/>
      <c r="C50" s="114" t="s">
        <v>161</v>
      </c>
      <c r="D50" s="300">
        <v>1</v>
      </c>
      <c r="E50" s="301" t="s">
        <v>116</v>
      </c>
      <c r="F50" s="254">
        <v>0.5</v>
      </c>
      <c r="G50" s="302">
        <v>80</v>
      </c>
      <c r="H50" s="315">
        <v>85</v>
      </c>
      <c r="I50" s="315">
        <v>90</v>
      </c>
      <c r="J50" s="315">
        <v>95</v>
      </c>
      <c r="K50" s="315">
        <v>100</v>
      </c>
      <c r="L50" s="215"/>
      <c r="M50" s="128">
        <f>(((IF(L50&lt;G50,G50,IF(L50&gt;K50,K50,L50)))-(IF(L50&lt;G50,G50,IF(AND(L50&gt;=G50,L50&lt;H50),G50,IF(AND(L50&gt;=H50,L50&lt;I50),H50,IF(AND(L50&gt;=I50,L50&lt;J50),I50,IF(AND(L50&gt;=J50,L50&lt;K50),J50,IF(L50&gt;=K50,K50,"0"))))))))/(K50-J50))+IF(L50&lt;G50,"1",IF(AND(L50&gt;=G50,L50&lt;H50),"1",IF(AND(L50&gt;=H50,L50&lt;I50),"2",IF(AND(L50&gt;=I50,L50&lt;J50),"3",IF(AND(L50&gt;=J50,L50&lt;K50),"4",IF(L50&gt;=K50,"5","0"))))))</f>
        <v>1</v>
      </c>
      <c r="N50" s="128">
        <f t="shared" si="11"/>
        <v>5.0000000000000001E-3</v>
      </c>
    </row>
    <row r="51" spans="1:14" ht="18.75" customHeight="1">
      <c r="A51" s="112"/>
      <c r="B51" s="259"/>
      <c r="C51" s="134" t="s">
        <v>162</v>
      </c>
      <c r="D51" s="300">
        <v>1</v>
      </c>
      <c r="E51" s="301" t="s">
        <v>116</v>
      </c>
      <c r="F51" s="254">
        <v>0.5</v>
      </c>
      <c r="G51" s="302" t="s">
        <v>121</v>
      </c>
      <c r="H51" s="303" t="s">
        <v>122</v>
      </c>
      <c r="I51" s="303" t="s">
        <v>123</v>
      </c>
      <c r="J51" s="303" t="s">
        <v>124</v>
      </c>
      <c r="K51" s="303" t="s">
        <v>125</v>
      </c>
      <c r="L51" s="317"/>
      <c r="M51" s="318">
        <v>0</v>
      </c>
      <c r="N51" s="128">
        <f t="shared" si="11"/>
        <v>0</v>
      </c>
    </row>
    <row r="52" spans="1:14" ht="18.75" customHeight="1">
      <c r="A52" s="112" t="s">
        <v>113</v>
      </c>
      <c r="B52" s="259">
        <v>1.27</v>
      </c>
      <c r="C52" s="114" t="s">
        <v>163</v>
      </c>
      <c r="D52" s="300">
        <v>0.8</v>
      </c>
      <c r="E52" s="301" t="s">
        <v>116</v>
      </c>
      <c r="F52" s="254">
        <v>1</v>
      </c>
      <c r="G52" s="302">
        <v>40</v>
      </c>
      <c r="H52" s="315">
        <v>50</v>
      </c>
      <c r="I52" s="315">
        <v>60</v>
      </c>
      <c r="J52" s="315">
        <v>70</v>
      </c>
      <c r="K52" s="315">
        <v>80</v>
      </c>
      <c r="L52" s="317"/>
      <c r="M52" s="128">
        <f>(((IF(L52&lt;G52,G52,IF(L52&gt;K52,K52,L52)))-(IF(L52&lt;G52,G52,IF(AND(L52&gt;=G52,L52&lt;H52),G52,IF(AND(L52&gt;=H52,L52&lt;I52),H52,IF(AND(L52&gt;=I52,L52&lt;J52),I52,IF(AND(L52&gt;=J52,L52&lt;K52),J52,IF(L52&gt;=K52,K52,"0"))))))))/(K52-J52))+IF(L52&lt;G52,"1",IF(AND(L52&gt;=G52,L52&lt;H52),"1",IF(AND(L52&gt;=H52,L52&lt;I52),"2",IF(AND(L52&gt;=I52,L52&lt;J52),"3",IF(AND(L52&gt;=J52,L52&lt;K52),"4",IF(L52&gt;=K52,"5","0"))))))</f>
        <v>1</v>
      </c>
      <c r="N52" s="128">
        <f t="shared" si="11"/>
        <v>0.01</v>
      </c>
    </row>
    <row r="53" spans="1:14" ht="18.75" customHeight="1">
      <c r="A53" s="320"/>
      <c r="B53" s="279">
        <v>1.28</v>
      </c>
      <c r="C53" s="250" t="s">
        <v>164</v>
      </c>
      <c r="D53" s="304">
        <v>0.8</v>
      </c>
      <c r="E53" s="305" t="s">
        <v>116</v>
      </c>
      <c r="F53" s="322">
        <v>0.5</v>
      </c>
      <c r="G53" s="323">
        <v>70</v>
      </c>
      <c r="H53" s="323">
        <v>75</v>
      </c>
      <c r="I53" s="323">
        <v>80</v>
      </c>
      <c r="J53" s="323">
        <v>85</v>
      </c>
      <c r="K53" s="323">
        <v>90</v>
      </c>
      <c r="L53" s="324"/>
      <c r="M53" s="128">
        <v>5</v>
      </c>
      <c r="N53" s="128">
        <f t="shared" si="11"/>
        <v>2.5000000000000001E-2</v>
      </c>
    </row>
    <row r="54" spans="1:14" ht="18.75" customHeight="1">
      <c r="A54" s="320"/>
      <c r="B54" s="326">
        <v>1.29</v>
      </c>
      <c r="C54" s="327" t="s">
        <v>165</v>
      </c>
      <c r="D54" s="291"/>
      <c r="E54" s="292"/>
      <c r="F54" s="189"/>
      <c r="G54" s="189"/>
      <c r="H54" s="295"/>
      <c r="I54" s="189"/>
      <c r="J54" s="189"/>
      <c r="K54" s="295"/>
      <c r="L54" s="194"/>
      <c r="M54" s="194"/>
      <c r="N54" s="196"/>
    </row>
    <row r="55" spans="1:14" ht="18.75" customHeight="1">
      <c r="A55" s="153"/>
      <c r="B55" s="328"/>
      <c r="C55" s="250" t="s">
        <v>166</v>
      </c>
      <c r="D55" s="329">
        <v>0.6</v>
      </c>
      <c r="E55" s="296" t="s">
        <v>116</v>
      </c>
      <c r="F55" s="297">
        <v>0.5</v>
      </c>
      <c r="G55" s="171">
        <v>40</v>
      </c>
      <c r="H55" s="171">
        <v>45</v>
      </c>
      <c r="I55" s="171">
        <v>50</v>
      </c>
      <c r="J55" s="171">
        <v>55</v>
      </c>
      <c r="K55" s="171">
        <v>60</v>
      </c>
      <c r="L55" s="39"/>
      <c r="M55" s="128">
        <f t="shared" ref="M55:M57" si="12">(((IF(L55&lt;G55,G55,IF(L55&gt;K55,K55,L55)))-(IF(L55&lt;G55,G55,IF(AND(L55&gt;=G55,L55&lt;H55),G55,IF(AND(L55&gt;=H55,L55&lt;I55),H55,IF(AND(L55&gt;=I55,L55&lt;J55),I55,IF(AND(L55&gt;=J55,L55&lt;K55),J55,IF(L55&gt;=K55,K55,"0"))))))))/(K55-J55))+IF(L55&lt;G55,"1",IF(AND(L55&gt;=G55,L55&lt;H55),"1",IF(AND(L55&gt;=H55,L55&lt;I55),"2",IF(AND(L55&gt;=I55,L55&lt;J55),"3",IF(AND(L55&gt;=J55,L55&lt;K55),"4",IF(L55&gt;=K55,"5","0"))))))</f>
        <v>1</v>
      </c>
      <c r="N55" s="128">
        <f t="shared" ref="N55:N60" si="13">SUM(M55*F55)/100</f>
        <v>5.0000000000000001E-3</v>
      </c>
    </row>
    <row r="56" spans="1:14" ht="18.75" customHeight="1">
      <c r="A56" s="153"/>
      <c r="B56" s="331"/>
      <c r="C56" s="250" t="s">
        <v>167</v>
      </c>
      <c r="D56" s="300">
        <v>0.5</v>
      </c>
      <c r="E56" s="301" t="s">
        <v>116</v>
      </c>
      <c r="F56" s="254">
        <v>0.5</v>
      </c>
      <c r="G56" s="127">
        <v>30</v>
      </c>
      <c r="H56" s="127">
        <v>35</v>
      </c>
      <c r="I56" s="127">
        <v>40</v>
      </c>
      <c r="J56" s="127">
        <v>45</v>
      </c>
      <c r="K56" s="127">
        <v>50</v>
      </c>
      <c r="L56" s="215"/>
      <c r="M56" s="128">
        <f t="shared" si="12"/>
        <v>1</v>
      </c>
      <c r="N56" s="128">
        <f t="shared" si="13"/>
        <v>5.0000000000000001E-3</v>
      </c>
    </row>
    <row r="57" spans="1:14" ht="18.75" customHeight="1">
      <c r="A57" s="112"/>
      <c r="B57" s="312"/>
      <c r="C57" s="250" t="s">
        <v>168</v>
      </c>
      <c r="D57" s="300">
        <v>0.4</v>
      </c>
      <c r="E57" s="301" t="s">
        <v>116</v>
      </c>
      <c r="F57" s="254">
        <v>0.5</v>
      </c>
      <c r="G57" s="127">
        <v>20</v>
      </c>
      <c r="H57" s="127">
        <v>25</v>
      </c>
      <c r="I57" s="127">
        <v>30</v>
      </c>
      <c r="J57" s="127">
        <v>35</v>
      </c>
      <c r="K57" s="127">
        <v>40</v>
      </c>
      <c r="L57" s="215"/>
      <c r="M57" s="128">
        <f t="shared" si="12"/>
        <v>1</v>
      </c>
      <c r="N57" s="128">
        <f t="shared" si="13"/>
        <v>5.0000000000000001E-3</v>
      </c>
    </row>
    <row r="58" spans="1:14" ht="18.75" customHeight="1">
      <c r="A58" s="225" t="s">
        <v>169</v>
      </c>
      <c r="B58" s="259">
        <v>1.3</v>
      </c>
      <c r="C58" s="332" t="s">
        <v>170</v>
      </c>
      <c r="D58" s="333"/>
      <c r="E58" s="333" t="s">
        <v>116</v>
      </c>
      <c r="F58" s="335">
        <v>0</v>
      </c>
      <c r="G58" s="302" t="s">
        <v>121</v>
      </c>
      <c r="H58" s="303" t="s">
        <v>122</v>
      </c>
      <c r="I58" s="303" t="s">
        <v>123</v>
      </c>
      <c r="J58" s="303" t="s">
        <v>124</v>
      </c>
      <c r="K58" s="303" t="s">
        <v>125</v>
      </c>
      <c r="L58" s="165"/>
      <c r="M58" s="215">
        <v>2</v>
      </c>
      <c r="N58" s="128">
        <f t="shared" si="13"/>
        <v>0</v>
      </c>
    </row>
    <row r="59" spans="1:14" ht="18.75" customHeight="1">
      <c r="A59" s="112"/>
      <c r="B59" s="216">
        <v>1.31</v>
      </c>
      <c r="C59" s="337" t="s">
        <v>171</v>
      </c>
      <c r="D59" s="338"/>
      <c r="E59" s="339"/>
      <c r="F59" s="335">
        <v>1.3</v>
      </c>
      <c r="G59" s="171">
        <v>2</v>
      </c>
      <c r="H59" s="171">
        <v>4</v>
      </c>
      <c r="I59" s="171">
        <v>6</v>
      </c>
      <c r="J59" s="171">
        <v>8</v>
      </c>
      <c r="K59" s="171">
        <v>10</v>
      </c>
      <c r="L59" s="165"/>
      <c r="M59" s="128">
        <v>5</v>
      </c>
      <c r="N59" s="128">
        <f t="shared" si="13"/>
        <v>6.5000000000000002E-2</v>
      </c>
    </row>
    <row r="60" spans="1:14" ht="18.75" customHeight="1">
      <c r="A60" s="225"/>
      <c r="B60" s="279">
        <v>1.32</v>
      </c>
      <c r="C60" s="342" t="s">
        <v>172</v>
      </c>
      <c r="D60" s="344"/>
      <c r="E60" s="345"/>
      <c r="F60" s="271">
        <v>1.2</v>
      </c>
      <c r="G60" s="346">
        <v>1</v>
      </c>
      <c r="H60" s="346">
        <v>2</v>
      </c>
      <c r="I60" s="346">
        <v>3</v>
      </c>
      <c r="J60" s="346">
        <v>4</v>
      </c>
      <c r="K60" s="346">
        <v>5</v>
      </c>
      <c r="L60" s="182"/>
      <c r="M60" s="324">
        <v>5</v>
      </c>
      <c r="N60" s="324">
        <f t="shared" si="13"/>
        <v>0.06</v>
      </c>
    </row>
    <row r="61" spans="1:14" ht="18.75" customHeight="1">
      <c r="A61" s="225"/>
      <c r="B61" s="348"/>
      <c r="C61" s="350" t="s">
        <v>173</v>
      </c>
      <c r="D61" s="351"/>
      <c r="E61" s="351"/>
      <c r="F61" s="354">
        <v>30</v>
      </c>
      <c r="G61" s="355"/>
      <c r="H61" s="355"/>
      <c r="I61" s="355"/>
      <c r="J61" s="355"/>
      <c r="K61" s="355"/>
      <c r="L61" s="355"/>
      <c r="M61" s="355"/>
      <c r="N61" s="355"/>
    </row>
    <row r="62" spans="1:14" ht="18.75" customHeight="1">
      <c r="A62" s="225"/>
      <c r="B62" s="357"/>
      <c r="C62" s="156" t="s">
        <v>174</v>
      </c>
      <c r="D62" s="359"/>
      <c r="E62" s="361"/>
      <c r="F62" s="275"/>
      <c r="G62" s="154"/>
      <c r="H62" s="154"/>
      <c r="I62" s="154"/>
      <c r="J62" s="154"/>
      <c r="K62" s="154"/>
      <c r="L62" s="154"/>
      <c r="M62" s="154"/>
      <c r="N62" s="154"/>
    </row>
    <row r="63" spans="1:14" ht="18.75" customHeight="1">
      <c r="A63" s="225" t="s">
        <v>169</v>
      </c>
      <c r="B63" s="363">
        <v>2.1</v>
      </c>
      <c r="C63" s="365" t="s">
        <v>175</v>
      </c>
      <c r="D63" s="367" t="s">
        <v>53</v>
      </c>
      <c r="E63" s="369" t="s">
        <v>116</v>
      </c>
      <c r="F63" s="282">
        <v>3</v>
      </c>
      <c r="G63" s="289" t="s">
        <v>121</v>
      </c>
      <c r="H63" s="289" t="s">
        <v>122</v>
      </c>
      <c r="I63" s="289" t="s">
        <v>123</v>
      </c>
      <c r="J63" s="289" t="s">
        <v>124</v>
      </c>
      <c r="K63" s="289" t="s">
        <v>125</v>
      </c>
      <c r="L63" s="371">
        <v>2</v>
      </c>
      <c r="M63" s="371">
        <v>2</v>
      </c>
      <c r="N63" s="172">
        <f>SUM(M63*F63)/100</f>
        <v>0.06</v>
      </c>
    </row>
    <row r="64" spans="1:14" ht="18.75" customHeight="1">
      <c r="A64" s="225" t="s">
        <v>169</v>
      </c>
      <c r="B64" s="358">
        <v>2.2000000000000002</v>
      </c>
      <c r="C64" s="341" t="s">
        <v>176</v>
      </c>
      <c r="D64" s="364"/>
      <c r="E64" s="366"/>
      <c r="F64" s="368"/>
      <c r="G64" s="194"/>
      <c r="H64" s="194"/>
      <c r="I64" s="194"/>
      <c r="J64" s="194"/>
      <c r="K64" s="194"/>
      <c r="L64" s="194"/>
      <c r="M64" s="194"/>
      <c r="N64" s="196"/>
    </row>
    <row r="65" spans="1:14" ht="18.75" customHeight="1">
      <c r="A65" s="225"/>
      <c r="B65" s="259"/>
      <c r="C65" s="360" t="s">
        <v>177</v>
      </c>
      <c r="D65" s="370" t="s">
        <v>178</v>
      </c>
      <c r="E65" s="372" t="s">
        <v>94</v>
      </c>
      <c r="F65" s="374">
        <v>1.5</v>
      </c>
      <c r="G65" s="171">
        <v>20</v>
      </c>
      <c r="H65" s="171">
        <v>25</v>
      </c>
      <c r="I65" s="171">
        <v>30</v>
      </c>
      <c r="J65" s="171">
        <v>35</v>
      </c>
      <c r="K65" s="171">
        <v>40</v>
      </c>
      <c r="L65" s="39">
        <v>13.39</v>
      </c>
      <c r="M65" s="128">
        <f t="shared" ref="M65:M66" si="14">(((IF(L65&lt;G65,G65,IF(L65&gt;K65,K65,L65)))-(IF(L65&lt;G65,G65,IF(AND(L65&gt;=G65,L65&lt;H65),G65,IF(AND(L65&gt;=H65,L65&lt;I65),H65,IF(AND(L65&gt;=I65,L65&lt;J65),I65,IF(AND(L65&gt;=J65,L65&lt;K65),J65,IF(L65&gt;=K65,K65,"0"))))))))/(K65-J65))+IF(L65&lt;G65,"1",IF(AND(L65&gt;=G65,L65&lt;H65),"1",IF(AND(L65&gt;=H65,L65&lt;I65),"2",IF(AND(L65&gt;=I65,L65&lt;J65),"3",IF(AND(L65&gt;=J65,L65&lt;K65),"4",IF(L65&gt;=K65,"5","0"))))))</f>
        <v>1</v>
      </c>
      <c r="N65" s="128">
        <f t="shared" ref="N65:N81" si="15">SUM(M65*F65)/100</f>
        <v>1.4999999999999999E-2</v>
      </c>
    </row>
    <row r="66" spans="1:14" ht="18.75" customHeight="1">
      <c r="A66" s="112"/>
      <c r="B66" s="259"/>
      <c r="C66" s="360" t="s">
        <v>179</v>
      </c>
      <c r="D66" s="268" t="s">
        <v>180</v>
      </c>
      <c r="E66" s="274" t="s">
        <v>94</v>
      </c>
      <c r="F66" s="335">
        <v>1.5</v>
      </c>
      <c r="G66" s="127">
        <v>25</v>
      </c>
      <c r="H66" s="127">
        <v>30</v>
      </c>
      <c r="I66" s="127">
        <v>35</v>
      </c>
      <c r="J66" s="127">
        <v>40</v>
      </c>
      <c r="K66" s="276">
        <v>45</v>
      </c>
      <c r="L66" s="215">
        <v>42.21</v>
      </c>
      <c r="M66" s="128">
        <f t="shared" si="14"/>
        <v>4.4420000000000002</v>
      </c>
      <c r="N66" s="128">
        <f t="shared" si="15"/>
        <v>6.6630000000000009E-2</v>
      </c>
    </row>
    <row r="67" spans="1:14" ht="18.75" customHeight="1">
      <c r="A67" s="225" t="s">
        <v>39</v>
      </c>
      <c r="B67" s="358">
        <v>2.2999999999999998</v>
      </c>
      <c r="C67" s="260" t="s">
        <v>181</v>
      </c>
      <c r="D67" s="268" t="s">
        <v>97</v>
      </c>
      <c r="E67" s="274" t="s">
        <v>94</v>
      </c>
      <c r="F67" s="377">
        <v>2</v>
      </c>
      <c r="G67" s="276">
        <v>8</v>
      </c>
      <c r="H67" s="276">
        <v>7.75</v>
      </c>
      <c r="I67" s="379">
        <v>7.5</v>
      </c>
      <c r="J67" s="276">
        <v>7.25</v>
      </c>
      <c r="K67" s="276">
        <v>7</v>
      </c>
      <c r="L67" s="318">
        <v>3.94</v>
      </c>
      <c r="M67" s="128">
        <f>(((IF(L67&gt;G67,G67,IF(L67&lt;K67,K67,L67)))-(IF(L67&lt;G67,G67,IF(AND(L67&gt;=G67,L67&lt;H67),G67,IF(AND(L67&gt;=H67,L67&lt;I67),H67,IF(AND(L67&gt;=I67,L67&lt;J67),I67,IF(AND(L67&gt;=J67,L67&lt;K67),J67,IF(L67&gt;=K67,K67,"0"))))))))/(K67-J67))+IF(L67&lt;G67,"1",IF(AND(L67&gt;=G67,L67&lt;H67),"1",IF(AND(L67&gt;=H67,L67&lt;I67),"2",IF(AND(L67&gt;=I67,L67&lt;J67),"3",IF(AND(L67&gt;=J67,L67&lt;K67),"4",IF(L67&gt;=K67,"5","0"))))))</f>
        <v>5</v>
      </c>
      <c r="N67" s="128">
        <f t="shared" si="15"/>
        <v>0.1</v>
      </c>
    </row>
    <row r="68" spans="1:14" ht="18.75" customHeight="1">
      <c r="A68" s="225" t="s">
        <v>169</v>
      </c>
      <c r="B68" s="358">
        <v>2.4</v>
      </c>
      <c r="C68" s="360" t="s">
        <v>182</v>
      </c>
      <c r="D68" s="268"/>
      <c r="E68" s="388"/>
      <c r="F68" s="282">
        <v>3</v>
      </c>
      <c r="G68" s="382"/>
      <c r="H68" s="382"/>
      <c r="I68" s="382"/>
      <c r="J68" s="382"/>
      <c r="K68" s="382"/>
      <c r="L68" s="284"/>
      <c r="M68" s="284">
        <v>2</v>
      </c>
      <c r="N68" s="128">
        <f t="shared" si="15"/>
        <v>0.06</v>
      </c>
    </row>
    <row r="69" spans="1:14" ht="18.75" customHeight="1">
      <c r="A69" s="112" t="s">
        <v>39</v>
      </c>
      <c r="B69" s="358">
        <v>2.5</v>
      </c>
      <c r="C69" s="384" t="s">
        <v>183</v>
      </c>
      <c r="D69" s="268">
        <v>0.2</v>
      </c>
      <c r="E69" s="274" t="s">
        <v>94</v>
      </c>
      <c r="F69" s="368"/>
      <c r="G69" s="276">
        <v>16</v>
      </c>
      <c r="H69" s="276">
        <v>18</v>
      </c>
      <c r="I69" s="276">
        <v>20</v>
      </c>
      <c r="J69" s="276">
        <v>22</v>
      </c>
      <c r="K69" s="276">
        <v>24</v>
      </c>
      <c r="L69" s="318">
        <v>23.82</v>
      </c>
      <c r="M69" s="128">
        <f t="shared" ref="M69:M72" si="16">(((IF(L69&lt;G69,G69,IF(L69&gt;K69,K69,L69)))-(IF(L69&lt;G69,G69,IF(AND(L69&gt;=G69,L69&lt;H69),G69,IF(AND(L69&gt;=H69,L69&lt;I69),H69,IF(AND(L69&gt;=I69,L69&lt;J69),I69,IF(AND(L69&gt;=J69,L69&lt;K69),J69,IF(L69&gt;=K69,K69,"0"))))))))/(K69-J69))+IF(L69&lt;G69,"1",IF(AND(L69&gt;=G69,L69&lt;H69),"1",IF(AND(L69&gt;=H69,L69&lt;I69),"2",IF(AND(L69&gt;=I69,L69&lt;J69),"3",IF(AND(L69&gt;=J69,L69&lt;K69),"4",IF(L69&gt;=K69,"5","0"))))))</f>
        <v>4.91</v>
      </c>
      <c r="N69" s="128">
        <f t="shared" si="15"/>
        <v>0</v>
      </c>
    </row>
    <row r="70" spans="1:14" ht="18.75" customHeight="1">
      <c r="A70" s="112"/>
      <c r="B70" s="358"/>
      <c r="C70" s="285" t="s">
        <v>184</v>
      </c>
      <c r="D70" s="268">
        <v>0.1</v>
      </c>
      <c r="E70" s="274"/>
      <c r="F70" s="392"/>
      <c r="G70" s="87">
        <v>6</v>
      </c>
      <c r="H70" s="87">
        <v>8</v>
      </c>
      <c r="I70" s="87">
        <v>10</v>
      </c>
      <c r="J70" s="87">
        <v>12</v>
      </c>
      <c r="K70" s="87">
        <v>14</v>
      </c>
      <c r="L70" s="390"/>
      <c r="M70" s="128">
        <f t="shared" si="16"/>
        <v>1</v>
      </c>
      <c r="N70" s="128">
        <f t="shared" si="15"/>
        <v>0</v>
      </c>
    </row>
    <row r="71" spans="1:14" ht="18.75" customHeight="1">
      <c r="A71" s="112"/>
      <c r="B71" s="358"/>
      <c r="C71" s="280" t="s">
        <v>185</v>
      </c>
      <c r="D71" s="268">
        <v>0.2</v>
      </c>
      <c r="E71" s="274"/>
      <c r="F71" s="275">
        <v>0</v>
      </c>
      <c r="G71" s="276">
        <v>16</v>
      </c>
      <c r="H71" s="276">
        <v>18</v>
      </c>
      <c r="I71" s="276">
        <v>20</v>
      </c>
      <c r="J71" s="276">
        <v>22</v>
      </c>
      <c r="K71" s="276">
        <v>24</v>
      </c>
      <c r="L71" s="318"/>
      <c r="M71" s="128">
        <f t="shared" si="16"/>
        <v>1</v>
      </c>
      <c r="N71" s="128">
        <f t="shared" si="15"/>
        <v>0</v>
      </c>
    </row>
    <row r="72" spans="1:14" ht="18.75" customHeight="1">
      <c r="A72" s="112"/>
      <c r="B72" s="358"/>
      <c r="C72" s="360" t="s">
        <v>186</v>
      </c>
      <c r="D72" s="268">
        <v>0.3</v>
      </c>
      <c r="E72" s="274"/>
      <c r="F72" s="275">
        <v>2</v>
      </c>
      <c r="G72" s="276">
        <v>26</v>
      </c>
      <c r="H72" s="276">
        <v>28</v>
      </c>
      <c r="I72" s="276">
        <v>30</v>
      </c>
      <c r="J72" s="276">
        <v>32</v>
      </c>
      <c r="K72" s="276">
        <v>34</v>
      </c>
      <c r="L72" s="215">
        <v>38.659999999999997</v>
      </c>
      <c r="M72" s="128">
        <f t="shared" si="16"/>
        <v>5</v>
      </c>
      <c r="N72" s="128">
        <f t="shared" si="15"/>
        <v>0.1</v>
      </c>
    </row>
    <row r="73" spans="1:14" ht="18.75" customHeight="1">
      <c r="A73" s="225" t="s">
        <v>169</v>
      </c>
      <c r="B73" s="358">
        <v>2.6</v>
      </c>
      <c r="C73" s="360" t="s">
        <v>187</v>
      </c>
      <c r="D73" s="268" t="s">
        <v>188</v>
      </c>
      <c r="E73" s="274" t="s">
        <v>94</v>
      </c>
      <c r="F73" s="275">
        <v>0</v>
      </c>
      <c r="G73" s="276">
        <v>14</v>
      </c>
      <c r="H73" s="276">
        <v>13</v>
      </c>
      <c r="I73" s="276">
        <v>12</v>
      </c>
      <c r="J73" s="276">
        <v>11</v>
      </c>
      <c r="K73" s="276">
        <v>10</v>
      </c>
      <c r="L73" s="215">
        <v>0.96</v>
      </c>
      <c r="M73" s="128">
        <f>(((IF(L73&gt;G73,G73,IF(L73&lt;K73,K73,L73)))-(IF(L73&lt;G73,G73,IF(AND(L73&gt;=G73,L73&lt;H73),G73,IF(AND(L73&gt;=H73,L73&lt;I73),H73,IF(AND(L73&gt;=I73,L73&lt;J73),I73,IF(AND(L73&gt;=J73,L73&lt;K73),J73,IF(L73&gt;=K73,K73,"0"))))))))/(K73-J73))+IF(L73&lt;G73,"1",IF(AND(L73&gt;=G73,L73&lt;H73),"1",IF(AND(L73&gt;=H73,L73&lt;I73),"2",IF(AND(L73&gt;=I73,L73&lt;J73),"3",IF(AND(L73&gt;=J73,L73&lt;K73),"4",IF(L73&gt;=K73,"5","0"))))))</f>
        <v>5</v>
      </c>
      <c r="N73" s="128">
        <f t="shared" si="15"/>
        <v>0</v>
      </c>
    </row>
    <row r="74" spans="1:14" ht="18.75" customHeight="1">
      <c r="A74" s="225" t="s">
        <v>169</v>
      </c>
      <c r="B74" s="358">
        <v>2.7</v>
      </c>
      <c r="C74" s="384" t="s">
        <v>189</v>
      </c>
      <c r="D74" s="268">
        <v>0.85</v>
      </c>
      <c r="E74" s="274" t="s">
        <v>143</v>
      </c>
      <c r="F74" s="275">
        <v>3</v>
      </c>
      <c r="G74" s="276">
        <v>73</v>
      </c>
      <c r="H74" s="276">
        <v>76</v>
      </c>
      <c r="I74" s="276">
        <v>79</v>
      </c>
      <c r="J74" s="276">
        <v>82</v>
      </c>
      <c r="K74" s="276">
        <v>85</v>
      </c>
      <c r="L74" s="215">
        <v>90.91</v>
      </c>
      <c r="M74" s="128">
        <f t="shared" ref="M74:M78" si="17">(((IF(L74&lt;G74,G74,IF(L74&gt;K74,K74,L74)))-(IF(L74&lt;G74,G74,IF(AND(L74&gt;=G74,L74&lt;H74),G74,IF(AND(L74&gt;=H74,L74&lt;I74),H74,IF(AND(L74&gt;=I74,L74&lt;J74),I74,IF(AND(L74&gt;=J74,L74&lt;K74),J74,IF(L74&gt;=K74,K74,"0"))))))))/(K74-J74))+IF(L74&lt;G74,"1",IF(AND(L74&gt;=G74,L74&lt;H74),"1",IF(AND(L74&gt;=H74,L74&lt;I74),"2",IF(AND(L74&gt;=I74,L74&lt;J74),"3",IF(AND(L74&gt;=J74,L74&lt;K74),"4",IF(L74&gt;=K74,"5","0"))))))</f>
        <v>5</v>
      </c>
      <c r="N74" s="128">
        <f t="shared" si="15"/>
        <v>0.15</v>
      </c>
    </row>
    <row r="75" spans="1:14" ht="18.75" customHeight="1">
      <c r="A75" s="225" t="s">
        <v>39</v>
      </c>
      <c r="B75" s="358">
        <v>2.8</v>
      </c>
      <c r="C75" s="260" t="s">
        <v>278</v>
      </c>
      <c r="D75" s="268" t="s">
        <v>191</v>
      </c>
      <c r="E75" s="274" t="s">
        <v>94</v>
      </c>
      <c r="F75" s="275">
        <v>2</v>
      </c>
      <c r="G75" s="276">
        <v>58</v>
      </c>
      <c r="H75" s="276">
        <v>60</v>
      </c>
      <c r="I75" s="276">
        <v>62</v>
      </c>
      <c r="J75" s="276">
        <v>64</v>
      </c>
      <c r="K75" s="276">
        <v>66</v>
      </c>
      <c r="L75" s="215">
        <v>26.23</v>
      </c>
      <c r="M75" s="128">
        <f t="shared" si="17"/>
        <v>1</v>
      </c>
      <c r="N75" s="128">
        <f t="shared" si="15"/>
        <v>0.02</v>
      </c>
    </row>
    <row r="76" spans="1:14" ht="18.75" customHeight="1">
      <c r="A76" s="112" t="s">
        <v>39</v>
      </c>
      <c r="B76" s="358">
        <v>2.9</v>
      </c>
      <c r="C76" s="360" t="s">
        <v>192</v>
      </c>
      <c r="D76" s="268">
        <v>0.7</v>
      </c>
      <c r="E76" s="274"/>
      <c r="F76" s="275">
        <v>2</v>
      </c>
      <c r="G76" s="276">
        <v>60</v>
      </c>
      <c r="H76" s="276">
        <v>65</v>
      </c>
      <c r="I76" s="276">
        <v>70</v>
      </c>
      <c r="J76" s="276">
        <v>75</v>
      </c>
      <c r="K76" s="276">
        <v>80</v>
      </c>
      <c r="L76" s="215"/>
      <c r="M76" s="128">
        <f t="shared" si="17"/>
        <v>1</v>
      </c>
      <c r="N76" s="128">
        <f t="shared" si="15"/>
        <v>0.02</v>
      </c>
    </row>
    <row r="77" spans="1:14" ht="18.75" customHeight="1">
      <c r="A77" s="112" t="s">
        <v>193</v>
      </c>
      <c r="B77" s="259">
        <v>2.1</v>
      </c>
      <c r="C77" s="360" t="s">
        <v>194</v>
      </c>
      <c r="D77" s="268" t="s">
        <v>195</v>
      </c>
      <c r="E77" s="274" t="s">
        <v>94</v>
      </c>
      <c r="F77" s="395">
        <v>2</v>
      </c>
      <c r="G77" s="276">
        <v>51</v>
      </c>
      <c r="H77" s="276">
        <v>52</v>
      </c>
      <c r="I77" s="276">
        <v>53</v>
      </c>
      <c r="J77" s="276">
        <v>54</v>
      </c>
      <c r="K77" s="276">
        <v>55</v>
      </c>
      <c r="L77" s="215">
        <v>37.1</v>
      </c>
      <c r="M77" s="128">
        <f t="shared" si="17"/>
        <v>1</v>
      </c>
      <c r="N77" s="128">
        <f t="shared" si="15"/>
        <v>0.02</v>
      </c>
    </row>
    <row r="78" spans="1:14" ht="18.75" customHeight="1">
      <c r="A78" s="112"/>
      <c r="B78" s="259">
        <v>2.11</v>
      </c>
      <c r="C78" s="360" t="s">
        <v>196</v>
      </c>
      <c r="D78" s="399">
        <v>0.82499999999999996</v>
      </c>
      <c r="E78" s="274" t="s">
        <v>94</v>
      </c>
      <c r="F78" s="395">
        <v>2</v>
      </c>
      <c r="G78" s="276">
        <v>72.5</v>
      </c>
      <c r="H78" s="276">
        <v>75</v>
      </c>
      <c r="I78" s="276">
        <v>77.5</v>
      </c>
      <c r="J78" s="276">
        <v>80</v>
      </c>
      <c r="K78" s="276">
        <v>82.5</v>
      </c>
      <c r="L78" s="215">
        <v>87.09</v>
      </c>
      <c r="M78" s="128">
        <f t="shared" si="17"/>
        <v>5</v>
      </c>
      <c r="N78" s="128">
        <f t="shared" si="15"/>
        <v>0.1</v>
      </c>
    </row>
    <row r="79" spans="1:14" ht="18.75" customHeight="1">
      <c r="A79" s="400" t="s">
        <v>113</v>
      </c>
      <c r="B79" s="259">
        <v>2.12</v>
      </c>
      <c r="C79" s="341" t="s">
        <v>197</v>
      </c>
      <c r="D79" s="268"/>
      <c r="E79" s="274" t="s">
        <v>94</v>
      </c>
      <c r="F79" s="395">
        <v>2</v>
      </c>
      <c r="G79" s="276">
        <v>5.4</v>
      </c>
      <c r="H79" s="276">
        <v>4.4000000000000004</v>
      </c>
      <c r="I79" s="276">
        <v>3.4</v>
      </c>
      <c r="J79" s="276">
        <v>2.4</v>
      </c>
      <c r="K79" s="276">
        <v>1.4</v>
      </c>
      <c r="L79" s="215">
        <v>0</v>
      </c>
      <c r="M79" s="128">
        <f t="shared" ref="M79:M80" si="18">(((IF(L79&gt;G79,G79,IF(L79&lt;K79,K79,L79)))-(IF(L79&lt;G79,G79,IF(AND(L79&gt;=G79,L79&lt;H79),G79,IF(AND(L79&gt;=H79,L79&lt;I79),H79,IF(AND(L79&gt;=I79,L79&lt;J79),I79,IF(AND(L79&gt;=J79,L79&lt;K79),J79,IF(L79&gt;=K79,K79,"0"))))))))/(K79-J79))+IF(L79&lt;G79,"1",IF(AND(L79&gt;=G79,L79&lt;H79),"1",IF(AND(L79&gt;=H79,L79&lt;I79),"2",IF(AND(L79&gt;=I79,L79&lt;J79),"3",IF(AND(L79&gt;=J79,L79&lt;K79),"4",IF(L79&gt;=K79,"5","0"))))))</f>
        <v>5</v>
      </c>
      <c r="N79" s="128">
        <f t="shared" si="15"/>
        <v>0.1</v>
      </c>
    </row>
    <row r="80" spans="1:14" ht="18.75" customHeight="1">
      <c r="A80" s="112" t="s">
        <v>39</v>
      </c>
      <c r="B80" s="259">
        <v>2.13</v>
      </c>
      <c r="C80" s="360" t="s">
        <v>198</v>
      </c>
      <c r="D80" s="268"/>
      <c r="E80" s="274"/>
      <c r="F80" s="395">
        <v>2</v>
      </c>
      <c r="G80" s="276">
        <v>31</v>
      </c>
      <c r="H80" s="276">
        <v>30</v>
      </c>
      <c r="I80" s="276">
        <v>29</v>
      </c>
      <c r="J80" s="276">
        <v>28</v>
      </c>
      <c r="K80" s="276">
        <v>27</v>
      </c>
      <c r="L80" s="215"/>
      <c r="M80" s="128">
        <f t="shared" si="18"/>
        <v>5</v>
      </c>
      <c r="N80" s="128">
        <f t="shared" si="15"/>
        <v>0.1</v>
      </c>
    </row>
    <row r="81" spans="1:14" ht="18.75" customHeight="1">
      <c r="A81" s="112" t="s">
        <v>39</v>
      </c>
      <c r="B81" s="279">
        <v>2.14</v>
      </c>
      <c r="C81" s="423" t="s">
        <v>200</v>
      </c>
      <c r="D81" s="281"/>
      <c r="E81" s="424"/>
      <c r="F81" s="395">
        <v>2</v>
      </c>
      <c r="G81" s="362">
        <v>0</v>
      </c>
      <c r="H81" s="362"/>
      <c r="I81" s="362"/>
      <c r="J81" s="362"/>
      <c r="K81" s="362">
        <v>5</v>
      </c>
      <c r="L81" s="284"/>
      <c r="M81" s="284">
        <v>5</v>
      </c>
      <c r="N81" s="324">
        <f t="shared" si="15"/>
        <v>0.1</v>
      </c>
    </row>
    <row r="82" spans="1:14" ht="18.75" customHeight="1">
      <c r="A82" s="400"/>
      <c r="B82" s="355"/>
      <c r="C82" s="350" t="s">
        <v>201</v>
      </c>
      <c r="D82" s="426"/>
      <c r="E82" s="426"/>
      <c r="F82" s="407">
        <v>15</v>
      </c>
      <c r="G82" s="355"/>
      <c r="H82" s="355"/>
      <c r="I82" s="355"/>
      <c r="J82" s="355"/>
      <c r="K82" s="355"/>
      <c r="L82" s="355"/>
      <c r="M82" s="355"/>
      <c r="N82" s="355"/>
    </row>
    <row r="83" spans="1:14" ht="18.75" customHeight="1">
      <c r="A83" s="400"/>
      <c r="B83" s="154"/>
      <c r="C83" s="156" t="s">
        <v>203</v>
      </c>
      <c r="D83" s="428"/>
      <c r="E83" s="428"/>
      <c r="F83" s="419"/>
      <c r="G83" s="154"/>
      <c r="H83" s="154"/>
      <c r="I83" s="154"/>
      <c r="J83" s="154"/>
      <c r="K83" s="154"/>
      <c r="L83" s="154"/>
      <c r="M83" s="154"/>
      <c r="N83" s="154"/>
    </row>
    <row r="84" spans="1:14" ht="18.75" customHeight="1">
      <c r="A84" s="112" t="s">
        <v>39</v>
      </c>
      <c r="B84" s="403">
        <v>3.1</v>
      </c>
      <c r="C84" s="430" t="s">
        <v>204</v>
      </c>
      <c r="D84" s="365" t="s">
        <v>130</v>
      </c>
      <c r="E84" s="432"/>
      <c r="F84" s="335">
        <v>5</v>
      </c>
      <c r="G84" s="87" t="s">
        <v>121</v>
      </c>
      <c r="H84" s="87" t="s">
        <v>122</v>
      </c>
      <c r="I84" s="87" t="s">
        <v>123</v>
      </c>
      <c r="J84" s="87" t="s">
        <v>124</v>
      </c>
      <c r="K84" s="87" t="s">
        <v>125</v>
      </c>
      <c r="L84" s="39">
        <v>4</v>
      </c>
      <c r="M84" s="39">
        <v>4</v>
      </c>
      <c r="N84" s="172">
        <f t="shared" ref="N84:N88" si="19">SUM(M84*F84)/100</f>
        <v>0.2</v>
      </c>
    </row>
    <row r="85" spans="1:14" ht="18.75" customHeight="1">
      <c r="A85" s="112"/>
      <c r="B85" s="403">
        <v>3.2</v>
      </c>
      <c r="C85" s="422" t="s">
        <v>205</v>
      </c>
      <c r="D85" s="360"/>
      <c r="E85" s="341"/>
      <c r="F85" s="335">
        <v>5</v>
      </c>
      <c r="G85" s="276">
        <v>94</v>
      </c>
      <c r="H85" s="276">
        <v>95</v>
      </c>
      <c r="I85" s="276">
        <v>96</v>
      </c>
      <c r="J85" s="276">
        <v>97</v>
      </c>
      <c r="K85" s="276">
        <v>98</v>
      </c>
      <c r="L85" s="215"/>
      <c r="M85" s="128">
        <f t="shared" ref="M85:M87" si="20">(((IF(L85&lt;G85,G85,IF(L85&gt;K85,K85,L85)))-(IF(L85&lt;G85,G85,IF(AND(L85&gt;=G85,L85&lt;H85),G85,IF(AND(L85&gt;=H85,L85&lt;I85),H85,IF(AND(L85&gt;=I85,L85&lt;J85),I85,IF(AND(L85&gt;=J85,L85&lt;K85),J85,IF(L85&gt;=K85,K85,"0"))))))))/(K85-J85))+IF(L85&lt;G85,"1",IF(AND(L85&gt;=G85,L85&lt;H85),"1",IF(AND(L85&gt;=H85,L85&lt;I85),"2",IF(AND(L85&gt;=I85,L85&lt;J85),"3",IF(AND(L85&gt;=J85,L85&lt;K85),"4",IF(L85&gt;=K85,"5","0"))))))</f>
        <v>1</v>
      </c>
      <c r="N85" s="128">
        <f t="shared" si="19"/>
        <v>0.05</v>
      </c>
    </row>
    <row r="86" spans="1:14" ht="18.75" customHeight="1">
      <c r="A86" s="112"/>
      <c r="B86" s="403">
        <v>3.3</v>
      </c>
      <c r="C86" s="422" t="s">
        <v>206</v>
      </c>
      <c r="D86" s="268">
        <v>1</v>
      </c>
      <c r="E86" s="341"/>
      <c r="F86" s="335">
        <v>5</v>
      </c>
      <c r="G86" s="276">
        <v>80</v>
      </c>
      <c r="H86" s="276">
        <v>85</v>
      </c>
      <c r="I86" s="276">
        <v>90</v>
      </c>
      <c r="J86" s="276">
        <v>95</v>
      </c>
      <c r="K86" s="276">
        <v>100</v>
      </c>
      <c r="L86" s="215"/>
      <c r="M86" s="128">
        <f t="shared" si="20"/>
        <v>1</v>
      </c>
      <c r="N86" s="128">
        <f t="shared" si="19"/>
        <v>0.05</v>
      </c>
    </row>
    <row r="87" spans="1:14" ht="18.75" customHeight="1">
      <c r="A87" s="112" t="s">
        <v>39</v>
      </c>
      <c r="B87" s="425">
        <v>3.4</v>
      </c>
      <c r="C87" s="360" t="s">
        <v>207</v>
      </c>
      <c r="D87" s="268">
        <v>0.2</v>
      </c>
      <c r="E87" s="274" t="s">
        <v>143</v>
      </c>
      <c r="F87" s="335">
        <v>0</v>
      </c>
      <c r="G87" s="276">
        <v>16</v>
      </c>
      <c r="H87" s="276">
        <v>18</v>
      </c>
      <c r="I87" s="276">
        <v>20</v>
      </c>
      <c r="J87" s="276">
        <v>22</v>
      </c>
      <c r="K87" s="276">
        <v>24</v>
      </c>
      <c r="L87" s="215"/>
      <c r="M87" s="128">
        <f t="shared" si="20"/>
        <v>1</v>
      </c>
      <c r="N87" s="128">
        <f t="shared" si="19"/>
        <v>0</v>
      </c>
    </row>
    <row r="88" spans="1:14" ht="18.75" customHeight="1">
      <c r="A88" s="320" t="s">
        <v>138</v>
      </c>
      <c r="B88" s="445">
        <v>3.5</v>
      </c>
      <c r="C88" s="423" t="s">
        <v>209</v>
      </c>
      <c r="D88" s="433" t="s">
        <v>130</v>
      </c>
      <c r="E88" s="345" t="s">
        <v>116</v>
      </c>
      <c r="F88" s="436">
        <v>0</v>
      </c>
      <c r="G88" s="289" t="s">
        <v>121</v>
      </c>
      <c r="H88" s="289" t="s">
        <v>122</v>
      </c>
      <c r="I88" s="289" t="s">
        <v>123</v>
      </c>
      <c r="J88" s="289" t="s">
        <v>124</v>
      </c>
      <c r="K88" s="289" t="s">
        <v>125</v>
      </c>
      <c r="L88" s="371">
        <v>4</v>
      </c>
      <c r="M88" s="371">
        <v>4</v>
      </c>
      <c r="N88" s="324">
        <f t="shared" si="19"/>
        <v>0</v>
      </c>
    </row>
    <row r="89" spans="1:14" ht="18.75" customHeight="1">
      <c r="A89" s="225"/>
      <c r="B89" s="355"/>
      <c r="C89" s="350" t="s">
        <v>213</v>
      </c>
      <c r="D89" s="447"/>
      <c r="E89" s="447"/>
      <c r="F89" s="407">
        <v>10</v>
      </c>
      <c r="G89" s="355"/>
      <c r="H89" s="355"/>
      <c r="I89" s="355"/>
      <c r="J89" s="355"/>
      <c r="K89" s="355"/>
      <c r="L89" s="355"/>
      <c r="M89" s="355"/>
      <c r="N89" s="355"/>
    </row>
    <row r="90" spans="1:14" ht="18.75" customHeight="1">
      <c r="A90" s="225"/>
      <c r="B90" s="154"/>
      <c r="C90" s="156" t="s">
        <v>214</v>
      </c>
      <c r="D90" s="428"/>
      <c r="E90" s="428"/>
      <c r="F90" s="335"/>
      <c r="G90" s="154"/>
      <c r="H90" s="154"/>
      <c r="I90" s="154"/>
      <c r="J90" s="154"/>
      <c r="K90" s="154"/>
      <c r="L90" s="154"/>
      <c r="M90" s="154"/>
      <c r="N90" s="154"/>
    </row>
    <row r="91" spans="1:14" ht="18.75" customHeight="1">
      <c r="A91" s="112" t="s">
        <v>39</v>
      </c>
      <c r="B91" s="449">
        <v>4.0999999999999996</v>
      </c>
      <c r="C91" s="280" t="s">
        <v>215</v>
      </c>
      <c r="D91" s="370">
        <v>0.9</v>
      </c>
      <c r="E91" s="432"/>
      <c r="F91" s="335">
        <v>2</v>
      </c>
      <c r="G91" s="87">
        <v>70</v>
      </c>
      <c r="H91" s="87">
        <v>75</v>
      </c>
      <c r="I91" s="87">
        <v>80</v>
      </c>
      <c r="J91" s="87">
        <v>85</v>
      </c>
      <c r="K91" s="87">
        <v>90</v>
      </c>
      <c r="L91" s="39">
        <v>42.42</v>
      </c>
      <c r="M91" s="172">
        <f>(((IF(L91&lt;G91,G91,IF(L91&gt;K91,K91,L91)))-(IF(L91&lt;G91,G91,IF(AND(L91&gt;=G91,L91&lt;H91),G91,IF(AND(L91&gt;=H91,L91&lt;I91),H91,IF(AND(L91&gt;=I91,L91&lt;J91),I91,IF(AND(L91&gt;=J91,L91&lt;K91),J91,IF(L91&gt;=K91,K91,"0"))))))))/(K91-J91))+IF(L91&lt;G91,"1",IF(AND(L91&gt;=G91,L91&lt;H91),"1",IF(AND(L91&gt;=H91,L91&lt;I91),"2",IF(AND(L91&gt;=I91,L91&lt;J91),"3",IF(AND(L91&gt;=J91,L91&lt;K91),"4",IF(L91&gt;=K91,"5","0"))))))</f>
        <v>1</v>
      </c>
      <c r="N91" s="172">
        <f t="shared" ref="N91:N96" si="21">SUM(M91*F91)/100</f>
        <v>0.02</v>
      </c>
    </row>
    <row r="92" spans="1:14" ht="18.75" customHeight="1">
      <c r="A92" s="112" t="s">
        <v>39</v>
      </c>
      <c r="B92" s="425">
        <v>4.2</v>
      </c>
      <c r="C92" s="443" t="s">
        <v>216</v>
      </c>
      <c r="D92" s="268" t="s">
        <v>130</v>
      </c>
      <c r="E92" s="274"/>
      <c r="F92" s="335">
        <v>1.5</v>
      </c>
      <c r="G92" s="276" t="s">
        <v>121</v>
      </c>
      <c r="H92" s="276" t="s">
        <v>122</v>
      </c>
      <c r="I92" s="276" t="s">
        <v>123</v>
      </c>
      <c r="J92" s="276" t="s">
        <v>124</v>
      </c>
      <c r="K92" s="276" t="s">
        <v>125</v>
      </c>
      <c r="L92" s="215"/>
      <c r="M92" s="215"/>
      <c r="N92" s="128">
        <f t="shared" si="21"/>
        <v>0</v>
      </c>
    </row>
    <row r="93" spans="1:14" ht="18.75" customHeight="1">
      <c r="A93" s="112" t="s">
        <v>39</v>
      </c>
      <c r="B93" s="425">
        <v>4.3</v>
      </c>
      <c r="C93" s="446" t="s">
        <v>221</v>
      </c>
      <c r="D93" s="268" t="s">
        <v>130</v>
      </c>
      <c r="E93" s="274"/>
      <c r="F93" s="335">
        <v>2</v>
      </c>
      <c r="G93" s="276">
        <v>75</v>
      </c>
      <c r="H93" s="276">
        <v>80</v>
      </c>
      <c r="I93" s="276">
        <v>85</v>
      </c>
      <c r="J93" s="276">
        <v>90</v>
      </c>
      <c r="K93" s="276">
        <v>95</v>
      </c>
      <c r="L93" s="215">
        <v>100</v>
      </c>
      <c r="M93" s="172">
        <f>(((IF(L93&lt;G93,G93,IF(L93&gt;K93,K93,L93)))-(IF(L93&lt;G93,G93,IF(AND(L93&gt;=G93,L93&lt;H93),G93,IF(AND(L93&gt;=H93,L93&lt;I93),H93,IF(AND(L93&gt;=I93,L93&lt;J93),I93,IF(AND(L93&gt;=J93,L93&lt;K93),J93,IF(L93&gt;=K93,K93,"0"))))))))/(K93-J93))+IF(L93&lt;G93,"1",IF(AND(L93&gt;=G93,L93&lt;H93),"1",IF(AND(L93&gt;=H93,L93&lt;I93),"2",IF(AND(L93&gt;=I93,L93&lt;J93),"3",IF(AND(L93&gt;=J93,L93&lt;K93),"4",IF(L93&gt;=K93,"5","0"))))))</f>
        <v>5</v>
      </c>
      <c r="N93" s="128">
        <f t="shared" si="21"/>
        <v>0.1</v>
      </c>
    </row>
    <row r="94" spans="1:14" ht="18.75" customHeight="1">
      <c r="A94" s="112" t="s">
        <v>138</v>
      </c>
      <c r="B94" s="425">
        <v>4.4000000000000004</v>
      </c>
      <c r="C94" s="285" t="s">
        <v>218</v>
      </c>
      <c r="D94" s="268" t="s">
        <v>130</v>
      </c>
      <c r="E94" s="274"/>
      <c r="F94" s="335">
        <v>2</v>
      </c>
      <c r="G94" s="276" t="s">
        <v>121</v>
      </c>
      <c r="H94" s="276" t="s">
        <v>122</v>
      </c>
      <c r="I94" s="276" t="s">
        <v>123</v>
      </c>
      <c r="J94" s="276" t="s">
        <v>124</v>
      </c>
      <c r="K94" s="276" t="s">
        <v>125</v>
      </c>
      <c r="L94" s="215">
        <v>2</v>
      </c>
      <c r="M94" s="215">
        <v>2</v>
      </c>
      <c r="N94" s="128">
        <f t="shared" si="21"/>
        <v>0.04</v>
      </c>
    </row>
    <row r="95" spans="1:14" ht="18.75" customHeight="1">
      <c r="A95" s="112" t="s">
        <v>138</v>
      </c>
      <c r="B95" s="425">
        <v>4.5</v>
      </c>
      <c r="C95" s="134" t="s">
        <v>219</v>
      </c>
      <c r="D95" s="268" t="s">
        <v>130</v>
      </c>
      <c r="E95" s="274"/>
      <c r="F95" s="335">
        <v>0</v>
      </c>
      <c r="G95" s="276" t="s">
        <v>121</v>
      </c>
      <c r="H95" s="276" t="s">
        <v>122</v>
      </c>
      <c r="I95" s="276" t="s">
        <v>123</v>
      </c>
      <c r="J95" s="276" t="s">
        <v>124</v>
      </c>
      <c r="K95" s="276" t="s">
        <v>125</v>
      </c>
      <c r="L95" s="215"/>
      <c r="M95" s="215"/>
      <c r="N95" s="128">
        <f t="shared" si="21"/>
        <v>0</v>
      </c>
    </row>
    <row r="96" spans="1:14" ht="18.75" customHeight="1">
      <c r="A96" s="112" t="s">
        <v>138</v>
      </c>
      <c r="B96" s="425">
        <v>4.5999999999999996</v>
      </c>
      <c r="C96" s="450" t="s">
        <v>220</v>
      </c>
      <c r="D96" s="268">
        <v>0.25</v>
      </c>
      <c r="E96" s="274" t="s">
        <v>119</v>
      </c>
      <c r="F96" s="335">
        <v>2.5</v>
      </c>
      <c r="G96" s="276">
        <v>15</v>
      </c>
      <c r="H96" s="276">
        <v>20</v>
      </c>
      <c r="I96" s="276">
        <v>25</v>
      </c>
      <c r="J96" s="276">
        <v>30</v>
      </c>
      <c r="K96" s="276">
        <v>35</v>
      </c>
      <c r="L96" s="215"/>
      <c r="M96" s="128">
        <f>(((IF(L96&lt;G96,G96,IF(L96&gt;K96,K96,L96)))-(IF(L96&lt;G96,G96,IF(AND(L96&gt;=G96,L96&lt;H96),G96,IF(AND(L96&gt;=H96,L96&lt;I96),H96,IF(AND(L96&gt;=I96,L96&lt;J96),I96,IF(AND(L96&gt;=J96,L96&lt;K96),J96,IF(L96&gt;=K96,K96,"0"))))))))/(K96-J96))+IF(L96&lt;G96,"1",IF(AND(L96&gt;=G96,L96&lt;H96),"1",IF(AND(L96&gt;=H96,L96&lt;I96),"2",IF(AND(L96&gt;=I96,L96&lt;J96),"3",IF(AND(L96&gt;=J96,L96&lt;K96),"4",IF(L96&gt;=K96,"5","0"))))))</f>
        <v>1</v>
      </c>
      <c r="N96" s="128">
        <f t="shared" si="21"/>
        <v>2.5000000000000001E-2</v>
      </c>
    </row>
    <row r="97" spans="1:24" ht="18.75" customHeight="1">
      <c r="A97" s="452"/>
      <c r="B97" s="453"/>
      <c r="C97" s="454"/>
      <c r="D97" s="455"/>
      <c r="E97" s="457"/>
      <c r="F97" s="453"/>
      <c r="G97" s="474" t="s">
        <v>222</v>
      </c>
      <c r="H97" s="459"/>
      <c r="I97" s="459"/>
      <c r="J97" s="459"/>
      <c r="K97" s="459"/>
      <c r="L97" s="453"/>
      <c r="M97" s="453"/>
      <c r="N97" s="476">
        <f>SUM(N11:N96)</f>
        <v>3.0080469999999999</v>
      </c>
      <c r="O97" s="477"/>
      <c r="P97" s="477"/>
      <c r="Q97" s="477"/>
      <c r="R97" s="477"/>
      <c r="S97" s="477"/>
      <c r="T97" s="477"/>
      <c r="U97" s="477"/>
      <c r="V97" s="477"/>
      <c r="W97" s="477"/>
      <c r="X97" s="477"/>
    </row>
    <row r="98" spans="1:24" ht="18.75" customHeight="1">
      <c r="A98" s="1"/>
      <c r="B98" s="5"/>
      <c r="C98" s="465"/>
      <c r="D98" s="466"/>
      <c r="E98" s="466"/>
      <c r="F98" s="5"/>
      <c r="G98" s="479" t="s">
        <v>223</v>
      </c>
      <c r="H98" s="5"/>
      <c r="I98" s="403"/>
      <c r="J98" s="403"/>
      <c r="K98" s="403"/>
      <c r="L98" s="5"/>
      <c r="M98" s="5"/>
      <c r="N98" s="481">
        <f>SUM(N97*100)/5</f>
        <v>60.160939999999997</v>
      </c>
      <c r="O98" s="33"/>
      <c r="P98" s="33"/>
      <c r="Q98" s="33"/>
      <c r="R98" s="33"/>
      <c r="S98" s="33"/>
      <c r="T98" s="33"/>
      <c r="U98" s="33"/>
      <c r="V98" s="33"/>
      <c r="W98" s="33"/>
      <c r="X98" s="33"/>
    </row>
    <row r="99" spans="1:24" ht="18.75" customHeight="1">
      <c r="A99" s="1"/>
      <c r="B99" s="1"/>
      <c r="C99" s="260"/>
      <c r="D99" s="1"/>
      <c r="E99" s="1"/>
      <c r="F99" s="5"/>
      <c r="G99" s="5"/>
      <c r="H99" s="5"/>
      <c r="I99" s="5"/>
      <c r="J99" s="5">
        <v>5</v>
      </c>
      <c r="K99" s="5"/>
      <c r="L99" s="5"/>
      <c r="M99" s="5"/>
      <c r="N99" s="5"/>
      <c r="O99" s="33"/>
      <c r="P99" s="33"/>
      <c r="Q99" s="33"/>
      <c r="R99" s="33"/>
      <c r="S99" s="33"/>
      <c r="T99" s="33"/>
      <c r="U99" s="33"/>
      <c r="V99" s="33"/>
      <c r="W99" s="33"/>
      <c r="X99" s="33"/>
    </row>
    <row r="100" spans="1:24" ht="18.75" customHeight="1">
      <c r="A100" s="1"/>
      <c r="B100" s="1"/>
      <c r="C100" s="4"/>
      <c r="D100" s="4"/>
      <c r="E100" s="4"/>
      <c r="F100" s="5"/>
      <c r="G100" s="5"/>
      <c r="H100" s="5"/>
      <c r="I100" s="5"/>
      <c r="J100" s="5"/>
      <c r="K100" s="5"/>
      <c r="L100" s="5"/>
      <c r="M100" s="5"/>
      <c r="N100" s="5"/>
    </row>
    <row r="101" spans="1:24" ht="18.75" customHeight="1">
      <c r="A101" s="1"/>
      <c r="B101" s="1"/>
      <c r="C101" s="4"/>
      <c r="D101" s="4"/>
      <c r="E101" s="4"/>
      <c r="F101" s="5"/>
      <c r="G101" s="5"/>
      <c r="H101" s="5"/>
      <c r="I101" s="5"/>
      <c r="J101" s="5"/>
      <c r="K101" s="5"/>
      <c r="L101" s="5"/>
      <c r="M101" s="5"/>
      <c r="N101" s="5"/>
    </row>
    <row r="102" spans="1:24" ht="18.75" customHeight="1">
      <c r="A102" s="1"/>
      <c r="B102" s="1"/>
      <c r="C102" s="4"/>
      <c r="D102" s="4"/>
      <c r="E102" s="4"/>
      <c r="F102" s="5"/>
      <c r="G102" s="5"/>
      <c r="H102" s="5"/>
      <c r="I102" s="5"/>
      <c r="J102" s="5"/>
      <c r="K102" s="5"/>
      <c r="L102" s="5"/>
      <c r="M102" s="5"/>
      <c r="N102" s="5"/>
    </row>
    <row r="103" spans="1:24" ht="18.75" customHeight="1">
      <c r="A103" s="1"/>
      <c r="B103" s="1"/>
      <c r="C103" s="4"/>
      <c r="D103" s="4"/>
      <c r="E103" s="4"/>
      <c r="F103" s="5"/>
      <c r="G103" s="5"/>
      <c r="H103" s="5"/>
      <c r="I103" s="5"/>
      <c r="J103" s="5"/>
      <c r="K103" s="5"/>
      <c r="L103" s="5"/>
      <c r="M103" s="5"/>
      <c r="N103" s="5"/>
    </row>
    <row r="104" spans="1:24" ht="18.75" customHeight="1">
      <c r="A104" s="1"/>
      <c r="B104" s="1"/>
      <c r="C104" s="4"/>
      <c r="D104" s="4"/>
      <c r="E104" s="4"/>
      <c r="F104" s="5"/>
      <c r="G104" s="5"/>
      <c r="H104" s="5"/>
      <c r="I104" s="5"/>
      <c r="J104" s="5"/>
      <c r="K104" s="5"/>
      <c r="L104" s="5"/>
      <c r="M104" s="5"/>
      <c r="N104" s="5"/>
    </row>
    <row r="105" spans="1:24" ht="18.75" customHeight="1">
      <c r="A105" s="1"/>
      <c r="B105" s="1"/>
      <c r="C105" s="4"/>
      <c r="D105" s="4"/>
      <c r="E105" s="4"/>
      <c r="F105" s="5"/>
      <c r="G105" s="5"/>
      <c r="H105" s="5"/>
      <c r="I105" s="5"/>
      <c r="J105" s="5"/>
      <c r="K105" s="5"/>
      <c r="L105" s="5"/>
      <c r="M105" s="5"/>
      <c r="N105" s="5"/>
    </row>
    <row r="106" spans="1:24" ht="18.75" customHeight="1">
      <c r="A106" s="1"/>
      <c r="B106" s="1"/>
      <c r="C106" s="4"/>
      <c r="D106" s="4"/>
      <c r="E106" s="4"/>
      <c r="F106" s="5"/>
      <c r="G106" s="5"/>
      <c r="H106" s="5"/>
      <c r="I106" s="5"/>
      <c r="J106" s="5"/>
      <c r="K106" s="5"/>
      <c r="L106" s="5"/>
      <c r="M106" s="5"/>
      <c r="N106" s="5"/>
    </row>
    <row r="107" spans="1:24" ht="18.75" customHeight="1">
      <c r="A107" s="1"/>
      <c r="B107" s="1"/>
      <c r="C107" s="4"/>
      <c r="D107" s="4"/>
      <c r="E107" s="4"/>
      <c r="F107" s="5"/>
      <c r="G107" s="5"/>
      <c r="H107" s="5"/>
      <c r="I107" s="5"/>
      <c r="J107" s="5"/>
      <c r="K107" s="5"/>
      <c r="L107" s="5"/>
      <c r="M107" s="5"/>
      <c r="N107" s="5"/>
    </row>
    <row r="108" spans="1:24" ht="18.75" customHeight="1"/>
    <row r="109" spans="1:24" ht="18.75" customHeight="1">
      <c r="A109" s="1"/>
      <c r="B109" s="1"/>
      <c r="C109" s="4"/>
      <c r="D109" s="4"/>
      <c r="E109" s="4"/>
      <c r="F109" s="5"/>
      <c r="G109" s="5"/>
      <c r="H109" s="5"/>
      <c r="I109" s="5"/>
      <c r="J109" s="5"/>
      <c r="K109" s="5"/>
      <c r="L109" s="5"/>
      <c r="M109" s="5"/>
      <c r="N109" s="5"/>
    </row>
    <row r="110" spans="1:24" ht="15.75" customHeight="1"/>
    <row r="111" spans="1:24" ht="15.75" customHeight="1"/>
    <row r="112" spans="1:24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5:B7"/>
    <mergeCell ref="C5:C7"/>
    <mergeCell ref="G5:K5"/>
    <mergeCell ref="A40:A41"/>
  </mergeCells>
  <pageMargins left="0.7" right="0.7" top="0.75" bottom="0.75" header="0" footer="0"/>
  <pageSetup orientation="landscape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X1000"/>
  <sheetViews>
    <sheetView workbookViewId="0"/>
  </sheetViews>
  <sheetFormatPr defaultColWidth="12.625" defaultRowHeight="15" customHeight="1"/>
  <cols>
    <col min="1" max="1" width="6" customWidth="1"/>
    <col min="2" max="2" width="3.75" customWidth="1"/>
    <col min="3" max="3" width="59.875" customWidth="1"/>
    <col min="4" max="4" width="7.25" customWidth="1"/>
    <col min="5" max="5" width="7.875" customWidth="1"/>
    <col min="6" max="6" width="4.875" customWidth="1"/>
    <col min="7" max="7" width="6.125" customWidth="1"/>
    <col min="8" max="8" width="5.75" customWidth="1"/>
    <col min="9" max="10" width="5.5" customWidth="1"/>
    <col min="11" max="11" width="5.75" customWidth="1"/>
    <col min="12" max="12" width="7.5" customWidth="1"/>
    <col min="13" max="13" width="7.125" customWidth="1"/>
    <col min="14" max="14" width="7.875" customWidth="1"/>
    <col min="15" max="24" width="8.625" customWidth="1"/>
  </cols>
  <sheetData>
    <row r="1" spans="1:24" ht="18.75" customHeight="1">
      <c r="A1" s="1"/>
      <c r="B1" s="1"/>
      <c r="C1" s="2" t="s">
        <v>1</v>
      </c>
      <c r="D1" s="4"/>
      <c r="E1" s="4"/>
      <c r="F1" s="5"/>
      <c r="G1" s="5"/>
      <c r="H1" s="5"/>
      <c r="I1" s="5"/>
      <c r="J1" s="5"/>
      <c r="K1" s="5"/>
      <c r="L1" s="5"/>
      <c r="M1" s="5"/>
      <c r="N1" s="5"/>
    </row>
    <row r="2" spans="1:24" ht="18.75" customHeight="1">
      <c r="A2" s="6"/>
      <c r="B2" s="6"/>
      <c r="C2" s="7" t="s">
        <v>3</v>
      </c>
      <c r="D2" s="7"/>
      <c r="E2" s="7"/>
      <c r="F2" s="7"/>
      <c r="G2" s="7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ht="18.75" customHeight="1">
      <c r="A3" s="6"/>
      <c r="B3" s="6"/>
      <c r="C3" s="9" t="s">
        <v>5</v>
      </c>
      <c r="D3" s="9" t="s">
        <v>7</v>
      </c>
      <c r="E3" s="9"/>
      <c r="F3" s="9"/>
      <c r="G3" s="9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ht="18.75" customHeight="1">
      <c r="A4" s="6"/>
      <c r="B4" s="9"/>
      <c r="C4" s="11" t="s">
        <v>8</v>
      </c>
      <c r="D4" s="11" t="s">
        <v>10</v>
      </c>
      <c r="E4" s="13"/>
      <c r="F4" s="15"/>
      <c r="G4" s="15"/>
      <c r="H4" s="6"/>
      <c r="I4" s="6"/>
      <c r="J4" s="6"/>
      <c r="K4" s="6"/>
      <c r="L4" s="6"/>
      <c r="M4" s="126" t="s">
        <v>82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ht="18.75" customHeight="1">
      <c r="A5" s="19" t="s">
        <v>15</v>
      </c>
      <c r="B5" s="531" t="s">
        <v>4</v>
      </c>
      <c r="C5" s="536" t="s">
        <v>18</v>
      </c>
      <c r="D5" s="24" t="s">
        <v>20</v>
      </c>
      <c r="E5" s="25" t="s">
        <v>28</v>
      </c>
      <c r="F5" s="43"/>
      <c r="G5" s="538" t="s">
        <v>33</v>
      </c>
      <c r="H5" s="539"/>
      <c r="I5" s="539"/>
      <c r="J5" s="539"/>
      <c r="K5" s="540"/>
      <c r="L5" s="31" t="s">
        <v>37</v>
      </c>
      <c r="M5" s="31" t="s">
        <v>16</v>
      </c>
      <c r="N5" s="31" t="s">
        <v>38</v>
      </c>
      <c r="O5" s="33"/>
      <c r="P5" s="33"/>
      <c r="Q5" s="33"/>
      <c r="R5" s="33"/>
      <c r="S5" s="33"/>
      <c r="T5" s="33"/>
      <c r="U5" s="33"/>
      <c r="V5" s="33"/>
      <c r="W5" s="33"/>
      <c r="X5" s="33"/>
    </row>
    <row r="6" spans="1:24" ht="18.75" customHeight="1">
      <c r="A6" s="35" t="s">
        <v>39</v>
      </c>
      <c r="B6" s="532"/>
      <c r="C6" s="537"/>
      <c r="D6" s="36" t="s">
        <v>43</v>
      </c>
      <c r="E6" s="37"/>
      <c r="F6" s="43"/>
      <c r="G6" s="38" t="s">
        <v>53</v>
      </c>
      <c r="H6" s="38" t="s">
        <v>53</v>
      </c>
      <c r="I6" s="38" t="s">
        <v>53</v>
      </c>
      <c r="J6" s="38" t="s">
        <v>53</v>
      </c>
      <c r="K6" s="38" t="s">
        <v>53</v>
      </c>
      <c r="L6" s="39" t="s">
        <v>55</v>
      </c>
      <c r="M6" s="39" t="s">
        <v>58</v>
      </c>
      <c r="N6" s="39" t="s">
        <v>59</v>
      </c>
      <c r="O6" s="33"/>
      <c r="P6" s="33"/>
      <c r="Q6" s="33"/>
      <c r="R6" s="33"/>
      <c r="S6" s="33"/>
      <c r="T6" s="33"/>
      <c r="U6" s="33"/>
      <c r="V6" s="33"/>
      <c r="W6" s="33"/>
      <c r="X6" s="33"/>
    </row>
    <row r="7" spans="1:24" ht="18.75" customHeight="1">
      <c r="A7" s="40"/>
      <c r="B7" s="533"/>
      <c r="C7" s="535"/>
      <c r="D7" s="41"/>
      <c r="E7" s="42"/>
      <c r="F7" s="43" t="s">
        <v>70</v>
      </c>
      <c r="G7" s="44">
        <v>1</v>
      </c>
      <c r="H7" s="45">
        <v>2</v>
      </c>
      <c r="I7" s="45">
        <v>3</v>
      </c>
      <c r="J7" s="45">
        <v>4</v>
      </c>
      <c r="K7" s="45">
        <v>5</v>
      </c>
      <c r="L7" s="49" t="s">
        <v>73</v>
      </c>
      <c r="M7" s="49" t="s">
        <v>75</v>
      </c>
      <c r="N7" s="49" t="s">
        <v>76</v>
      </c>
      <c r="O7" s="33"/>
      <c r="P7" s="33"/>
      <c r="Q7" s="33"/>
      <c r="R7" s="33"/>
      <c r="S7" s="33"/>
      <c r="T7" s="33"/>
      <c r="U7" s="33"/>
      <c r="V7" s="33"/>
      <c r="W7" s="33"/>
      <c r="X7" s="33"/>
    </row>
    <row r="8" spans="1:24" ht="18.75" customHeight="1">
      <c r="A8" s="51"/>
      <c r="B8" s="52"/>
      <c r="C8" s="138" t="s">
        <v>78</v>
      </c>
      <c r="D8" s="139"/>
      <c r="E8" s="139"/>
      <c r="F8" s="59">
        <v>100</v>
      </c>
      <c r="G8" s="141"/>
      <c r="H8" s="141"/>
      <c r="I8" s="141"/>
      <c r="J8" s="141"/>
      <c r="K8" s="141"/>
      <c r="L8" s="142"/>
      <c r="M8" s="142"/>
      <c r="N8" s="143"/>
      <c r="O8" s="33"/>
      <c r="P8" s="33"/>
      <c r="Q8" s="33"/>
      <c r="R8" s="33"/>
      <c r="S8" s="33"/>
      <c r="T8" s="33"/>
      <c r="U8" s="33"/>
      <c r="V8" s="33"/>
      <c r="W8" s="33"/>
      <c r="X8" s="33"/>
    </row>
    <row r="9" spans="1:24" ht="18.75" customHeight="1">
      <c r="A9" s="51"/>
      <c r="B9" s="145"/>
      <c r="C9" s="146" t="s">
        <v>84</v>
      </c>
      <c r="D9" s="148"/>
      <c r="E9" s="148"/>
      <c r="F9" s="59">
        <v>45</v>
      </c>
      <c r="G9" s="150"/>
      <c r="H9" s="150"/>
      <c r="I9" s="150"/>
      <c r="J9" s="150"/>
      <c r="K9" s="150"/>
      <c r="L9" s="152"/>
      <c r="M9" s="152"/>
      <c r="N9" s="152"/>
      <c r="O9" s="33"/>
      <c r="P9" s="33"/>
      <c r="Q9" s="33"/>
      <c r="R9" s="33"/>
      <c r="S9" s="33"/>
      <c r="T9" s="33"/>
      <c r="U9" s="33"/>
      <c r="V9" s="33"/>
      <c r="W9" s="33"/>
      <c r="X9" s="33"/>
    </row>
    <row r="10" spans="1:24" ht="18.75" customHeight="1">
      <c r="A10" s="84"/>
      <c r="B10" s="154"/>
      <c r="C10" s="156" t="s">
        <v>88</v>
      </c>
      <c r="D10" s="158"/>
      <c r="E10" s="158"/>
      <c r="F10" s="103"/>
      <c r="G10" s="160"/>
      <c r="H10" s="160"/>
      <c r="I10" s="160"/>
      <c r="J10" s="160"/>
      <c r="K10" s="160"/>
      <c r="L10" s="160"/>
      <c r="M10" s="160"/>
      <c r="N10" s="160"/>
    </row>
    <row r="11" spans="1:24" ht="18.75" customHeight="1">
      <c r="A11" s="112" t="s">
        <v>39</v>
      </c>
      <c r="B11" s="162">
        <v>1.1000000000000001</v>
      </c>
      <c r="C11" s="166" t="s">
        <v>90</v>
      </c>
      <c r="D11" s="168"/>
      <c r="E11" s="170" t="s">
        <v>91</v>
      </c>
      <c r="F11" s="122">
        <v>2.5</v>
      </c>
      <c r="G11" s="171">
        <v>30</v>
      </c>
      <c r="H11" s="171">
        <v>25</v>
      </c>
      <c r="I11" s="171">
        <v>20</v>
      </c>
      <c r="J11" s="171">
        <v>15</v>
      </c>
      <c r="K11" s="171">
        <v>10</v>
      </c>
      <c r="L11" s="172"/>
      <c r="M11" s="172">
        <f t="shared" ref="M11:M12" si="0">(((IF(L11&gt;G11,G11,IF(L11&lt;K11,K11,L11)))-(IF(L11&lt;G11,G11,IF(AND(L11&gt;=G11,L11&lt;H11),G11,IF(AND(L11&gt;=H11,L11&lt;I11),H11,IF(AND(L11&gt;=I11,L11&lt;J11),I11,IF(AND(L11&gt;=J11,L11&lt;K11),J11,IF(L11&gt;=K11,K11,"0"))))))))/(K11-J11))+IF(L11&lt;G11,"1",IF(AND(L11&gt;=G11,L11&lt;H11),"1",IF(AND(L11&gt;=H11,L11&lt;I11),"2",IF(AND(L11&gt;=I11,L11&lt;J11),"3",IF(AND(L11&gt;=J11,L11&lt;K11),"4",IF(L11&gt;=K11,"5","0"))))))</f>
        <v>5</v>
      </c>
      <c r="N11" s="172">
        <f t="shared" ref="N11:N16" si="1">SUM(M11*F11)/100</f>
        <v>0.125</v>
      </c>
      <c r="O11" s="130"/>
      <c r="P11" s="130"/>
      <c r="Q11" s="130"/>
      <c r="R11" s="130"/>
      <c r="S11" s="130"/>
      <c r="T11" s="130"/>
      <c r="U11" s="130"/>
      <c r="V11" s="130"/>
      <c r="W11" s="130"/>
      <c r="X11" s="130"/>
    </row>
    <row r="12" spans="1:24" ht="18.75" customHeight="1">
      <c r="A12" s="132"/>
      <c r="B12" s="56">
        <v>1.2</v>
      </c>
      <c r="C12" s="134" t="s">
        <v>92</v>
      </c>
      <c r="D12" s="116" t="s">
        <v>93</v>
      </c>
      <c r="E12" s="118" t="s">
        <v>94</v>
      </c>
      <c r="F12" s="122">
        <v>0.5</v>
      </c>
      <c r="G12" s="127">
        <v>18</v>
      </c>
      <c r="H12" s="127">
        <v>17.5</v>
      </c>
      <c r="I12" s="127">
        <v>17</v>
      </c>
      <c r="J12" s="127">
        <v>16.5</v>
      </c>
      <c r="K12" s="127">
        <v>16</v>
      </c>
      <c r="L12" s="511">
        <v>95.45</v>
      </c>
      <c r="M12" s="128">
        <f t="shared" si="0"/>
        <v>1</v>
      </c>
      <c r="N12" s="128">
        <f t="shared" si="1"/>
        <v>5.0000000000000001E-3</v>
      </c>
      <c r="O12" s="130"/>
      <c r="P12" s="130"/>
      <c r="Q12" s="130"/>
      <c r="R12" s="130"/>
      <c r="S12" s="130"/>
      <c r="T12" s="130"/>
      <c r="U12" s="130"/>
      <c r="V12" s="130"/>
      <c r="W12" s="130"/>
      <c r="X12" s="130"/>
    </row>
    <row r="13" spans="1:24" ht="18.75" customHeight="1">
      <c r="A13" s="132"/>
      <c r="B13" s="24">
        <v>1.3</v>
      </c>
      <c r="C13" s="114" t="s">
        <v>95</v>
      </c>
      <c r="D13" s="116">
        <v>0.6</v>
      </c>
      <c r="E13" s="118" t="s">
        <v>94</v>
      </c>
      <c r="F13" s="122">
        <v>0.5</v>
      </c>
      <c r="G13" s="127">
        <v>50</v>
      </c>
      <c r="H13" s="127">
        <v>55</v>
      </c>
      <c r="I13" s="127">
        <v>60</v>
      </c>
      <c r="J13" s="127">
        <v>65</v>
      </c>
      <c r="K13" s="127">
        <v>70</v>
      </c>
      <c r="L13" s="128">
        <v>42.42</v>
      </c>
      <c r="M13" s="128">
        <f>(((IF(L13&lt;G13,G13,IF(L13&gt;K13,K13,L13)))-(IF(L13&lt;G13,G13,IF(AND(L13&gt;=G13,L13&lt;H13),G13,IF(AND(L13&gt;=H13,L13&lt;I13),H13,IF(AND(L13&gt;=I13,L13&lt;J13),I13,IF(AND(L13&gt;=J13,L13&lt;K13),J13,IF(L13&gt;=K13,K13,"0"))))))))/(K13-J13))+IF(L13&lt;G13,"1",IF(AND(L13&gt;=G13,L13&lt;H13),"1",IF(AND(L13&gt;=H13,L13&lt;I13),"2",IF(AND(L13&gt;=I13,L13&lt;J13),"3",IF(AND(L13&gt;=J13,L13&lt;K13),"4",IF(L13&gt;=K13,"5","0"))))))</f>
        <v>1</v>
      </c>
      <c r="N13" s="128">
        <f t="shared" si="1"/>
        <v>5.0000000000000001E-3</v>
      </c>
      <c r="O13" s="130"/>
      <c r="P13" s="130"/>
      <c r="Q13" s="130"/>
      <c r="R13" s="130"/>
      <c r="S13" s="130"/>
      <c r="T13" s="130"/>
      <c r="U13" s="130"/>
      <c r="V13" s="130"/>
      <c r="W13" s="130"/>
      <c r="X13" s="130"/>
    </row>
    <row r="14" spans="1:24" ht="18.75" customHeight="1">
      <c r="A14" s="153"/>
      <c r="B14" s="155">
        <v>1.4</v>
      </c>
      <c r="C14" s="114" t="s">
        <v>96</v>
      </c>
      <c r="D14" s="116" t="s">
        <v>97</v>
      </c>
      <c r="E14" s="118" t="s">
        <v>94</v>
      </c>
      <c r="F14" s="122">
        <v>0.5</v>
      </c>
      <c r="G14" s="127">
        <v>7</v>
      </c>
      <c r="H14" s="127">
        <v>6</v>
      </c>
      <c r="I14" s="127">
        <v>5</v>
      </c>
      <c r="J14" s="127">
        <v>4</v>
      </c>
      <c r="K14" s="157">
        <v>3</v>
      </c>
      <c r="L14" s="128">
        <v>2.35</v>
      </c>
      <c r="M14" s="128">
        <f>(((IF(L14&gt;G14,G14,IF(L14&lt;K14,K14,L14)))-(IF(L14&lt;G14,G14,IF(AND(L14&gt;=G14,L14&lt;H14),G14,IF(AND(L14&gt;=H14,L14&lt;I14),H14,IF(AND(L14&gt;=I14,L14&lt;J14),I14,IF(AND(L14&gt;=J14,L14&lt;K14),J14,IF(L14&gt;=K14,K14,"0"))))))))/(K14-J14))+IF(L14&lt;G14,"1",IF(AND(L14&gt;=G14,L14&lt;H14),"1",IF(AND(L14&gt;=H14,L14&lt;I14),"2",IF(AND(L14&gt;=I14,L14&lt;J14),"3",IF(AND(L14&gt;=J14,L14&lt;K14),"4",IF(L14&gt;=K14,"5","0"))))))</f>
        <v>5</v>
      </c>
      <c r="N14" s="128">
        <f t="shared" si="1"/>
        <v>2.5000000000000001E-2</v>
      </c>
      <c r="O14" s="130"/>
      <c r="P14" s="130"/>
      <c r="Q14" s="130"/>
      <c r="R14" s="130"/>
      <c r="S14" s="130"/>
      <c r="T14" s="130"/>
      <c r="U14" s="130"/>
      <c r="V14" s="130"/>
      <c r="W14" s="130"/>
      <c r="X14" s="130"/>
    </row>
    <row r="15" spans="1:24" ht="18.75" customHeight="1">
      <c r="A15" s="159"/>
      <c r="B15" s="155">
        <v>1.5</v>
      </c>
      <c r="C15" s="114" t="s">
        <v>98</v>
      </c>
      <c r="D15" s="116">
        <v>0.6</v>
      </c>
      <c r="E15" s="118" t="s">
        <v>94</v>
      </c>
      <c r="F15" s="122">
        <v>0.5</v>
      </c>
      <c r="G15" s="127">
        <v>56</v>
      </c>
      <c r="H15" s="127">
        <v>58</v>
      </c>
      <c r="I15" s="127">
        <v>60</v>
      </c>
      <c r="J15" s="127">
        <v>62</v>
      </c>
      <c r="K15" s="127">
        <v>64</v>
      </c>
      <c r="L15" s="165">
        <v>63.64</v>
      </c>
      <c r="M15" s="128">
        <f t="shared" ref="M15:M16" si="2">(((IF(L15&lt;G15,G15,IF(L15&gt;K15,K15,L15)))-(IF(L15&lt;G15,G15,IF(AND(L15&gt;=G15,L15&lt;H15),G15,IF(AND(L15&gt;=H15,L15&lt;I15),H15,IF(AND(L15&gt;=I15,L15&lt;J15),I15,IF(AND(L15&gt;=J15,L15&lt;K15),J15,IF(L15&gt;=K15,K15,"0"))))))))/(K15-J15))+IF(L15&lt;G15,"1",IF(AND(L15&gt;=G15,L15&lt;H15),"1",IF(AND(L15&gt;=H15,L15&lt;I15),"2",IF(AND(L15&gt;=I15,L15&lt;J15),"3",IF(AND(L15&gt;=J15,L15&lt;K15),"4",IF(L15&gt;=K15,"5","0"))))))</f>
        <v>4.82</v>
      </c>
      <c r="N15" s="128">
        <f t="shared" si="1"/>
        <v>2.41E-2</v>
      </c>
      <c r="O15" s="130"/>
      <c r="P15" s="130"/>
      <c r="Q15" s="130"/>
      <c r="R15" s="130"/>
      <c r="S15" s="130"/>
      <c r="T15" s="130"/>
      <c r="U15" s="130"/>
      <c r="V15" s="130"/>
      <c r="W15" s="130"/>
      <c r="X15" s="130"/>
    </row>
    <row r="16" spans="1:24" ht="18.75" customHeight="1">
      <c r="A16" s="159"/>
      <c r="B16" s="155">
        <v>1.6</v>
      </c>
      <c r="C16" s="114" t="s">
        <v>99</v>
      </c>
      <c r="D16" s="167">
        <v>0.6</v>
      </c>
      <c r="E16" s="167" t="s">
        <v>94</v>
      </c>
      <c r="F16" s="174">
        <v>0.5</v>
      </c>
      <c r="G16" s="180">
        <v>50</v>
      </c>
      <c r="H16" s="180">
        <v>55</v>
      </c>
      <c r="I16" s="180">
        <v>60</v>
      </c>
      <c r="J16" s="180">
        <v>65</v>
      </c>
      <c r="K16" s="180">
        <v>70</v>
      </c>
      <c r="L16" s="182">
        <v>48.91</v>
      </c>
      <c r="M16" s="128">
        <f t="shared" si="2"/>
        <v>1</v>
      </c>
      <c r="N16" s="128">
        <f t="shared" si="1"/>
        <v>5.0000000000000001E-3</v>
      </c>
      <c r="O16" s="130"/>
      <c r="P16" s="130"/>
      <c r="Q16" s="130"/>
      <c r="R16" s="130"/>
      <c r="S16" s="130"/>
      <c r="T16" s="130"/>
      <c r="U16" s="130"/>
      <c r="V16" s="130"/>
      <c r="W16" s="130"/>
      <c r="X16" s="130"/>
    </row>
    <row r="17" spans="1:24" ht="18.75" customHeight="1">
      <c r="A17" s="159" t="s">
        <v>39</v>
      </c>
      <c r="B17" s="155">
        <v>1.7</v>
      </c>
      <c r="C17" s="184" t="s">
        <v>100</v>
      </c>
      <c r="D17" s="187"/>
      <c r="E17" s="188"/>
      <c r="F17" s="192"/>
      <c r="G17" s="189"/>
      <c r="H17" s="189"/>
      <c r="I17" s="189"/>
      <c r="J17" s="189"/>
      <c r="K17" s="189"/>
      <c r="L17" s="194"/>
      <c r="M17" s="194"/>
      <c r="N17" s="196"/>
      <c r="O17" s="130"/>
      <c r="P17" s="130"/>
      <c r="Q17" s="130"/>
      <c r="R17" s="130"/>
      <c r="S17" s="130"/>
      <c r="T17" s="130"/>
      <c r="U17" s="130"/>
      <c r="V17" s="130"/>
      <c r="W17" s="130"/>
      <c r="X17" s="130"/>
    </row>
    <row r="18" spans="1:24" ht="18.75" customHeight="1">
      <c r="A18" s="159"/>
      <c r="B18" s="155"/>
      <c r="C18" s="114" t="s">
        <v>101</v>
      </c>
      <c r="D18" s="170">
        <v>0.7</v>
      </c>
      <c r="E18" s="170" t="s">
        <v>94</v>
      </c>
      <c r="F18" s="199">
        <v>1</v>
      </c>
      <c r="G18" s="171">
        <v>70</v>
      </c>
      <c r="H18" s="171">
        <v>75</v>
      </c>
      <c r="I18" s="171">
        <v>80</v>
      </c>
      <c r="J18" s="171">
        <v>85</v>
      </c>
      <c r="K18" s="171">
        <v>90</v>
      </c>
      <c r="L18" s="201">
        <v>40.69</v>
      </c>
      <c r="M18" s="128">
        <f t="shared" ref="M18:M21" si="3">(((IF(L18&lt;G18,G18,IF(L18&gt;K18,K18,L18)))-(IF(L18&lt;G18,G18,IF(AND(L18&gt;=G18,L18&lt;H18),G18,IF(AND(L18&gt;=H18,L18&lt;I18),H18,IF(AND(L18&gt;=I18,L18&lt;J18),I18,IF(AND(L18&gt;=J18,L18&lt;K18),J18,IF(L18&gt;=K18,K18,"0"))))))))/(K18-J18))+IF(L18&lt;G18,"1",IF(AND(L18&gt;=G18,L18&lt;H18),"1",IF(AND(L18&gt;=H18,L18&lt;I18),"2",IF(AND(L18&gt;=I18,L18&lt;J18),"3",IF(AND(L18&gt;=J18,L18&lt;K18),"4",IF(L18&gt;=K18,"5","0"))))))</f>
        <v>1</v>
      </c>
      <c r="N18" s="128">
        <f t="shared" ref="N18:N21" si="4">SUM(M18*F18)/100</f>
        <v>0.01</v>
      </c>
      <c r="O18" s="130"/>
      <c r="P18" s="130"/>
      <c r="Q18" s="130"/>
      <c r="R18" s="130"/>
      <c r="S18" s="130"/>
      <c r="T18" s="130"/>
      <c r="U18" s="130"/>
      <c r="V18" s="130"/>
      <c r="W18" s="130"/>
      <c r="X18" s="130"/>
    </row>
    <row r="19" spans="1:24" ht="18.75" customHeight="1">
      <c r="A19" s="159"/>
      <c r="B19" s="155"/>
      <c r="C19" s="114" t="s">
        <v>102</v>
      </c>
      <c r="D19" s="118">
        <v>0.2</v>
      </c>
      <c r="E19" s="118" t="s">
        <v>94</v>
      </c>
      <c r="F19" s="122">
        <v>0.7</v>
      </c>
      <c r="G19" s="127">
        <v>20</v>
      </c>
      <c r="H19" s="127">
        <v>21</v>
      </c>
      <c r="I19" s="127">
        <v>22</v>
      </c>
      <c r="J19" s="127">
        <v>23</v>
      </c>
      <c r="K19" s="127">
        <v>24</v>
      </c>
      <c r="L19" s="165">
        <v>1.17</v>
      </c>
      <c r="M19" s="128">
        <f t="shared" si="3"/>
        <v>1</v>
      </c>
      <c r="N19" s="128">
        <f t="shared" si="4"/>
        <v>6.9999999999999993E-3</v>
      </c>
      <c r="O19" s="130"/>
      <c r="P19" s="130"/>
      <c r="Q19" s="130"/>
      <c r="R19" s="130"/>
      <c r="S19" s="130"/>
      <c r="T19" s="130"/>
      <c r="U19" s="130"/>
      <c r="V19" s="130"/>
      <c r="W19" s="130"/>
      <c r="X19" s="130"/>
    </row>
    <row r="20" spans="1:24" ht="18.75" customHeight="1">
      <c r="A20" s="159"/>
      <c r="B20" s="155"/>
      <c r="C20" s="114" t="s">
        <v>103</v>
      </c>
      <c r="D20" s="116">
        <v>0.7</v>
      </c>
      <c r="E20" s="118" t="s">
        <v>94</v>
      </c>
      <c r="F20" s="122">
        <v>0.8</v>
      </c>
      <c r="G20" s="127">
        <v>70</v>
      </c>
      <c r="H20" s="127">
        <v>75</v>
      </c>
      <c r="I20" s="127">
        <v>80</v>
      </c>
      <c r="J20" s="127">
        <v>85</v>
      </c>
      <c r="K20" s="127">
        <v>90</v>
      </c>
      <c r="L20" s="165">
        <v>73.92</v>
      </c>
      <c r="M20" s="128">
        <f t="shared" si="3"/>
        <v>1.7840000000000003</v>
      </c>
      <c r="N20" s="128">
        <f t="shared" si="4"/>
        <v>1.4272000000000002E-2</v>
      </c>
      <c r="O20" s="130"/>
      <c r="P20" s="130"/>
      <c r="Q20" s="130"/>
      <c r="R20" s="130"/>
      <c r="S20" s="130"/>
      <c r="T20" s="130"/>
      <c r="U20" s="130"/>
      <c r="V20" s="130"/>
      <c r="W20" s="130"/>
      <c r="X20" s="130"/>
    </row>
    <row r="21" spans="1:24" ht="18.75" customHeight="1">
      <c r="A21" s="159" t="s">
        <v>39</v>
      </c>
      <c r="B21" s="155"/>
      <c r="C21" s="114" t="s">
        <v>104</v>
      </c>
      <c r="D21" s="118">
        <v>0.5</v>
      </c>
      <c r="E21" s="118" t="s">
        <v>94</v>
      </c>
      <c r="F21" s="122">
        <v>2.5</v>
      </c>
      <c r="G21" s="127">
        <v>50</v>
      </c>
      <c r="H21" s="127">
        <v>51</v>
      </c>
      <c r="I21" s="127">
        <v>52</v>
      </c>
      <c r="J21" s="127">
        <v>53</v>
      </c>
      <c r="K21" s="127">
        <v>54</v>
      </c>
      <c r="L21" s="165">
        <v>47.27</v>
      </c>
      <c r="M21" s="128">
        <f t="shared" si="3"/>
        <v>1</v>
      </c>
      <c r="N21" s="128">
        <f t="shared" si="4"/>
        <v>2.5000000000000001E-2</v>
      </c>
      <c r="O21" s="130"/>
      <c r="P21" s="130"/>
      <c r="Q21" s="130"/>
      <c r="R21" s="130"/>
      <c r="S21" s="130"/>
      <c r="T21" s="130"/>
      <c r="U21" s="130"/>
      <c r="V21" s="130"/>
      <c r="W21" s="130"/>
      <c r="X21" s="130"/>
    </row>
    <row r="22" spans="1:24" ht="18.75" customHeight="1">
      <c r="A22" s="159"/>
      <c r="B22" s="155">
        <v>1.8</v>
      </c>
      <c r="C22" s="114" t="s">
        <v>105</v>
      </c>
      <c r="D22" s="187"/>
      <c r="E22" s="213"/>
      <c r="F22" s="207"/>
      <c r="G22" s="210"/>
      <c r="H22" s="211"/>
      <c r="I22" s="211"/>
      <c r="J22" s="211"/>
      <c r="K22" s="211"/>
      <c r="L22" s="196"/>
      <c r="M22" s="196"/>
      <c r="N22" s="196"/>
      <c r="O22" s="130"/>
      <c r="P22" s="130"/>
      <c r="Q22" s="130"/>
      <c r="R22" s="130"/>
      <c r="S22" s="130"/>
      <c r="T22" s="130"/>
      <c r="U22" s="130"/>
      <c r="V22" s="130"/>
      <c r="W22" s="130"/>
      <c r="X22" s="130"/>
    </row>
    <row r="23" spans="1:24" ht="18.75" customHeight="1">
      <c r="A23" s="112"/>
      <c r="B23" s="155"/>
      <c r="C23" s="114" t="s">
        <v>106</v>
      </c>
      <c r="D23" s="116">
        <v>0.7</v>
      </c>
      <c r="E23" s="118" t="s">
        <v>94</v>
      </c>
      <c r="F23" s="122">
        <v>0.5</v>
      </c>
      <c r="G23" s="127">
        <v>70</v>
      </c>
      <c r="H23" s="127">
        <v>75</v>
      </c>
      <c r="I23" s="127">
        <v>80</v>
      </c>
      <c r="J23" s="127">
        <v>85</v>
      </c>
      <c r="K23" s="127">
        <v>90</v>
      </c>
      <c r="L23" s="165"/>
      <c r="M23" s="128">
        <f t="shared" ref="M23:M24" si="5">(((IF(L23&lt;G23,G23,IF(L23&gt;K23,K23,L23)))-(IF(L23&lt;G23,G23,IF(AND(L23&gt;=G23,L23&lt;H23),G23,IF(AND(L23&gt;=H23,L23&lt;I23),H23,IF(AND(L23&gt;=I23,L23&lt;J23),I23,IF(AND(L23&gt;=J23,L23&lt;K23),J23,IF(L23&gt;=K23,K23,"0"))))))))/(K23-J23))+IF(L23&lt;G23,"1",IF(AND(L23&gt;=G23,L23&lt;H23),"1",IF(AND(L23&gt;=H23,L23&lt;I23),"2",IF(AND(L23&gt;=I23,L23&lt;J23),"3",IF(AND(L23&gt;=J23,L23&lt;K23),"4",IF(L23&gt;=K23,"5","0"))))))</f>
        <v>1</v>
      </c>
      <c r="N23" s="128">
        <f t="shared" ref="N23:N41" si="6">SUM(M23*F23)/100</f>
        <v>5.0000000000000001E-3</v>
      </c>
      <c r="O23" s="130"/>
      <c r="P23" s="130"/>
      <c r="Q23" s="130"/>
      <c r="R23" s="130"/>
      <c r="S23" s="130"/>
      <c r="T23" s="130"/>
      <c r="U23" s="130"/>
      <c r="V23" s="130"/>
      <c r="W23" s="130"/>
      <c r="X23" s="130"/>
    </row>
    <row r="24" spans="1:24" ht="18.75" customHeight="1">
      <c r="A24" s="112"/>
      <c r="B24" s="216"/>
      <c r="C24" s="114" t="s">
        <v>107</v>
      </c>
      <c r="D24" s="116">
        <v>0.56000000000000005</v>
      </c>
      <c r="E24" s="118" t="s">
        <v>94</v>
      </c>
      <c r="F24" s="122">
        <v>0.5</v>
      </c>
      <c r="G24" s="127">
        <v>40</v>
      </c>
      <c r="H24" s="127">
        <v>45</v>
      </c>
      <c r="I24" s="127">
        <v>50</v>
      </c>
      <c r="J24" s="127">
        <v>55</v>
      </c>
      <c r="K24" s="127">
        <v>60</v>
      </c>
      <c r="L24" s="165"/>
      <c r="M24" s="128">
        <f t="shared" si="5"/>
        <v>1</v>
      </c>
      <c r="N24" s="128">
        <f t="shared" si="6"/>
        <v>5.0000000000000001E-3</v>
      </c>
      <c r="O24" s="130"/>
      <c r="P24" s="130"/>
      <c r="Q24" s="130"/>
      <c r="R24" s="130"/>
      <c r="S24" s="130"/>
      <c r="T24" s="130"/>
      <c r="U24" s="130"/>
      <c r="V24" s="130"/>
      <c r="W24" s="130"/>
      <c r="X24" s="130"/>
    </row>
    <row r="25" spans="1:24" ht="18.75" customHeight="1">
      <c r="A25" s="112" t="s">
        <v>39</v>
      </c>
      <c r="B25" s="219">
        <v>1.9</v>
      </c>
      <c r="C25" s="114" t="s">
        <v>108</v>
      </c>
      <c r="D25" s="221"/>
      <c r="E25" s="118" t="s">
        <v>94</v>
      </c>
      <c r="F25" s="122">
        <v>2.5</v>
      </c>
      <c r="G25" s="127">
        <v>50</v>
      </c>
      <c r="H25" s="127">
        <v>45</v>
      </c>
      <c r="I25" s="127">
        <v>40</v>
      </c>
      <c r="J25" s="127">
        <v>35</v>
      </c>
      <c r="K25" s="127">
        <v>30</v>
      </c>
      <c r="L25" s="128">
        <v>3.37</v>
      </c>
      <c r="M25" s="128">
        <f t="shared" ref="M25:M26" si="7">(((IF(L25&gt;G25,G25,IF(L25&lt;K25,K25,L25)))-(IF(L25&lt;G25,G25,IF(AND(L25&gt;=G25,L25&lt;H25),G25,IF(AND(L25&gt;=H25,L25&lt;I25),H25,IF(AND(L25&gt;=I25,L25&lt;J25),I25,IF(AND(L25&gt;=J25,L25&lt;K25),J25,IF(L25&gt;=K25,K25,"0"))))))))/(K25-J25))+IF(L25&lt;G25,"1",IF(AND(L25&gt;=G25,L25&lt;H25),"1",IF(AND(L25&gt;=H25,L25&lt;I25),"2",IF(AND(L25&gt;=I25,L25&lt;J25),"3",IF(AND(L25&gt;=J25,L25&lt;K25),"4",IF(L25&gt;=K25,"5","0"))))))</f>
        <v>5</v>
      </c>
      <c r="N25" s="128">
        <f t="shared" si="6"/>
        <v>0.125</v>
      </c>
      <c r="O25" s="130"/>
      <c r="P25" s="130"/>
      <c r="Q25" s="130"/>
      <c r="R25" s="130"/>
      <c r="S25" s="130"/>
      <c r="T25" s="130"/>
      <c r="U25" s="130"/>
      <c r="V25" s="130"/>
      <c r="W25" s="130"/>
      <c r="X25" s="130"/>
    </row>
    <row r="26" spans="1:24" ht="18.75" customHeight="1">
      <c r="A26" s="225"/>
      <c r="B26" s="216">
        <v>1.1000000000000001</v>
      </c>
      <c r="C26" s="114" t="s">
        <v>109</v>
      </c>
      <c r="D26" s="116" t="s">
        <v>110</v>
      </c>
      <c r="E26" s="118" t="s">
        <v>94</v>
      </c>
      <c r="F26" s="229">
        <v>1</v>
      </c>
      <c r="G26" s="127">
        <v>20</v>
      </c>
      <c r="H26" s="127">
        <v>18</v>
      </c>
      <c r="I26" s="127">
        <v>16</v>
      </c>
      <c r="J26" s="127">
        <v>14</v>
      </c>
      <c r="K26" s="127">
        <v>12</v>
      </c>
      <c r="L26" s="165">
        <v>50</v>
      </c>
      <c r="M26" s="128">
        <f t="shared" si="7"/>
        <v>1</v>
      </c>
      <c r="N26" s="128">
        <f t="shared" si="6"/>
        <v>0.01</v>
      </c>
      <c r="O26" s="130"/>
      <c r="P26" s="130"/>
      <c r="Q26" s="130"/>
      <c r="R26" s="130"/>
      <c r="S26" s="130"/>
      <c r="T26" s="130"/>
      <c r="U26" s="130"/>
      <c r="V26" s="130"/>
      <c r="W26" s="130"/>
      <c r="X26" s="130"/>
    </row>
    <row r="27" spans="1:24" ht="18.75" customHeight="1">
      <c r="A27" s="225"/>
      <c r="B27" s="216">
        <v>1.1100000000000001</v>
      </c>
      <c r="C27" s="134" t="s">
        <v>111</v>
      </c>
      <c r="D27" s="221" t="s">
        <v>112</v>
      </c>
      <c r="E27" s="118" t="s">
        <v>94</v>
      </c>
      <c r="F27" s="122">
        <v>0.5</v>
      </c>
      <c r="G27" s="157">
        <v>30</v>
      </c>
      <c r="H27" s="127">
        <v>40</v>
      </c>
      <c r="I27" s="127">
        <v>50</v>
      </c>
      <c r="J27" s="127">
        <v>60</v>
      </c>
      <c r="K27" s="127">
        <v>70</v>
      </c>
      <c r="L27" s="182">
        <v>0</v>
      </c>
      <c r="M27" s="128">
        <f t="shared" ref="M27:M30" si="8">(((IF(L27&lt;G27,G27,IF(L27&gt;K27,K27,L27)))-(IF(L27&lt;G27,G27,IF(AND(L27&gt;=G27,L27&lt;H27),G27,IF(AND(L27&gt;=H27,L27&lt;I27),H27,IF(AND(L27&gt;=I27,L27&lt;J27),I27,IF(AND(L27&gt;=J27,L27&lt;K27),J27,IF(L27&gt;=K27,K27,"0"))))))))/(K27-J27))+IF(L27&lt;G27,"1",IF(AND(L27&gt;=G27,L27&lt;H27),"1",IF(AND(L27&gt;=H27,L27&lt;I27),"2",IF(AND(L27&gt;=I27,L27&lt;J27),"3",IF(AND(L27&gt;=J27,L27&lt;K27),"4",IF(L27&gt;=K27,"5","0"))))))</f>
        <v>1</v>
      </c>
      <c r="N27" s="128">
        <f t="shared" si="6"/>
        <v>5.0000000000000001E-3</v>
      </c>
      <c r="O27" s="130"/>
      <c r="P27" s="130"/>
      <c r="Q27" s="130"/>
      <c r="R27" s="130"/>
      <c r="S27" s="130"/>
      <c r="T27" s="130"/>
      <c r="U27" s="130"/>
      <c r="V27" s="130"/>
      <c r="W27" s="130"/>
      <c r="X27" s="130"/>
    </row>
    <row r="28" spans="1:24" ht="18.75" customHeight="1">
      <c r="A28" s="112" t="s">
        <v>113</v>
      </c>
      <c r="B28" s="216">
        <v>1.1200000000000001</v>
      </c>
      <c r="C28" s="114" t="s">
        <v>114</v>
      </c>
      <c r="D28" s="118">
        <v>0.47</v>
      </c>
      <c r="E28" s="118" t="s">
        <v>94</v>
      </c>
      <c r="F28" s="122">
        <v>1</v>
      </c>
      <c r="G28" s="127">
        <v>43</v>
      </c>
      <c r="H28" s="127">
        <v>45</v>
      </c>
      <c r="I28" s="127">
        <v>47</v>
      </c>
      <c r="J28" s="127">
        <v>49</v>
      </c>
      <c r="K28" s="127">
        <v>51</v>
      </c>
      <c r="L28" s="165">
        <v>50.03</v>
      </c>
      <c r="M28" s="128">
        <f t="shared" si="8"/>
        <v>4.5150000000000006</v>
      </c>
      <c r="N28" s="128">
        <f t="shared" si="6"/>
        <v>4.5150000000000003E-2</v>
      </c>
      <c r="O28" s="130"/>
      <c r="P28" s="130"/>
      <c r="Q28" s="130"/>
      <c r="R28" s="130"/>
      <c r="S28" s="130"/>
      <c r="T28" s="130"/>
      <c r="U28" s="130"/>
      <c r="V28" s="130"/>
      <c r="W28" s="130"/>
      <c r="X28" s="130"/>
    </row>
    <row r="29" spans="1:24" ht="18.75" customHeight="1">
      <c r="A29" s="225" t="s">
        <v>39</v>
      </c>
      <c r="B29" s="216">
        <v>1.1299999999999999</v>
      </c>
      <c r="C29" s="236" t="s">
        <v>115</v>
      </c>
      <c r="D29" s="116">
        <v>0.6</v>
      </c>
      <c r="E29" s="239" t="s">
        <v>116</v>
      </c>
      <c r="F29" s="199">
        <v>2.5</v>
      </c>
      <c r="G29" s="240">
        <v>30</v>
      </c>
      <c r="H29" s="240">
        <v>40</v>
      </c>
      <c r="I29" s="240">
        <v>50</v>
      </c>
      <c r="J29" s="240">
        <v>60</v>
      </c>
      <c r="K29" s="240">
        <v>70</v>
      </c>
      <c r="L29" s="215"/>
      <c r="M29" s="128">
        <f t="shared" si="8"/>
        <v>1</v>
      </c>
      <c r="N29" s="128">
        <f t="shared" si="6"/>
        <v>2.5000000000000001E-2</v>
      </c>
      <c r="O29" s="130"/>
      <c r="P29" s="130"/>
      <c r="Q29" s="130"/>
      <c r="R29" s="130"/>
      <c r="S29" s="130"/>
      <c r="T29" s="130"/>
      <c r="U29" s="130"/>
      <c r="V29" s="130"/>
      <c r="W29" s="130"/>
      <c r="X29" s="130"/>
    </row>
    <row r="30" spans="1:24" ht="18.75" customHeight="1">
      <c r="A30" s="225" t="s">
        <v>113</v>
      </c>
      <c r="B30" s="216">
        <v>1.1399999999999999</v>
      </c>
      <c r="C30" s="242" t="s">
        <v>117</v>
      </c>
      <c r="D30" s="243"/>
      <c r="E30" s="118" t="s">
        <v>94</v>
      </c>
      <c r="F30" s="246">
        <v>1</v>
      </c>
      <c r="G30" s="248">
        <v>30</v>
      </c>
      <c r="H30" s="248">
        <v>40</v>
      </c>
      <c r="I30" s="248">
        <v>50</v>
      </c>
      <c r="J30" s="248">
        <v>60</v>
      </c>
      <c r="K30" s="248">
        <v>70</v>
      </c>
      <c r="L30" s="223">
        <v>92.92</v>
      </c>
      <c r="M30" s="128">
        <f t="shared" si="8"/>
        <v>5</v>
      </c>
      <c r="N30" s="128">
        <f t="shared" si="6"/>
        <v>0.05</v>
      </c>
      <c r="O30" s="130"/>
      <c r="P30" s="130"/>
      <c r="Q30" s="130"/>
      <c r="R30" s="130"/>
      <c r="S30" s="130"/>
      <c r="T30" s="130"/>
      <c r="U30" s="130"/>
      <c r="V30" s="130"/>
      <c r="W30" s="130"/>
      <c r="X30" s="130"/>
    </row>
    <row r="31" spans="1:24" ht="18.75" customHeight="1">
      <c r="A31" s="225" t="s">
        <v>113</v>
      </c>
      <c r="B31" s="249">
        <v>1.1499999999999999</v>
      </c>
      <c r="C31" s="250" t="s">
        <v>118</v>
      </c>
      <c r="D31" s="116" t="s">
        <v>53</v>
      </c>
      <c r="E31" s="118" t="s">
        <v>119</v>
      </c>
      <c r="F31" s="251">
        <v>0</v>
      </c>
      <c r="G31" s="253" t="s">
        <v>121</v>
      </c>
      <c r="H31" s="180" t="s">
        <v>122</v>
      </c>
      <c r="I31" s="180" t="s">
        <v>123</v>
      </c>
      <c r="J31" s="180" t="s">
        <v>124</v>
      </c>
      <c r="K31" s="180" t="s">
        <v>125</v>
      </c>
      <c r="L31" s="165"/>
      <c r="M31" s="215"/>
      <c r="N31" s="128">
        <f t="shared" si="6"/>
        <v>0</v>
      </c>
      <c r="O31" s="130"/>
      <c r="P31" s="130"/>
      <c r="Q31" s="130"/>
      <c r="R31" s="130"/>
      <c r="S31" s="130"/>
      <c r="T31" s="130"/>
      <c r="U31" s="130"/>
      <c r="V31" s="130"/>
      <c r="W31" s="130"/>
      <c r="X31" s="130"/>
    </row>
    <row r="32" spans="1:24" ht="18.75" customHeight="1">
      <c r="A32" s="225"/>
      <c r="B32" s="216">
        <v>1.1599999999999999</v>
      </c>
      <c r="C32" s="134" t="s">
        <v>126</v>
      </c>
      <c r="D32" s="116" t="s">
        <v>127</v>
      </c>
      <c r="E32" s="118" t="s">
        <v>119</v>
      </c>
      <c r="F32" s="254">
        <v>1</v>
      </c>
      <c r="G32" s="255" t="s">
        <v>128</v>
      </c>
      <c r="H32" s="127" t="s">
        <v>129</v>
      </c>
      <c r="I32" s="127" t="s">
        <v>123</v>
      </c>
      <c r="J32" s="127" t="s">
        <v>124</v>
      </c>
      <c r="K32" s="127" t="s">
        <v>130</v>
      </c>
      <c r="L32" s="165"/>
      <c r="M32" s="215"/>
      <c r="N32" s="128">
        <f t="shared" si="6"/>
        <v>0</v>
      </c>
      <c r="O32" s="130"/>
      <c r="P32" s="130"/>
      <c r="Q32" s="130"/>
      <c r="R32" s="130"/>
      <c r="S32" s="130"/>
      <c r="T32" s="130"/>
      <c r="U32" s="130"/>
      <c r="V32" s="130"/>
      <c r="W32" s="130"/>
      <c r="X32" s="130"/>
    </row>
    <row r="33" spans="1:24" ht="18.75" customHeight="1">
      <c r="A33" s="225"/>
      <c r="B33" s="216">
        <v>1.17</v>
      </c>
      <c r="C33" s="114" t="s">
        <v>131</v>
      </c>
      <c r="D33" s="116" t="s">
        <v>132</v>
      </c>
      <c r="E33" s="118" t="s">
        <v>133</v>
      </c>
      <c r="F33" s="254">
        <v>0</v>
      </c>
      <c r="G33" s="256" t="s">
        <v>134</v>
      </c>
      <c r="H33" s="257"/>
      <c r="I33" s="257"/>
      <c r="J33" s="257"/>
      <c r="K33" s="256" t="s">
        <v>135</v>
      </c>
      <c r="L33" s="165"/>
      <c r="M33" s="215"/>
      <c r="N33" s="128">
        <f t="shared" si="6"/>
        <v>0</v>
      </c>
      <c r="O33" s="130"/>
      <c r="P33" s="130"/>
      <c r="Q33" s="130"/>
      <c r="R33" s="130"/>
      <c r="S33" s="130"/>
      <c r="T33" s="130"/>
      <c r="U33" s="130"/>
      <c r="V33" s="130"/>
      <c r="W33" s="130"/>
      <c r="X33" s="130"/>
    </row>
    <row r="34" spans="1:24" ht="18.75" customHeight="1">
      <c r="A34" s="112"/>
      <c r="B34" s="216">
        <v>1.18</v>
      </c>
      <c r="C34" s="250" t="s">
        <v>136</v>
      </c>
      <c r="D34" s="258" t="s">
        <v>127</v>
      </c>
      <c r="E34" s="118" t="s">
        <v>116</v>
      </c>
      <c r="F34" s="254">
        <v>1</v>
      </c>
      <c r="G34" s="253" t="s">
        <v>121</v>
      </c>
      <c r="H34" s="180" t="s">
        <v>122</v>
      </c>
      <c r="I34" s="180" t="s">
        <v>123</v>
      </c>
      <c r="J34" s="180" t="s">
        <v>124</v>
      </c>
      <c r="K34" s="180" t="s">
        <v>125</v>
      </c>
      <c r="L34" s="165">
        <v>3</v>
      </c>
      <c r="M34" s="215">
        <v>3</v>
      </c>
      <c r="N34" s="128">
        <f t="shared" si="6"/>
        <v>0.03</v>
      </c>
      <c r="O34" s="130"/>
      <c r="P34" s="130"/>
      <c r="Q34" s="130"/>
      <c r="R34" s="130"/>
      <c r="S34" s="130"/>
      <c r="T34" s="130"/>
      <c r="U34" s="130"/>
      <c r="V34" s="130"/>
      <c r="W34" s="130"/>
      <c r="X34" s="130"/>
    </row>
    <row r="35" spans="1:24" ht="18.75" customHeight="1">
      <c r="A35" s="225" t="s">
        <v>39</v>
      </c>
      <c r="B35" s="259">
        <v>1.19</v>
      </c>
      <c r="C35" s="260" t="s">
        <v>137</v>
      </c>
      <c r="D35" s="261">
        <v>0.54</v>
      </c>
      <c r="E35" s="262" t="s">
        <v>94</v>
      </c>
      <c r="F35" s="264">
        <v>2.5</v>
      </c>
      <c r="G35" s="127">
        <v>52</v>
      </c>
      <c r="H35" s="127">
        <v>53</v>
      </c>
      <c r="I35" s="127">
        <v>54</v>
      </c>
      <c r="J35" s="265">
        <v>55</v>
      </c>
      <c r="K35" s="127">
        <v>56</v>
      </c>
      <c r="L35" s="215">
        <v>91.74</v>
      </c>
      <c r="M35" s="128">
        <f>(((IF(L35&lt;G35,G35,IF(L35&gt;K35,K35,L35)))-(IF(L35&lt;G35,G35,IF(AND(L35&gt;=G35,L35&lt;H35),G35,IF(AND(L35&gt;=H35,L35&lt;I35),H35,IF(AND(L35&gt;=I35,L35&lt;J35),I35,IF(AND(L35&gt;=J35,L35&lt;K35),J35,IF(L35&gt;=K35,K35,"0"))))))))/(K35-J35))+IF(L35&lt;G35,"1",IF(AND(L35&gt;=G35,L35&lt;H35),"1",IF(AND(L35&gt;=H35,L35&lt;I35),"2",IF(AND(L35&gt;=I35,L35&lt;J35),"3",IF(AND(L35&gt;=J35,L35&lt;K35),"4",IF(L35&gt;=K35,"5","0"))))))</f>
        <v>5</v>
      </c>
      <c r="N35" s="128">
        <f t="shared" si="6"/>
        <v>0.125</v>
      </c>
    </row>
    <row r="36" spans="1:24" ht="18.75" customHeight="1">
      <c r="A36" s="225" t="s">
        <v>138</v>
      </c>
      <c r="B36" s="259">
        <v>1.2</v>
      </c>
      <c r="C36" s="267" t="s">
        <v>139</v>
      </c>
      <c r="D36" s="268" t="s">
        <v>130</v>
      </c>
      <c r="E36" s="272" t="s">
        <v>116</v>
      </c>
      <c r="F36" s="271">
        <v>3</v>
      </c>
      <c r="G36" s="255" t="s">
        <v>128</v>
      </c>
      <c r="H36" s="127" t="s">
        <v>129</v>
      </c>
      <c r="I36" s="180" t="s">
        <v>123</v>
      </c>
      <c r="J36" s="180" t="s">
        <v>124</v>
      </c>
      <c r="K36" s="127" t="s">
        <v>130</v>
      </c>
      <c r="L36" s="215">
        <v>5</v>
      </c>
      <c r="M36" s="215">
        <v>5</v>
      </c>
      <c r="N36" s="128">
        <f t="shared" si="6"/>
        <v>0.15</v>
      </c>
    </row>
    <row r="37" spans="1:24" ht="18.75" customHeight="1">
      <c r="A37" s="225" t="s">
        <v>113</v>
      </c>
      <c r="B37" s="259">
        <v>1.21</v>
      </c>
      <c r="C37" s="134" t="s">
        <v>142</v>
      </c>
      <c r="D37" s="273">
        <v>0.87</v>
      </c>
      <c r="E37" s="274" t="s">
        <v>143</v>
      </c>
      <c r="F37" s="275">
        <v>1</v>
      </c>
      <c r="G37" s="276">
        <v>79</v>
      </c>
      <c r="H37" s="276">
        <v>81</v>
      </c>
      <c r="I37" s="276">
        <v>83</v>
      </c>
      <c r="J37" s="276">
        <v>85</v>
      </c>
      <c r="K37" s="276">
        <v>87</v>
      </c>
      <c r="L37" s="215">
        <v>0</v>
      </c>
      <c r="M37" s="128">
        <f>(((IF(L37&lt;G37,G37,IF(L37&gt;K37,K37,L37)))-(IF(L37&lt;G37,G37,IF(AND(L37&gt;=G37,L37&lt;H37),G37,IF(AND(L37&gt;=H37,L37&lt;I37),H37,IF(AND(L37&gt;=I37,L37&lt;J37),I37,IF(AND(L37&gt;=J37,L37&lt;K37),J37,IF(L37&gt;=K37,K37,"0"))))))))/(K37-J37))+IF(L37&lt;G37,"1",IF(AND(L37&gt;=G37,L37&lt;H37),"1",IF(AND(L37&gt;=H37,L37&lt;I37),"2",IF(AND(L37&gt;=I37,L37&lt;J37),"3",IF(AND(L37&gt;=J37,L37&lt;K37),"4",IF(L37&gt;=K37,"5","0"))))))</f>
        <v>1</v>
      </c>
      <c r="N37" s="128">
        <f t="shared" si="6"/>
        <v>0.01</v>
      </c>
    </row>
    <row r="38" spans="1:24" ht="18.75" customHeight="1">
      <c r="A38" s="112" t="s">
        <v>39</v>
      </c>
      <c r="B38" s="259">
        <v>1.22</v>
      </c>
      <c r="C38" s="260" t="s">
        <v>144</v>
      </c>
      <c r="D38" s="268" t="s">
        <v>280</v>
      </c>
      <c r="E38" s="262" t="s">
        <v>94</v>
      </c>
      <c r="F38" s="275">
        <v>2.5</v>
      </c>
      <c r="G38" s="127">
        <v>4</v>
      </c>
      <c r="H38" s="127">
        <v>3.6</v>
      </c>
      <c r="I38" s="127">
        <v>3.2</v>
      </c>
      <c r="J38" s="127">
        <v>2.8</v>
      </c>
      <c r="K38" s="127">
        <v>2.4</v>
      </c>
      <c r="L38" s="215">
        <v>0</v>
      </c>
      <c r="M38" s="128">
        <f t="shared" ref="M38:M40" si="9">(((IF(L38&gt;G38,G38,IF(L38&lt;K38,K38,L38)))-(IF(L38&lt;G38,G38,IF(AND(L38&gt;=G38,L38&lt;H38),G38,IF(AND(L38&gt;=H38,L38&lt;I38),H38,IF(AND(L38&gt;=I38,L38&lt;J38),I38,IF(AND(L38&gt;=J38,L38&lt;K38),J38,IF(L38&gt;=K38,K38,"0"))))))))/(K38-J38))+IF(L38&lt;G38,"1",IF(AND(L38&gt;=G38,L38&lt;H38),"1",IF(AND(L38&gt;=H38,L38&lt;I38),"2",IF(AND(L38&gt;=I38,L38&lt;J38),"3",IF(AND(L38&gt;=J38,L38&lt;K38),"4",IF(L38&gt;=K38,"5","0"))))))</f>
        <v>5.0000000000000009</v>
      </c>
      <c r="N38" s="128">
        <f t="shared" si="6"/>
        <v>0.12500000000000003</v>
      </c>
    </row>
    <row r="39" spans="1:24" ht="18.75" customHeight="1">
      <c r="A39" s="112" t="s">
        <v>39</v>
      </c>
      <c r="B39" s="259">
        <v>1.23</v>
      </c>
      <c r="C39" s="278" t="s">
        <v>146</v>
      </c>
      <c r="D39" s="268" t="s">
        <v>282</v>
      </c>
      <c r="E39" s="262" t="s">
        <v>94</v>
      </c>
      <c r="F39" s="275">
        <v>2.5</v>
      </c>
      <c r="G39" s="180">
        <v>22</v>
      </c>
      <c r="H39" s="180">
        <v>21.75</v>
      </c>
      <c r="I39" s="180">
        <v>21.5</v>
      </c>
      <c r="J39" s="180">
        <v>21.25</v>
      </c>
      <c r="K39" s="180">
        <v>21</v>
      </c>
      <c r="L39" s="215">
        <v>0</v>
      </c>
      <c r="M39" s="128">
        <f t="shared" si="9"/>
        <v>5</v>
      </c>
      <c r="N39" s="128">
        <f t="shared" si="6"/>
        <v>0.125</v>
      </c>
    </row>
    <row r="40" spans="1:24" ht="18.75" customHeight="1">
      <c r="A40" s="534" t="s">
        <v>39</v>
      </c>
      <c r="B40" s="279">
        <v>1.24</v>
      </c>
      <c r="C40" s="280" t="s">
        <v>148</v>
      </c>
      <c r="D40" s="281" t="s">
        <v>149</v>
      </c>
      <c r="E40" s="262" t="s">
        <v>94</v>
      </c>
      <c r="F40" s="282">
        <v>1.3</v>
      </c>
      <c r="G40" s="127">
        <v>2.4</v>
      </c>
      <c r="H40" s="127">
        <v>2.2000000000000002</v>
      </c>
      <c r="I40" s="127">
        <v>2</v>
      </c>
      <c r="J40" s="127">
        <v>1.8</v>
      </c>
      <c r="K40" s="127">
        <v>1.6</v>
      </c>
      <c r="L40" s="182">
        <v>1.17</v>
      </c>
      <c r="M40" s="128">
        <f t="shared" si="9"/>
        <v>5</v>
      </c>
      <c r="N40" s="128">
        <f t="shared" si="6"/>
        <v>6.5000000000000002E-2</v>
      </c>
    </row>
    <row r="41" spans="1:24" ht="18.75" customHeight="1">
      <c r="A41" s="535"/>
      <c r="B41" s="259"/>
      <c r="C41" s="285" t="s">
        <v>151</v>
      </c>
      <c r="D41" s="281">
        <v>0.1</v>
      </c>
      <c r="E41" s="286" t="s">
        <v>94</v>
      </c>
      <c r="F41" s="288">
        <v>1.2</v>
      </c>
      <c r="G41" s="289">
        <v>6</v>
      </c>
      <c r="H41" s="289">
        <v>8</v>
      </c>
      <c r="I41" s="289">
        <v>10</v>
      </c>
      <c r="J41" s="289">
        <v>12</v>
      </c>
      <c r="K41" s="289">
        <v>14</v>
      </c>
      <c r="L41" s="284">
        <v>0.22</v>
      </c>
      <c r="M41" s="128">
        <f>(((IF(L41&lt;G41,G41,IF(L41&gt;K41,K41,L41)))-(IF(L41&lt;G41,G41,IF(AND(L41&gt;=G41,L41&lt;H41),G41,IF(AND(L41&gt;=H41,L41&lt;I41),H41,IF(AND(L41&gt;=I41,L41&lt;J41),I41,IF(AND(L41&gt;=J41,L41&lt;K41),J41,IF(L41&gt;=K41,K41,"0"))))))))/(K41-J41))+IF(L41&lt;G41,"1",IF(AND(L41&gt;=G41,L41&lt;H41),"1",IF(AND(L41&gt;=H41,L41&lt;I41),"2",IF(AND(L41&gt;=I41,L41&lt;J41),"3",IF(AND(L41&gt;=J41,L41&lt;K41),"4",IF(L41&gt;=K41,"5","0"))))))</f>
        <v>1</v>
      </c>
      <c r="N41" s="128">
        <f t="shared" si="6"/>
        <v>1.2E-2</v>
      </c>
    </row>
    <row r="42" spans="1:24" ht="18.75" customHeight="1">
      <c r="A42" s="112" t="s">
        <v>113</v>
      </c>
      <c r="B42" s="259">
        <v>1.25</v>
      </c>
      <c r="C42" s="290" t="s">
        <v>153</v>
      </c>
      <c r="D42" s="291"/>
      <c r="E42" s="292"/>
      <c r="F42" s="294"/>
      <c r="G42" s="189"/>
      <c r="H42" s="295"/>
      <c r="I42" s="295"/>
      <c r="J42" s="295"/>
      <c r="K42" s="295"/>
      <c r="L42" s="194"/>
      <c r="M42" s="194"/>
      <c r="N42" s="196"/>
    </row>
    <row r="43" spans="1:24" ht="18.75" customHeight="1">
      <c r="A43" s="112"/>
      <c r="B43" s="259"/>
      <c r="C43" s="134" t="s">
        <v>154</v>
      </c>
      <c r="D43" s="41" t="s">
        <v>130</v>
      </c>
      <c r="E43" s="296" t="s">
        <v>116</v>
      </c>
      <c r="F43" s="297">
        <v>0.5</v>
      </c>
      <c r="G43" s="240" t="s">
        <v>121</v>
      </c>
      <c r="H43" s="299" t="s">
        <v>122</v>
      </c>
      <c r="I43" s="299" t="s">
        <v>123</v>
      </c>
      <c r="J43" s="299" t="s">
        <v>124</v>
      </c>
      <c r="K43" s="299" t="s">
        <v>125</v>
      </c>
      <c r="L43" s="39">
        <v>3</v>
      </c>
      <c r="M43" s="39">
        <v>3</v>
      </c>
      <c r="N43" s="128">
        <f t="shared" ref="N43:N45" si="10">SUM(M43*F43)/100</f>
        <v>1.4999999999999999E-2</v>
      </c>
    </row>
    <row r="44" spans="1:24" ht="18.75" customHeight="1">
      <c r="A44" s="112"/>
      <c r="B44" s="259"/>
      <c r="C44" s="114" t="s">
        <v>155</v>
      </c>
      <c r="D44" s="300" t="s">
        <v>130</v>
      </c>
      <c r="E44" s="301" t="s">
        <v>116</v>
      </c>
      <c r="F44" s="297">
        <v>0.5</v>
      </c>
      <c r="G44" s="302" t="s">
        <v>121</v>
      </c>
      <c r="H44" s="303" t="s">
        <v>122</v>
      </c>
      <c r="I44" s="303" t="s">
        <v>123</v>
      </c>
      <c r="J44" s="303" t="s">
        <v>124</v>
      </c>
      <c r="K44" s="303" t="s">
        <v>125</v>
      </c>
      <c r="L44" s="215"/>
      <c r="M44" s="215">
        <v>0</v>
      </c>
      <c r="N44" s="128">
        <f t="shared" si="10"/>
        <v>0</v>
      </c>
    </row>
    <row r="45" spans="1:24" ht="18.75" customHeight="1">
      <c r="A45" s="112"/>
      <c r="B45" s="259"/>
      <c r="C45" s="134" t="s">
        <v>156</v>
      </c>
      <c r="D45" s="304" t="s">
        <v>130</v>
      </c>
      <c r="E45" s="305" t="s">
        <v>116</v>
      </c>
      <c r="F45" s="307">
        <v>0.5</v>
      </c>
      <c r="G45" s="248" t="s">
        <v>121</v>
      </c>
      <c r="H45" s="308" t="s">
        <v>122</v>
      </c>
      <c r="I45" s="308" t="s">
        <v>123</v>
      </c>
      <c r="J45" s="308" t="s">
        <v>124</v>
      </c>
      <c r="K45" s="308" t="s">
        <v>125</v>
      </c>
      <c r="L45" s="284"/>
      <c r="M45" s="284">
        <v>0</v>
      </c>
      <c r="N45" s="128">
        <f t="shared" si="10"/>
        <v>0</v>
      </c>
    </row>
    <row r="46" spans="1:24" ht="18.75" customHeight="1">
      <c r="A46" s="112" t="s">
        <v>113</v>
      </c>
      <c r="B46" s="259">
        <v>1.26</v>
      </c>
      <c r="C46" s="290" t="s">
        <v>157</v>
      </c>
      <c r="D46" s="309"/>
      <c r="E46" s="292"/>
      <c r="F46" s="294"/>
      <c r="G46" s="189"/>
      <c r="H46" s="295"/>
      <c r="I46" s="295"/>
      <c r="J46" s="295"/>
      <c r="K46" s="295"/>
      <c r="L46" s="194"/>
      <c r="M46" s="194"/>
      <c r="N46" s="196"/>
    </row>
    <row r="47" spans="1:24" ht="18.75" customHeight="1">
      <c r="A47" s="225"/>
      <c r="B47" s="259"/>
      <c r="C47" s="114" t="s">
        <v>158</v>
      </c>
      <c r="D47" s="41" t="s">
        <v>130</v>
      </c>
      <c r="E47" s="296" t="s">
        <v>116</v>
      </c>
      <c r="F47" s="254">
        <v>0.5</v>
      </c>
      <c r="G47" s="240" t="s">
        <v>121</v>
      </c>
      <c r="H47" s="299" t="s">
        <v>122</v>
      </c>
      <c r="I47" s="299" t="s">
        <v>123</v>
      </c>
      <c r="J47" s="299" t="s">
        <v>124</v>
      </c>
      <c r="K47" s="299" t="s">
        <v>125</v>
      </c>
      <c r="L47" s="39">
        <v>2</v>
      </c>
      <c r="M47" s="39">
        <v>2</v>
      </c>
      <c r="N47" s="128">
        <f t="shared" ref="N47:N53" si="11">SUM(M47*F47)/100</f>
        <v>0.01</v>
      </c>
    </row>
    <row r="48" spans="1:24" ht="18.75" customHeight="1">
      <c r="A48" s="225"/>
      <c r="B48" s="259"/>
      <c r="C48" s="114" t="s">
        <v>159</v>
      </c>
      <c r="D48" s="155" t="s">
        <v>130</v>
      </c>
      <c r="E48" s="301" t="s">
        <v>116</v>
      </c>
      <c r="F48" s="254">
        <v>0.5</v>
      </c>
      <c r="G48" s="302" t="s">
        <v>121</v>
      </c>
      <c r="H48" s="303" t="s">
        <v>122</v>
      </c>
      <c r="I48" s="303" t="s">
        <v>123</v>
      </c>
      <c r="J48" s="303" t="s">
        <v>124</v>
      </c>
      <c r="K48" s="303" t="s">
        <v>125</v>
      </c>
      <c r="L48" s="223"/>
      <c r="M48" s="223">
        <v>0</v>
      </c>
      <c r="N48" s="128">
        <f t="shared" si="11"/>
        <v>0</v>
      </c>
    </row>
    <row r="49" spans="1:14" ht="18.75" customHeight="1">
      <c r="A49" s="225"/>
      <c r="B49" s="312"/>
      <c r="C49" s="313" t="s">
        <v>160</v>
      </c>
      <c r="D49" s="300" t="s">
        <v>130</v>
      </c>
      <c r="E49" s="301" t="s">
        <v>116</v>
      </c>
      <c r="F49" s="254">
        <v>0.5</v>
      </c>
      <c r="G49" s="302" t="s">
        <v>121</v>
      </c>
      <c r="H49" s="303" t="s">
        <v>122</v>
      </c>
      <c r="I49" s="303" t="s">
        <v>123</v>
      </c>
      <c r="J49" s="303" t="s">
        <v>124</v>
      </c>
      <c r="K49" s="303" t="s">
        <v>125</v>
      </c>
      <c r="L49" s="215"/>
      <c r="M49" s="215">
        <v>0</v>
      </c>
      <c r="N49" s="128">
        <f t="shared" si="11"/>
        <v>0</v>
      </c>
    </row>
    <row r="50" spans="1:14" ht="18.75" customHeight="1">
      <c r="A50" s="225"/>
      <c r="B50" s="259"/>
      <c r="C50" s="114" t="s">
        <v>161</v>
      </c>
      <c r="D50" s="300">
        <v>1</v>
      </c>
      <c r="E50" s="301" t="s">
        <v>116</v>
      </c>
      <c r="F50" s="254">
        <v>0.5</v>
      </c>
      <c r="G50" s="302">
        <v>80</v>
      </c>
      <c r="H50" s="315">
        <v>85</v>
      </c>
      <c r="I50" s="315">
        <v>90</v>
      </c>
      <c r="J50" s="315">
        <v>95</v>
      </c>
      <c r="K50" s="315">
        <v>100</v>
      </c>
      <c r="L50" s="215">
        <v>100</v>
      </c>
      <c r="M50" s="128">
        <f>(((IF(L50&lt;G50,G50,IF(L50&gt;K50,K50,L50)))-(IF(L50&lt;G50,G50,IF(AND(L50&gt;=G50,L50&lt;H50),G50,IF(AND(L50&gt;=H50,L50&lt;I50),H50,IF(AND(L50&gt;=I50,L50&lt;J50),I50,IF(AND(L50&gt;=J50,L50&lt;K50),J50,IF(L50&gt;=K50,K50,"0"))))))))/(K50-J50))+IF(L50&lt;G50,"1",IF(AND(L50&gt;=G50,L50&lt;H50),"1",IF(AND(L50&gt;=H50,L50&lt;I50),"2",IF(AND(L50&gt;=I50,L50&lt;J50),"3",IF(AND(L50&gt;=J50,L50&lt;K50),"4",IF(L50&gt;=K50,"5","0"))))))</f>
        <v>5</v>
      </c>
      <c r="N50" s="128">
        <f t="shared" si="11"/>
        <v>2.5000000000000001E-2</v>
      </c>
    </row>
    <row r="51" spans="1:14" ht="18.75" customHeight="1">
      <c r="A51" s="112"/>
      <c r="B51" s="259"/>
      <c r="C51" s="134" t="s">
        <v>162</v>
      </c>
      <c r="D51" s="300">
        <v>1</v>
      </c>
      <c r="E51" s="301" t="s">
        <v>116</v>
      </c>
      <c r="F51" s="254">
        <v>0.5</v>
      </c>
      <c r="G51" s="302" t="s">
        <v>121</v>
      </c>
      <c r="H51" s="303" t="s">
        <v>122</v>
      </c>
      <c r="I51" s="303" t="s">
        <v>123</v>
      </c>
      <c r="J51" s="303" t="s">
        <v>124</v>
      </c>
      <c r="K51" s="303" t="s">
        <v>125</v>
      </c>
      <c r="L51" s="317"/>
      <c r="M51" s="318">
        <v>0</v>
      </c>
      <c r="N51" s="128">
        <f t="shared" si="11"/>
        <v>0</v>
      </c>
    </row>
    <row r="52" spans="1:14" ht="18.75" customHeight="1">
      <c r="A52" s="112" t="s">
        <v>113</v>
      </c>
      <c r="B52" s="259">
        <v>1.27</v>
      </c>
      <c r="C52" s="114" t="s">
        <v>163</v>
      </c>
      <c r="D52" s="300">
        <v>0.8</v>
      </c>
      <c r="E52" s="301" t="s">
        <v>116</v>
      </c>
      <c r="F52" s="254">
        <v>1</v>
      </c>
      <c r="G52" s="302">
        <v>40</v>
      </c>
      <c r="H52" s="315">
        <v>50</v>
      </c>
      <c r="I52" s="315">
        <v>60</v>
      </c>
      <c r="J52" s="315">
        <v>70</v>
      </c>
      <c r="K52" s="315">
        <v>80</v>
      </c>
      <c r="L52" s="317"/>
      <c r="M52" s="128">
        <f>(((IF(L52&lt;G52,G52,IF(L52&gt;K52,K52,L52)))-(IF(L52&lt;G52,G52,IF(AND(L52&gt;=G52,L52&lt;H52),G52,IF(AND(L52&gt;=H52,L52&lt;I52),H52,IF(AND(L52&gt;=I52,L52&lt;J52),I52,IF(AND(L52&gt;=J52,L52&lt;K52),J52,IF(L52&gt;=K52,K52,"0"))))))))/(K52-J52))+IF(L52&lt;G52,"1",IF(AND(L52&gt;=G52,L52&lt;H52),"1",IF(AND(L52&gt;=H52,L52&lt;I52),"2",IF(AND(L52&gt;=I52,L52&lt;J52),"3",IF(AND(L52&gt;=J52,L52&lt;K52),"4",IF(L52&gt;=K52,"5","0"))))))</f>
        <v>1</v>
      </c>
      <c r="N52" s="128">
        <f t="shared" si="11"/>
        <v>0.01</v>
      </c>
    </row>
    <row r="53" spans="1:14" ht="18.75" customHeight="1">
      <c r="A53" s="320"/>
      <c r="B53" s="279">
        <v>1.28</v>
      </c>
      <c r="C53" s="250" t="s">
        <v>164</v>
      </c>
      <c r="D53" s="304">
        <v>0.8</v>
      </c>
      <c r="E53" s="305" t="s">
        <v>116</v>
      </c>
      <c r="F53" s="322">
        <v>0.5</v>
      </c>
      <c r="G53" s="323">
        <v>70</v>
      </c>
      <c r="H53" s="323">
        <v>75</v>
      </c>
      <c r="I53" s="323">
        <v>80</v>
      </c>
      <c r="J53" s="323">
        <v>85</v>
      </c>
      <c r="K53" s="323">
        <v>90</v>
      </c>
      <c r="L53" s="324"/>
      <c r="M53" s="128">
        <v>5</v>
      </c>
      <c r="N53" s="128">
        <f t="shared" si="11"/>
        <v>2.5000000000000001E-2</v>
      </c>
    </row>
    <row r="54" spans="1:14" ht="18.75" customHeight="1">
      <c r="A54" s="320"/>
      <c r="B54" s="326">
        <v>1.29</v>
      </c>
      <c r="C54" s="327" t="s">
        <v>165</v>
      </c>
      <c r="D54" s="291"/>
      <c r="E54" s="292"/>
      <c r="F54" s="189"/>
      <c r="G54" s="189"/>
      <c r="H54" s="295"/>
      <c r="I54" s="189"/>
      <c r="J54" s="189"/>
      <c r="K54" s="295"/>
      <c r="L54" s="194"/>
      <c r="M54" s="194"/>
      <c r="N54" s="196"/>
    </row>
    <row r="55" spans="1:14" ht="18.75" customHeight="1">
      <c r="A55" s="153"/>
      <c r="B55" s="328"/>
      <c r="C55" s="250" t="s">
        <v>166</v>
      </c>
      <c r="D55" s="329">
        <v>0.6</v>
      </c>
      <c r="E55" s="296" t="s">
        <v>116</v>
      </c>
      <c r="F55" s="297">
        <v>0.5</v>
      </c>
      <c r="G55" s="171">
        <v>40</v>
      </c>
      <c r="H55" s="171">
        <v>45</v>
      </c>
      <c r="I55" s="171">
        <v>50</v>
      </c>
      <c r="J55" s="171">
        <v>55</v>
      </c>
      <c r="K55" s="171">
        <v>60</v>
      </c>
      <c r="L55" s="39"/>
      <c r="M55" s="128">
        <f t="shared" ref="M55:M57" si="12">(((IF(L55&lt;G55,G55,IF(L55&gt;K55,K55,L55)))-(IF(L55&lt;G55,G55,IF(AND(L55&gt;=G55,L55&lt;H55),G55,IF(AND(L55&gt;=H55,L55&lt;I55),H55,IF(AND(L55&gt;=I55,L55&lt;J55),I55,IF(AND(L55&gt;=J55,L55&lt;K55),J55,IF(L55&gt;=K55,K55,"0"))))))))/(K55-J55))+IF(L55&lt;G55,"1",IF(AND(L55&gt;=G55,L55&lt;H55),"1",IF(AND(L55&gt;=H55,L55&lt;I55),"2",IF(AND(L55&gt;=I55,L55&lt;J55),"3",IF(AND(L55&gt;=J55,L55&lt;K55),"4",IF(L55&gt;=K55,"5","0"))))))</f>
        <v>1</v>
      </c>
      <c r="N55" s="128">
        <f t="shared" ref="N55:N60" si="13">SUM(M55*F55)/100</f>
        <v>5.0000000000000001E-3</v>
      </c>
    </row>
    <row r="56" spans="1:14" ht="18.75" customHeight="1">
      <c r="A56" s="153"/>
      <c r="B56" s="331"/>
      <c r="C56" s="250" t="s">
        <v>167</v>
      </c>
      <c r="D56" s="300">
        <v>0.5</v>
      </c>
      <c r="E56" s="301" t="s">
        <v>116</v>
      </c>
      <c r="F56" s="254">
        <v>0.5</v>
      </c>
      <c r="G56" s="127">
        <v>30</v>
      </c>
      <c r="H56" s="127">
        <v>35</v>
      </c>
      <c r="I56" s="127">
        <v>40</v>
      </c>
      <c r="J56" s="127">
        <v>45</v>
      </c>
      <c r="K56" s="127">
        <v>50</v>
      </c>
      <c r="L56" s="215"/>
      <c r="M56" s="128">
        <f t="shared" si="12"/>
        <v>1</v>
      </c>
      <c r="N56" s="128">
        <f t="shared" si="13"/>
        <v>5.0000000000000001E-3</v>
      </c>
    </row>
    <row r="57" spans="1:14" ht="18.75" customHeight="1">
      <c r="A57" s="112"/>
      <c r="B57" s="312"/>
      <c r="C57" s="250" t="s">
        <v>168</v>
      </c>
      <c r="D57" s="300">
        <v>0.4</v>
      </c>
      <c r="E57" s="301" t="s">
        <v>116</v>
      </c>
      <c r="F57" s="254">
        <v>0.5</v>
      </c>
      <c r="G57" s="127">
        <v>20</v>
      </c>
      <c r="H57" s="127">
        <v>25</v>
      </c>
      <c r="I57" s="127">
        <v>30</v>
      </c>
      <c r="J57" s="127">
        <v>35</v>
      </c>
      <c r="K57" s="127">
        <v>40</v>
      </c>
      <c r="L57" s="215"/>
      <c r="M57" s="128">
        <f t="shared" si="12"/>
        <v>1</v>
      </c>
      <c r="N57" s="128">
        <f t="shared" si="13"/>
        <v>5.0000000000000001E-3</v>
      </c>
    </row>
    <row r="58" spans="1:14" ht="18.75" customHeight="1">
      <c r="A58" s="225" t="s">
        <v>169</v>
      </c>
      <c r="B58" s="259">
        <v>1.3</v>
      </c>
      <c r="C58" s="332" t="s">
        <v>170</v>
      </c>
      <c r="D58" s="333"/>
      <c r="E58" s="333" t="s">
        <v>116</v>
      </c>
      <c r="F58" s="335">
        <v>0</v>
      </c>
      <c r="G58" s="302" t="s">
        <v>121</v>
      </c>
      <c r="H58" s="303" t="s">
        <v>122</v>
      </c>
      <c r="I58" s="303" t="s">
        <v>123</v>
      </c>
      <c r="J58" s="303" t="s">
        <v>124</v>
      </c>
      <c r="K58" s="303" t="s">
        <v>125</v>
      </c>
      <c r="L58" s="165"/>
      <c r="M58" s="215">
        <v>2</v>
      </c>
      <c r="N58" s="128">
        <f t="shared" si="13"/>
        <v>0</v>
      </c>
    </row>
    <row r="59" spans="1:14" ht="18.75" customHeight="1">
      <c r="A59" s="112"/>
      <c r="B59" s="216">
        <v>1.31</v>
      </c>
      <c r="C59" s="337" t="s">
        <v>171</v>
      </c>
      <c r="D59" s="338"/>
      <c r="E59" s="339"/>
      <c r="F59" s="335">
        <v>1.3</v>
      </c>
      <c r="G59" s="171">
        <v>2</v>
      </c>
      <c r="H59" s="171">
        <v>4</v>
      </c>
      <c r="I59" s="171">
        <v>6</v>
      </c>
      <c r="J59" s="171">
        <v>8</v>
      </c>
      <c r="K59" s="171">
        <v>10</v>
      </c>
      <c r="L59" s="165"/>
      <c r="M59" s="128">
        <v>5</v>
      </c>
      <c r="N59" s="128">
        <f t="shared" si="13"/>
        <v>6.5000000000000002E-2</v>
      </c>
    </row>
    <row r="60" spans="1:14" ht="18.75" customHeight="1">
      <c r="A60" s="225"/>
      <c r="B60" s="279">
        <v>1.32</v>
      </c>
      <c r="C60" s="342" t="s">
        <v>172</v>
      </c>
      <c r="D60" s="344"/>
      <c r="E60" s="345"/>
      <c r="F60" s="271">
        <v>1.2</v>
      </c>
      <c r="G60" s="346">
        <v>1</v>
      </c>
      <c r="H60" s="346">
        <v>2</v>
      </c>
      <c r="I60" s="346">
        <v>3</v>
      </c>
      <c r="J60" s="346">
        <v>4</v>
      </c>
      <c r="K60" s="346">
        <v>5</v>
      </c>
      <c r="L60" s="182"/>
      <c r="M60" s="324">
        <v>5</v>
      </c>
      <c r="N60" s="324">
        <f t="shared" si="13"/>
        <v>0.06</v>
      </c>
    </row>
    <row r="61" spans="1:14" ht="18.75" customHeight="1">
      <c r="A61" s="225"/>
      <c r="B61" s="348"/>
      <c r="C61" s="350" t="s">
        <v>173</v>
      </c>
      <c r="D61" s="351"/>
      <c r="E61" s="351"/>
      <c r="F61" s="354">
        <v>30</v>
      </c>
      <c r="G61" s="355"/>
      <c r="H61" s="355"/>
      <c r="I61" s="355"/>
      <c r="J61" s="355"/>
      <c r="K61" s="355"/>
      <c r="L61" s="355"/>
      <c r="M61" s="355"/>
      <c r="N61" s="355"/>
    </row>
    <row r="62" spans="1:14" ht="18.75" customHeight="1">
      <c r="A62" s="225"/>
      <c r="B62" s="357"/>
      <c r="C62" s="156" t="s">
        <v>174</v>
      </c>
      <c r="D62" s="359"/>
      <c r="E62" s="361"/>
      <c r="F62" s="275"/>
      <c r="G62" s="154"/>
      <c r="H62" s="154"/>
      <c r="I62" s="154"/>
      <c r="J62" s="154"/>
      <c r="K62" s="154"/>
      <c r="L62" s="154"/>
      <c r="M62" s="154"/>
      <c r="N62" s="154"/>
    </row>
    <row r="63" spans="1:14" ht="18.75" customHeight="1">
      <c r="A63" s="225" t="s">
        <v>169</v>
      </c>
      <c r="B63" s="363">
        <v>2.1</v>
      </c>
      <c r="C63" s="365" t="s">
        <v>175</v>
      </c>
      <c r="D63" s="367" t="s">
        <v>53</v>
      </c>
      <c r="E63" s="369" t="s">
        <v>116</v>
      </c>
      <c r="F63" s="282">
        <v>3</v>
      </c>
      <c r="G63" s="289" t="s">
        <v>121</v>
      </c>
      <c r="H63" s="289" t="s">
        <v>122</v>
      </c>
      <c r="I63" s="289" t="s">
        <v>123</v>
      </c>
      <c r="J63" s="289" t="s">
        <v>124</v>
      </c>
      <c r="K63" s="289" t="s">
        <v>125</v>
      </c>
      <c r="L63" s="371">
        <v>2</v>
      </c>
      <c r="M63" s="371">
        <v>2</v>
      </c>
      <c r="N63" s="172">
        <f>SUM(M63*F63)/100</f>
        <v>0.06</v>
      </c>
    </row>
    <row r="64" spans="1:14" ht="18.75" customHeight="1">
      <c r="A64" s="225" t="s">
        <v>169</v>
      </c>
      <c r="B64" s="358">
        <v>2.2000000000000002</v>
      </c>
      <c r="C64" s="341" t="s">
        <v>176</v>
      </c>
      <c r="D64" s="364"/>
      <c r="E64" s="366"/>
      <c r="F64" s="368"/>
      <c r="G64" s="194"/>
      <c r="H64" s="194"/>
      <c r="I64" s="194"/>
      <c r="J64" s="194"/>
      <c r="K64" s="194"/>
      <c r="L64" s="194"/>
      <c r="M64" s="194"/>
      <c r="N64" s="196"/>
    </row>
    <row r="65" spans="1:14" ht="18.75" customHeight="1">
      <c r="A65" s="225"/>
      <c r="B65" s="259"/>
      <c r="C65" s="360" t="s">
        <v>177</v>
      </c>
      <c r="D65" s="370" t="s">
        <v>178</v>
      </c>
      <c r="E65" s="372" t="s">
        <v>94</v>
      </c>
      <c r="F65" s="374">
        <v>1.5</v>
      </c>
      <c r="G65" s="171">
        <v>20</v>
      </c>
      <c r="H65" s="171">
        <v>25</v>
      </c>
      <c r="I65" s="171">
        <v>30</v>
      </c>
      <c r="J65" s="171">
        <v>35</v>
      </c>
      <c r="K65" s="171">
        <v>40</v>
      </c>
      <c r="L65" s="39">
        <v>20.22</v>
      </c>
      <c r="M65" s="128">
        <f t="shared" ref="M65:M66" si="14">(((IF(L65&lt;G65,G65,IF(L65&gt;K65,K65,L65)))-(IF(L65&lt;G65,G65,IF(AND(L65&gt;=G65,L65&lt;H65),G65,IF(AND(L65&gt;=H65,L65&lt;I65),H65,IF(AND(L65&gt;=I65,L65&lt;J65),I65,IF(AND(L65&gt;=J65,L65&lt;K65),J65,IF(L65&gt;=K65,K65,"0"))))))))/(K65-J65))+IF(L65&lt;G65,"1",IF(AND(L65&gt;=G65,L65&lt;H65),"1",IF(AND(L65&gt;=H65,L65&lt;I65),"2",IF(AND(L65&gt;=I65,L65&lt;J65),"3",IF(AND(L65&gt;=J65,L65&lt;K65),"4",IF(L65&gt;=K65,"5","0"))))))</f>
        <v>1.0439999999999998</v>
      </c>
      <c r="N65" s="128">
        <f t="shared" ref="N65:N81" si="15">SUM(M65*F65)/100</f>
        <v>1.5659999999999997E-2</v>
      </c>
    </row>
    <row r="66" spans="1:14" ht="18.75" customHeight="1">
      <c r="A66" s="112"/>
      <c r="B66" s="259"/>
      <c r="C66" s="360" t="s">
        <v>179</v>
      </c>
      <c r="D66" s="268" t="s">
        <v>180</v>
      </c>
      <c r="E66" s="274" t="s">
        <v>94</v>
      </c>
      <c r="F66" s="335">
        <v>1.5</v>
      </c>
      <c r="G66" s="127">
        <v>25</v>
      </c>
      <c r="H66" s="127">
        <v>30</v>
      </c>
      <c r="I66" s="127">
        <v>35</v>
      </c>
      <c r="J66" s="127">
        <v>40</v>
      </c>
      <c r="K66" s="276">
        <v>45</v>
      </c>
      <c r="L66" s="215">
        <v>27.37</v>
      </c>
      <c r="M66" s="128">
        <f t="shared" si="14"/>
        <v>1.4740000000000002</v>
      </c>
      <c r="N66" s="128">
        <f t="shared" si="15"/>
        <v>2.2110000000000005E-2</v>
      </c>
    </row>
    <row r="67" spans="1:14" ht="18.75" customHeight="1">
      <c r="A67" s="225" t="s">
        <v>39</v>
      </c>
      <c r="B67" s="358">
        <v>2.2999999999999998</v>
      </c>
      <c r="C67" s="260" t="s">
        <v>181</v>
      </c>
      <c r="D67" s="268" t="s">
        <v>97</v>
      </c>
      <c r="E67" s="274" t="s">
        <v>94</v>
      </c>
      <c r="F67" s="377">
        <v>2</v>
      </c>
      <c r="G67" s="276">
        <v>8</v>
      </c>
      <c r="H67" s="276">
        <v>7.75</v>
      </c>
      <c r="I67" s="379">
        <v>7.5</v>
      </c>
      <c r="J67" s="276">
        <v>7.25</v>
      </c>
      <c r="K67" s="276">
        <v>7</v>
      </c>
      <c r="L67" s="318">
        <v>3.4</v>
      </c>
      <c r="M67" s="128">
        <f>(((IF(L67&gt;G67,G67,IF(L67&lt;K67,K67,L67)))-(IF(L67&lt;G67,G67,IF(AND(L67&gt;=G67,L67&lt;H67),G67,IF(AND(L67&gt;=H67,L67&lt;I67),H67,IF(AND(L67&gt;=I67,L67&lt;J67),I67,IF(AND(L67&gt;=J67,L67&lt;K67),J67,IF(L67&gt;=K67,K67,"0"))))))))/(K67-J67))+IF(L67&lt;G67,"1",IF(AND(L67&gt;=G67,L67&lt;H67),"1",IF(AND(L67&gt;=H67,L67&lt;I67),"2",IF(AND(L67&gt;=I67,L67&lt;J67),"3",IF(AND(L67&gt;=J67,L67&lt;K67),"4",IF(L67&gt;=K67,"5","0"))))))</f>
        <v>5</v>
      </c>
      <c r="N67" s="128">
        <f t="shared" si="15"/>
        <v>0.1</v>
      </c>
    </row>
    <row r="68" spans="1:14" ht="18.75" customHeight="1">
      <c r="A68" s="225" t="s">
        <v>169</v>
      </c>
      <c r="B68" s="358">
        <v>2.4</v>
      </c>
      <c r="C68" s="360" t="s">
        <v>182</v>
      </c>
      <c r="D68" s="268"/>
      <c r="E68" s="388"/>
      <c r="F68" s="282">
        <v>3</v>
      </c>
      <c r="G68" s="382"/>
      <c r="H68" s="382"/>
      <c r="I68" s="382"/>
      <c r="J68" s="382"/>
      <c r="K68" s="382"/>
      <c r="L68" s="284">
        <v>2</v>
      </c>
      <c r="M68" s="284">
        <v>2</v>
      </c>
      <c r="N68" s="128">
        <f t="shared" si="15"/>
        <v>0.06</v>
      </c>
    </row>
    <row r="69" spans="1:14" ht="18.75" customHeight="1">
      <c r="A69" s="112" t="s">
        <v>39</v>
      </c>
      <c r="B69" s="358">
        <v>2.5</v>
      </c>
      <c r="C69" s="384" t="s">
        <v>183</v>
      </c>
      <c r="D69" s="268">
        <v>0.2</v>
      </c>
      <c r="E69" s="274" t="s">
        <v>94</v>
      </c>
      <c r="F69" s="368"/>
      <c r="G69" s="276">
        <v>16</v>
      </c>
      <c r="H69" s="276">
        <v>18</v>
      </c>
      <c r="I69" s="276">
        <v>20</v>
      </c>
      <c r="J69" s="276">
        <v>22</v>
      </c>
      <c r="K69" s="276">
        <v>24</v>
      </c>
      <c r="L69" s="318">
        <v>20.95</v>
      </c>
      <c r="M69" s="128">
        <f t="shared" ref="M69:M72" si="16">(((IF(L69&lt;G69,G69,IF(L69&gt;K69,K69,L69)))-(IF(L69&lt;G69,G69,IF(AND(L69&gt;=G69,L69&lt;H69),G69,IF(AND(L69&gt;=H69,L69&lt;I69),H69,IF(AND(L69&gt;=I69,L69&lt;J69),I69,IF(AND(L69&gt;=J69,L69&lt;K69),J69,IF(L69&gt;=K69,K69,"0"))))))))/(K69-J69))+IF(L69&lt;G69,"1",IF(AND(L69&gt;=G69,L69&lt;H69),"1",IF(AND(L69&gt;=H69,L69&lt;I69),"2",IF(AND(L69&gt;=I69,L69&lt;J69),"3",IF(AND(L69&gt;=J69,L69&lt;K69),"4",IF(L69&gt;=K69,"5","0"))))))</f>
        <v>3.4749999999999996</v>
      </c>
      <c r="N69" s="128">
        <f t="shared" si="15"/>
        <v>0</v>
      </c>
    </row>
    <row r="70" spans="1:14" ht="18.75" customHeight="1">
      <c r="A70" s="112"/>
      <c r="B70" s="358"/>
      <c r="C70" s="285" t="s">
        <v>184</v>
      </c>
      <c r="D70" s="268">
        <v>0.1</v>
      </c>
      <c r="E70" s="274"/>
      <c r="F70" s="392"/>
      <c r="G70" s="87">
        <v>6</v>
      </c>
      <c r="H70" s="87">
        <v>8</v>
      </c>
      <c r="I70" s="87">
        <v>10</v>
      </c>
      <c r="J70" s="87">
        <v>12</v>
      </c>
      <c r="K70" s="87">
        <v>14</v>
      </c>
      <c r="L70" s="390"/>
      <c r="M70" s="128">
        <f t="shared" si="16"/>
        <v>1</v>
      </c>
      <c r="N70" s="128">
        <f t="shared" si="15"/>
        <v>0</v>
      </c>
    </row>
    <row r="71" spans="1:14" ht="18.75" customHeight="1">
      <c r="A71" s="112"/>
      <c r="B71" s="358"/>
      <c r="C71" s="280" t="s">
        <v>185</v>
      </c>
      <c r="D71" s="268">
        <v>0.2</v>
      </c>
      <c r="E71" s="274"/>
      <c r="F71" s="275">
        <v>0</v>
      </c>
      <c r="G71" s="276">
        <v>16</v>
      </c>
      <c r="H71" s="276">
        <v>18</v>
      </c>
      <c r="I71" s="276">
        <v>20</v>
      </c>
      <c r="J71" s="276">
        <v>22</v>
      </c>
      <c r="K71" s="276">
        <v>24</v>
      </c>
      <c r="L71" s="318"/>
      <c r="M71" s="128">
        <f t="shared" si="16"/>
        <v>1</v>
      </c>
      <c r="N71" s="128">
        <f t="shared" si="15"/>
        <v>0</v>
      </c>
    </row>
    <row r="72" spans="1:14" ht="18.75" customHeight="1">
      <c r="A72" s="112"/>
      <c r="B72" s="358"/>
      <c r="C72" s="360" t="s">
        <v>186</v>
      </c>
      <c r="D72" s="268">
        <v>0.3</v>
      </c>
      <c r="E72" s="274"/>
      <c r="F72" s="275">
        <v>2</v>
      </c>
      <c r="G72" s="276">
        <v>26</v>
      </c>
      <c r="H72" s="276">
        <v>28</v>
      </c>
      <c r="I72" s="276">
        <v>30</v>
      </c>
      <c r="J72" s="276">
        <v>32</v>
      </c>
      <c r="K72" s="276">
        <v>34</v>
      </c>
      <c r="L72" s="215">
        <v>31.18</v>
      </c>
      <c r="M72" s="128">
        <f t="shared" si="16"/>
        <v>3.59</v>
      </c>
      <c r="N72" s="128">
        <f t="shared" si="15"/>
        <v>7.1800000000000003E-2</v>
      </c>
    </row>
    <row r="73" spans="1:14" ht="18.75" customHeight="1">
      <c r="A73" s="225" t="s">
        <v>169</v>
      </c>
      <c r="B73" s="358">
        <v>2.6</v>
      </c>
      <c r="C73" s="360" t="s">
        <v>187</v>
      </c>
      <c r="D73" s="268" t="s">
        <v>188</v>
      </c>
      <c r="E73" s="274" t="s">
        <v>94</v>
      </c>
      <c r="F73" s="275">
        <v>0</v>
      </c>
      <c r="G73" s="276">
        <v>14</v>
      </c>
      <c r="H73" s="276">
        <v>13</v>
      </c>
      <c r="I73" s="276">
        <v>12</v>
      </c>
      <c r="J73" s="276">
        <v>11</v>
      </c>
      <c r="K73" s="276">
        <v>10</v>
      </c>
      <c r="L73" s="215">
        <v>0</v>
      </c>
      <c r="M73" s="128">
        <f>(((IF(L73&gt;G73,G73,IF(L73&lt;K73,K73,L73)))-(IF(L73&lt;G73,G73,IF(AND(L73&gt;=G73,L73&lt;H73),G73,IF(AND(L73&gt;=H73,L73&lt;I73),H73,IF(AND(L73&gt;=I73,L73&lt;J73),I73,IF(AND(L73&gt;=J73,L73&lt;K73),J73,IF(L73&gt;=K73,K73,"0"))))))))/(K73-J73))+IF(L73&lt;G73,"1",IF(AND(L73&gt;=G73,L73&lt;H73),"1",IF(AND(L73&gt;=H73,L73&lt;I73),"2",IF(AND(L73&gt;=I73,L73&lt;J73),"3",IF(AND(L73&gt;=J73,L73&lt;K73),"4",IF(L73&gt;=K73,"5","0"))))))</f>
        <v>5</v>
      </c>
      <c r="N73" s="128">
        <f t="shared" si="15"/>
        <v>0</v>
      </c>
    </row>
    <row r="74" spans="1:14" ht="18.75" customHeight="1">
      <c r="A74" s="225" t="s">
        <v>169</v>
      </c>
      <c r="B74" s="358">
        <v>2.7</v>
      </c>
      <c r="C74" s="384" t="s">
        <v>189</v>
      </c>
      <c r="D74" s="268">
        <v>0.85</v>
      </c>
      <c r="E74" s="274" t="s">
        <v>143</v>
      </c>
      <c r="F74" s="275">
        <v>3</v>
      </c>
      <c r="G74" s="276">
        <v>73</v>
      </c>
      <c r="H74" s="276">
        <v>76</v>
      </c>
      <c r="I74" s="276">
        <v>79</v>
      </c>
      <c r="J74" s="276">
        <v>82</v>
      </c>
      <c r="K74" s="276">
        <v>85</v>
      </c>
      <c r="L74" s="215">
        <v>50</v>
      </c>
      <c r="M74" s="128">
        <f t="shared" ref="M74:M78" si="17">(((IF(L74&lt;G74,G74,IF(L74&gt;K74,K74,L74)))-(IF(L74&lt;G74,G74,IF(AND(L74&gt;=G74,L74&lt;H74),G74,IF(AND(L74&gt;=H74,L74&lt;I74),H74,IF(AND(L74&gt;=I74,L74&lt;J74),I74,IF(AND(L74&gt;=J74,L74&lt;K74),J74,IF(L74&gt;=K74,K74,"0"))))))))/(K74-J74))+IF(L74&lt;G74,"1",IF(AND(L74&gt;=G74,L74&lt;H74),"1",IF(AND(L74&gt;=H74,L74&lt;I74),"2",IF(AND(L74&gt;=I74,L74&lt;J74),"3",IF(AND(L74&gt;=J74,L74&lt;K74),"4",IF(L74&gt;=K74,"5","0"))))))</f>
        <v>1</v>
      </c>
      <c r="N74" s="128">
        <f t="shared" si="15"/>
        <v>0.03</v>
      </c>
    </row>
    <row r="75" spans="1:14" ht="18.75" customHeight="1">
      <c r="A75" s="225" t="s">
        <v>39</v>
      </c>
      <c r="B75" s="358">
        <v>2.8</v>
      </c>
      <c r="C75" s="260" t="s">
        <v>284</v>
      </c>
      <c r="D75" s="268" t="s">
        <v>191</v>
      </c>
      <c r="E75" s="274" t="s">
        <v>94</v>
      </c>
      <c r="F75" s="275">
        <v>2</v>
      </c>
      <c r="G75" s="276">
        <v>58</v>
      </c>
      <c r="H75" s="276">
        <v>60</v>
      </c>
      <c r="I75" s="276">
        <v>62</v>
      </c>
      <c r="J75" s="276">
        <v>64</v>
      </c>
      <c r="K75" s="276">
        <v>66</v>
      </c>
      <c r="L75" s="215">
        <v>45.35</v>
      </c>
      <c r="M75" s="128">
        <f t="shared" si="17"/>
        <v>1</v>
      </c>
      <c r="N75" s="128">
        <f t="shared" si="15"/>
        <v>0.02</v>
      </c>
    </row>
    <row r="76" spans="1:14" ht="18.75" customHeight="1">
      <c r="A76" s="112" t="s">
        <v>39</v>
      </c>
      <c r="B76" s="358">
        <v>2.9</v>
      </c>
      <c r="C76" s="360" t="s">
        <v>192</v>
      </c>
      <c r="D76" s="268">
        <v>0.7</v>
      </c>
      <c r="E76" s="274"/>
      <c r="F76" s="275">
        <v>2</v>
      </c>
      <c r="G76" s="276">
        <v>60</v>
      </c>
      <c r="H76" s="276">
        <v>65</v>
      </c>
      <c r="I76" s="276">
        <v>70</v>
      </c>
      <c r="J76" s="276">
        <v>75</v>
      </c>
      <c r="K76" s="276">
        <v>80</v>
      </c>
      <c r="L76" s="215"/>
      <c r="M76" s="128">
        <f t="shared" si="17"/>
        <v>1</v>
      </c>
      <c r="N76" s="128">
        <f t="shared" si="15"/>
        <v>0.02</v>
      </c>
    </row>
    <row r="77" spans="1:14" ht="18.75" customHeight="1">
      <c r="A77" s="112" t="s">
        <v>193</v>
      </c>
      <c r="B77" s="259">
        <v>2.1</v>
      </c>
      <c r="C77" s="360" t="s">
        <v>194</v>
      </c>
      <c r="D77" s="268" t="s">
        <v>195</v>
      </c>
      <c r="E77" s="274" t="s">
        <v>94</v>
      </c>
      <c r="F77" s="395">
        <v>2</v>
      </c>
      <c r="G77" s="276">
        <v>51</v>
      </c>
      <c r="H77" s="276">
        <v>52</v>
      </c>
      <c r="I77" s="276">
        <v>53</v>
      </c>
      <c r="J77" s="276">
        <v>54</v>
      </c>
      <c r="K77" s="276">
        <v>55</v>
      </c>
      <c r="L77" s="215">
        <v>33.1</v>
      </c>
      <c r="M77" s="128">
        <f t="shared" si="17"/>
        <v>1</v>
      </c>
      <c r="N77" s="128">
        <f t="shared" si="15"/>
        <v>0.02</v>
      </c>
    </row>
    <row r="78" spans="1:14" ht="18.75" customHeight="1">
      <c r="A78" s="112"/>
      <c r="B78" s="259">
        <v>2.11</v>
      </c>
      <c r="C78" s="360" t="s">
        <v>196</v>
      </c>
      <c r="D78" s="399">
        <v>0.82499999999999996</v>
      </c>
      <c r="E78" s="274" t="s">
        <v>94</v>
      </c>
      <c r="F78" s="395">
        <v>2</v>
      </c>
      <c r="G78" s="276">
        <v>72.5</v>
      </c>
      <c r="H78" s="276">
        <v>75</v>
      </c>
      <c r="I78" s="276">
        <v>77.5</v>
      </c>
      <c r="J78" s="276">
        <v>80</v>
      </c>
      <c r="K78" s="276">
        <v>82.5</v>
      </c>
      <c r="L78" s="215">
        <v>92.15</v>
      </c>
      <c r="M78" s="128">
        <f t="shared" si="17"/>
        <v>5</v>
      </c>
      <c r="N78" s="128">
        <f t="shared" si="15"/>
        <v>0.1</v>
      </c>
    </row>
    <row r="79" spans="1:14" ht="18.75" customHeight="1">
      <c r="A79" s="400" t="s">
        <v>113</v>
      </c>
      <c r="B79" s="259">
        <v>2.12</v>
      </c>
      <c r="C79" s="341" t="s">
        <v>197</v>
      </c>
      <c r="D79" s="268"/>
      <c r="E79" s="274" t="s">
        <v>94</v>
      </c>
      <c r="F79" s="395">
        <v>2</v>
      </c>
      <c r="G79" s="276">
        <v>5.4</v>
      </c>
      <c r="H79" s="276">
        <v>4.4000000000000004</v>
      </c>
      <c r="I79" s="276">
        <v>3.4</v>
      </c>
      <c r="J79" s="276">
        <v>2.4</v>
      </c>
      <c r="K79" s="276">
        <v>1.4</v>
      </c>
      <c r="L79" s="215">
        <v>0</v>
      </c>
      <c r="M79" s="128">
        <f t="shared" ref="M79:M80" si="18">(((IF(L79&gt;G79,G79,IF(L79&lt;K79,K79,L79)))-(IF(L79&lt;G79,G79,IF(AND(L79&gt;=G79,L79&lt;H79),G79,IF(AND(L79&gt;=H79,L79&lt;I79),H79,IF(AND(L79&gt;=I79,L79&lt;J79),I79,IF(AND(L79&gt;=J79,L79&lt;K79),J79,IF(L79&gt;=K79,K79,"0"))))))))/(K79-J79))+IF(L79&lt;G79,"1",IF(AND(L79&gt;=G79,L79&lt;H79),"1",IF(AND(L79&gt;=H79,L79&lt;I79),"2",IF(AND(L79&gt;=I79,L79&lt;J79),"3",IF(AND(L79&gt;=J79,L79&lt;K79),"4",IF(L79&gt;=K79,"5","0"))))))</f>
        <v>5</v>
      </c>
      <c r="N79" s="128">
        <f t="shared" si="15"/>
        <v>0.1</v>
      </c>
    </row>
    <row r="80" spans="1:14" ht="18.75" customHeight="1">
      <c r="A80" s="112" t="s">
        <v>39</v>
      </c>
      <c r="B80" s="259">
        <v>2.13</v>
      </c>
      <c r="C80" s="360" t="s">
        <v>198</v>
      </c>
      <c r="D80" s="268"/>
      <c r="E80" s="274"/>
      <c r="F80" s="395">
        <v>2</v>
      </c>
      <c r="G80" s="276">
        <v>31</v>
      </c>
      <c r="H80" s="276">
        <v>30</v>
      </c>
      <c r="I80" s="276">
        <v>29</v>
      </c>
      <c r="J80" s="276">
        <v>28</v>
      </c>
      <c r="K80" s="276">
        <v>27</v>
      </c>
      <c r="L80" s="215"/>
      <c r="M80" s="128">
        <f t="shared" si="18"/>
        <v>5</v>
      </c>
      <c r="N80" s="128">
        <f t="shared" si="15"/>
        <v>0.1</v>
      </c>
    </row>
    <row r="81" spans="1:14" ht="18.75" customHeight="1">
      <c r="A81" s="112" t="s">
        <v>39</v>
      </c>
      <c r="B81" s="279">
        <v>2.14</v>
      </c>
      <c r="C81" s="423" t="s">
        <v>200</v>
      </c>
      <c r="D81" s="281"/>
      <c r="E81" s="424"/>
      <c r="F81" s="395">
        <v>2</v>
      </c>
      <c r="G81" s="362">
        <v>0</v>
      </c>
      <c r="H81" s="362"/>
      <c r="I81" s="362"/>
      <c r="J81" s="362"/>
      <c r="K81" s="362">
        <v>5</v>
      </c>
      <c r="L81" s="284"/>
      <c r="M81" s="284">
        <v>5</v>
      </c>
      <c r="N81" s="324">
        <f t="shared" si="15"/>
        <v>0.1</v>
      </c>
    </row>
    <row r="82" spans="1:14" ht="18.75" customHeight="1">
      <c r="A82" s="400"/>
      <c r="B82" s="355"/>
      <c r="C82" s="350" t="s">
        <v>201</v>
      </c>
      <c r="D82" s="426"/>
      <c r="E82" s="426"/>
      <c r="F82" s="407">
        <v>15</v>
      </c>
      <c r="G82" s="355"/>
      <c r="H82" s="355"/>
      <c r="I82" s="355"/>
      <c r="J82" s="355"/>
      <c r="K82" s="355"/>
      <c r="L82" s="355"/>
      <c r="M82" s="355"/>
      <c r="N82" s="355"/>
    </row>
    <row r="83" spans="1:14" ht="18.75" customHeight="1">
      <c r="A83" s="400"/>
      <c r="B83" s="154"/>
      <c r="C83" s="156" t="s">
        <v>203</v>
      </c>
      <c r="D83" s="428"/>
      <c r="E83" s="428"/>
      <c r="F83" s="419"/>
      <c r="G83" s="154"/>
      <c r="H83" s="154"/>
      <c r="I83" s="154"/>
      <c r="J83" s="154"/>
      <c r="K83" s="154"/>
      <c r="L83" s="154"/>
      <c r="M83" s="154"/>
      <c r="N83" s="154"/>
    </row>
    <row r="84" spans="1:14" ht="18.75" customHeight="1">
      <c r="A84" s="112" t="s">
        <v>39</v>
      </c>
      <c r="B84" s="403">
        <v>3.1</v>
      </c>
      <c r="C84" s="430" t="s">
        <v>204</v>
      </c>
      <c r="D84" s="365" t="s">
        <v>130</v>
      </c>
      <c r="E84" s="432"/>
      <c r="F84" s="335">
        <v>5</v>
      </c>
      <c r="G84" s="87" t="s">
        <v>121</v>
      </c>
      <c r="H84" s="87" t="s">
        <v>122</v>
      </c>
      <c r="I84" s="87" t="s">
        <v>123</v>
      </c>
      <c r="J84" s="87" t="s">
        <v>124</v>
      </c>
      <c r="K84" s="87" t="s">
        <v>125</v>
      </c>
      <c r="L84" s="39">
        <v>4</v>
      </c>
      <c r="M84" s="39">
        <v>4</v>
      </c>
      <c r="N84" s="172">
        <f t="shared" ref="N84:N88" si="19">SUM(M84*F84)/100</f>
        <v>0.2</v>
      </c>
    </row>
    <row r="85" spans="1:14" ht="18.75" customHeight="1">
      <c r="A85" s="112"/>
      <c r="B85" s="403">
        <v>3.2</v>
      </c>
      <c r="C85" s="422" t="s">
        <v>205</v>
      </c>
      <c r="D85" s="360"/>
      <c r="E85" s="341"/>
      <c r="F85" s="335">
        <v>5</v>
      </c>
      <c r="G85" s="276">
        <v>94</v>
      </c>
      <c r="H85" s="276">
        <v>95</v>
      </c>
      <c r="I85" s="276">
        <v>96</v>
      </c>
      <c r="J85" s="276">
        <v>97</v>
      </c>
      <c r="K85" s="276">
        <v>98</v>
      </c>
      <c r="L85" s="215"/>
      <c r="M85" s="128">
        <f t="shared" ref="M85:M87" si="20">(((IF(L85&lt;G85,G85,IF(L85&gt;K85,K85,L85)))-(IF(L85&lt;G85,G85,IF(AND(L85&gt;=G85,L85&lt;H85),G85,IF(AND(L85&gt;=H85,L85&lt;I85),H85,IF(AND(L85&gt;=I85,L85&lt;J85),I85,IF(AND(L85&gt;=J85,L85&lt;K85),J85,IF(L85&gt;=K85,K85,"0"))))))))/(K85-J85))+IF(L85&lt;G85,"1",IF(AND(L85&gt;=G85,L85&lt;H85),"1",IF(AND(L85&gt;=H85,L85&lt;I85),"2",IF(AND(L85&gt;=I85,L85&lt;J85),"3",IF(AND(L85&gt;=J85,L85&lt;K85),"4",IF(L85&gt;=K85,"5","0"))))))</f>
        <v>1</v>
      </c>
      <c r="N85" s="128">
        <f t="shared" si="19"/>
        <v>0.05</v>
      </c>
    </row>
    <row r="86" spans="1:14" ht="18.75" customHeight="1">
      <c r="A86" s="112"/>
      <c r="B86" s="403">
        <v>3.3</v>
      </c>
      <c r="C86" s="422" t="s">
        <v>206</v>
      </c>
      <c r="D86" s="268">
        <v>1</v>
      </c>
      <c r="E86" s="341"/>
      <c r="F86" s="335">
        <v>5</v>
      </c>
      <c r="G86" s="276">
        <v>80</v>
      </c>
      <c r="H86" s="276">
        <v>85</v>
      </c>
      <c r="I86" s="276">
        <v>90</v>
      </c>
      <c r="J86" s="276">
        <v>95</v>
      </c>
      <c r="K86" s="276">
        <v>100</v>
      </c>
      <c r="L86" s="215"/>
      <c r="M86" s="128">
        <f t="shared" si="20"/>
        <v>1</v>
      </c>
      <c r="N86" s="128">
        <f t="shared" si="19"/>
        <v>0.05</v>
      </c>
    </row>
    <row r="87" spans="1:14" ht="18.75" customHeight="1">
      <c r="A87" s="112" t="s">
        <v>39</v>
      </c>
      <c r="B87" s="425">
        <v>3.4</v>
      </c>
      <c r="C87" s="360" t="s">
        <v>207</v>
      </c>
      <c r="D87" s="268">
        <v>0.2</v>
      </c>
      <c r="E87" s="274" t="s">
        <v>143</v>
      </c>
      <c r="F87" s="335">
        <v>0</v>
      </c>
      <c r="G87" s="276">
        <v>16</v>
      </c>
      <c r="H87" s="276">
        <v>18</v>
      </c>
      <c r="I87" s="276">
        <v>20</v>
      </c>
      <c r="J87" s="276">
        <v>22</v>
      </c>
      <c r="K87" s="276">
        <v>24</v>
      </c>
      <c r="L87" s="215"/>
      <c r="M87" s="128">
        <f t="shared" si="20"/>
        <v>1</v>
      </c>
      <c r="N87" s="128">
        <f t="shared" si="19"/>
        <v>0</v>
      </c>
    </row>
    <row r="88" spans="1:14" ht="18.75" customHeight="1">
      <c r="A88" s="320" t="s">
        <v>138</v>
      </c>
      <c r="B88" s="445">
        <v>3.5</v>
      </c>
      <c r="C88" s="423" t="s">
        <v>209</v>
      </c>
      <c r="D88" s="433" t="s">
        <v>130</v>
      </c>
      <c r="E88" s="345" t="s">
        <v>116</v>
      </c>
      <c r="F88" s="436">
        <v>0</v>
      </c>
      <c r="G88" s="289" t="s">
        <v>121</v>
      </c>
      <c r="H88" s="289" t="s">
        <v>122</v>
      </c>
      <c r="I88" s="289" t="s">
        <v>123</v>
      </c>
      <c r="J88" s="289" t="s">
        <v>124</v>
      </c>
      <c r="K88" s="289" t="s">
        <v>125</v>
      </c>
      <c r="L88" s="371">
        <v>3</v>
      </c>
      <c r="M88" s="371">
        <v>3</v>
      </c>
      <c r="N88" s="324">
        <f t="shared" si="19"/>
        <v>0</v>
      </c>
    </row>
    <row r="89" spans="1:14" ht="18.75" customHeight="1">
      <c r="A89" s="225"/>
      <c r="B89" s="355"/>
      <c r="C89" s="350" t="s">
        <v>213</v>
      </c>
      <c r="D89" s="447"/>
      <c r="E89" s="447"/>
      <c r="F89" s="407">
        <v>10</v>
      </c>
      <c r="G89" s="355"/>
      <c r="H89" s="355"/>
      <c r="I89" s="355"/>
      <c r="J89" s="355"/>
      <c r="K89" s="355"/>
      <c r="L89" s="355"/>
      <c r="M89" s="355"/>
      <c r="N89" s="355"/>
    </row>
    <row r="90" spans="1:14" ht="18.75" customHeight="1">
      <c r="A90" s="225"/>
      <c r="B90" s="154"/>
      <c r="C90" s="156" t="s">
        <v>214</v>
      </c>
      <c r="D90" s="428"/>
      <c r="E90" s="428"/>
      <c r="F90" s="335"/>
      <c r="G90" s="154"/>
      <c r="H90" s="154"/>
      <c r="I90" s="154"/>
      <c r="J90" s="154"/>
      <c r="K90" s="154"/>
      <c r="L90" s="154"/>
      <c r="M90" s="154"/>
      <c r="N90" s="154"/>
    </row>
    <row r="91" spans="1:14" ht="18.75" customHeight="1">
      <c r="A91" s="112" t="s">
        <v>39</v>
      </c>
      <c r="B91" s="449">
        <v>4.0999999999999996</v>
      </c>
      <c r="C91" s="280" t="s">
        <v>215</v>
      </c>
      <c r="D91" s="370">
        <v>0.9</v>
      </c>
      <c r="E91" s="432"/>
      <c r="F91" s="335">
        <v>2</v>
      </c>
      <c r="G91" s="87">
        <v>70</v>
      </c>
      <c r="H91" s="87">
        <v>75</v>
      </c>
      <c r="I91" s="87">
        <v>80</v>
      </c>
      <c r="J91" s="87">
        <v>85</v>
      </c>
      <c r="K91" s="87">
        <v>90</v>
      </c>
      <c r="L91" s="39">
        <v>39.39</v>
      </c>
      <c r="M91" s="172">
        <f>(((IF(L91&lt;G91,G91,IF(L91&gt;K91,K91,L91)))-(IF(L91&lt;G91,G91,IF(AND(L91&gt;=G91,L91&lt;H91),G91,IF(AND(L91&gt;=H91,L91&lt;I91),H91,IF(AND(L91&gt;=I91,L91&lt;J91),I91,IF(AND(L91&gt;=J91,L91&lt;K91),J91,IF(L91&gt;=K91,K91,"0"))))))))/(K91-J91))+IF(L91&lt;G91,"1",IF(AND(L91&gt;=G91,L91&lt;H91),"1",IF(AND(L91&gt;=H91,L91&lt;I91),"2",IF(AND(L91&gt;=I91,L91&lt;J91),"3",IF(AND(L91&gt;=J91,L91&lt;K91),"4",IF(L91&gt;=K91,"5","0"))))))</f>
        <v>1</v>
      </c>
      <c r="N91" s="172">
        <f t="shared" ref="N91:N96" si="21">SUM(M91*F91)/100</f>
        <v>0.02</v>
      </c>
    </row>
    <row r="92" spans="1:14" ht="18.75" customHeight="1">
      <c r="A92" s="112" t="s">
        <v>39</v>
      </c>
      <c r="B92" s="425">
        <v>4.2</v>
      </c>
      <c r="C92" s="443" t="s">
        <v>216</v>
      </c>
      <c r="D92" s="268" t="s">
        <v>130</v>
      </c>
      <c r="E92" s="274"/>
      <c r="F92" s="335">
        <v>1.5</v>
      </c>
      <c r="G92" s="276" t="s">
        <v>121</v>
      </c>
      <c r="H92" s="276" t="s">
        <v>122</v>
      </c>
      <c r="I92" s="276" t="s">
        <v>123</v>
      </c>
      <c r="J92" s="276" t="s">
        <v>124</v>
      </c>
      <c r="K92" s="276" t="s">
        <v>125</v>
      </c>
      <c r="L92" s="215"/>
      <c r="M92" s="215"/>
      <c r="N92" s="128">
        <f t="shared" si="21"/>
        <v>0</v>
      </c>
    </row>
    <row r="93" spans="1:14" ht="18.75" customHeight="1">
      <c r="A93" s="112" t="s">
        <v>39</v>
      </c>
      <c r="B93" s="425">
        <v>4.3</v>
      </c>
      <c r="C93" s="446" t="s">
        <v>221</v>
      </c>
      <c r="D93" s="268" t="s">
        <v>130</v>
      </c>
      <c r="E93" s="274"/>
      <c r="F93" s="335">
        <v>2</v>
      </c>
      <c r="G93" s="276">
        <v>75</v>
      </c>
      <c r="H93" s="276">
        <v>80</v>
      </c>
      <c r="I93" s="276">
        <v>85</v>
      </c>
      <c r="J93" s="276">
        <v>90</v>
      </c>
      <c r="K93" s="276">
        <v>95</v>
      </c>
      <c r="L93" s="215">
        <v>100</v>
      </c>
      <c r="M93" s="172">
        <f>(((IF(L93&lt;G93,G93,IF(L93&gt;K93,K93,L93)))-(IF(L93&lt;G93,G93,IF(AND(L93&gt;=G93,L93&lt;H93),G93,IF(AND(L93&gt;=H93,L93&lt;I93),H93,IF(AND(L93&gt;=I93,L93&lt;J93),I93,IF(AND(L93&gt;=J93,L93&lt;K93),J93,IF(L93&gt;=K93,K93,"0"))))))))/(K93-J93))+IF(L93&lt;G93,"1",IF(AND(L93&gt;=G93,L93&lt;H93),"1",IF(AND(L93&gt;=H93,L93&lt;I93),"2",IF(AND(L93&gt;=I93,L93&lt;J93),"3",IF(AND(L93&gt;=J93,L93&lt;K93),"4",IF(L93&gt;=K93,"5","0"))))))</f>
        <v>5</v>
      </c>
      <c r="N93" s="128">
        <f t="shared" si="21"/>
        <v>0.1</v>
      </c>
    </row>
    <row r="94" spans="1:14" ht="18.75" customHeight="1">
      <c r="A94" s="112" t="s">
        <v>138</v>
      </c>
      <c r="B94" s="425">
        <v>4.4000000000000004</v>
      </c>
      <c r="C94" s="285" t="s">
        <v>218</v>
      </c>
      <c r="D94" s="268" t="s">
        <v>130</v>
      </c>
      <c r="E94" s="274"/>
      <c r="F94" s="335">
        <v>2</v>
      </c>
      <c r="G94" s="276" t="s">
        <v>121</v>
      </c>
      <c r="H94" s="276" t="s">
        <v>122</v>
      </c>
      <c r="I94" s="276" t="s">
        <v>123</v>
      </c>
      <c r="J94" s="276" t="s">
        <v>124</v>
      </c>
      <c r="K94" s="276" t="s">
        <v>125</v>
      </c>
      <c r="L94" s="215">
        <v>4</v>
      </c>
      <c r="M94" s="215">
        <v>4</v>
      </c>
      <c r="N94" s="128">
        <f t="shared" si="21"/>
        <v>0.08</v>
      </c>
    </row>
    <row r="95" spans="1:14" ht="18.75" customHeight="1">
      <c r="A95" s="112" t="s">
        <v>138</v>
      </c>
      <c r="B95" s="425">
        <v>4.5</v>
      </c>
      <c r="C95" s="134" t="s">
        <v>219</v>
      </c>
      <c r="D95" s="268" t="s">
        <v>130</v>
      </c>
      <c r="E95" s="274"/>
      <c r="F95" s="335">
        <v>0</v>
      </c>
      <c r="G95" s="276" t="s">
        <v>121</v>
      </c>
      <c r="H95" s="276" t="s">
        <v>122</v>
      </c>
      <c r="I95" s="276" t="s">
        <v>123</v>
      </c>
      <c r="J95" s="276" t="s">
        <v>124</v>
      </c>
      <c r="K95" s="276" t="s">
        <v>125</v>
      </c>
      <c r="L95" s="215"/>
      <c r="M95" s="215"/>
      <c r="N95" s="128">
        <f t="shared" si="21"/>
        <v>0</v>
      </c>
    </row>
    <row r="96" spans="1:14" ht="18.75" customHeight="1">
      <c r="A96" s="112" t="s">
        <v>138</v>
      </c>
      <c r="B96" s="425">
        <v>4.5999999999999996</v>
      </c>
      <c r="C96" s="450" t="s">
        <v>220</v>
      </c>
      <c r="D96" s="268">
        <v>0.25</v>
      </c>
      <c r="E96" s="274" t="s">
        <v>119</v>
      </c>
      <c r="F96" s="335">
        <v>2.5</v>
      </c>
      <c r="G96" s="276">
        <v>15</v>
      </c>
      <c r="H96" s="276">
        <v>20</v>
      </c>
      <c r="I96" s="276">
        <v>25</v>
      </c>
      <c r="J96" s="276">
        <v>30</v>
      </c>
      <c r="K96" s="276">
        <v>35</v>
      </c>
      <c r="L96" s="215"/>
      <c r="M96" s="128">
        <f>(((IF(L96&lt;G96,G96,IF(L96&gt;K96,K96,L96)))-(IF(L96&lt;G96,G96,IF(AND(L96&gt;=G96,L96&lt;H96),G96,IF(AND(L96&gt;=H96,L96&lt;I96),H96,IF(AND(L96&gt;=I96,L96&lt;J96),I96,IF(AND(L96&gt;=J96,L96&lt;K96),J96,IF(L96&gt;=K96,K96,"0"))))))))/(K96-J96))+IF(L96&lt;G96,"1",IF(AND(L96&gt;=G96,L96&lt;H96),"1",IF(AND(L96&gt;=H96,L96&lt;I96),"2",IF(AND(L96&gt;=I96,L96&lt;J96),"3",IF(AND(L96&gt;=J96,L96&lt;K96),"4",IF(L96&gt;=K96,"5","0"))))))</f>
        <v>1</v>
      </c>
      <c r="N96" s="128">
        <f t="shared" si="21"/>
        <v>2.5000000000000001E-2</v>
      </c>
    </row>
    <row r="97" spans="1:24" ht="18.75" customHeight="1">
      <c r="A97" s="452"/>
      <c r="B97" s="453"/>
      <c r="C97" s="454"/>
      <c r="D97" s="455"/>
      <c r="E97" s="457"/>
      <c r="F97" s="453"/>
      <c r="G97" s="474" t="s">
        <v>222</v>
      </c>
      <c r="H97" s="459"/>
      <c r="I97" s="459"/>
      <c r="J97" s="459"/>
      <c r="K97" s="459"/>
      <c r="L97" s="453"/>
      <c r="M97" s="453"/>
      <c r="N97" s="476">
        <f>SUM(N11:N96)</f>
        <v>2.7270920000000003</v>
      </c>
      <c r="O97" s="477"/>
      <c r="P97" s="477"/>
      <c r="Q97" s="477"/>
      <c r="R97" s="477"/>
      <c r="S97" s="477"/>
      <c r="T97" s="477"/>
      <c r="U97" s="477"/>
      <c r="V97" s="477"/>
      <c r="W97" s="477"/>
      <c r="X97" s="477"/>
    </row>
    <row r="98" spans="1:24" ht="18.75" customHeight="1">
      <c r="A98" s="1"/>
      <c r="B98" s="5"/>
      <c r="C98" s="465"/>
      <c r="D98" s="466"/>
      <c r="E98" s="466"/>
      <c r="F98" s="5"/>
      <c r="G98" s="479" t="s">
        <v>223</v>
      </c>
      <c r="H98" s="5"/>
      <c r="I98" s="403"/>
      <c r="J98" s="403"/>
      <c r="K98" s="403"/>
      <c r="L98" s="5"/>
      <c r="M98" s="5"/>
      <c r="N98" s="481">
        <f>SUM(N97*100)/5</f>
        <v>54.541840000000001</v>
      </c>
      <c r="O98" s="33"/>
      <c r="P98" s="33"/>
      <c r="Q98" s="33"/>
      <c r="R98" s="33"/>
      <c r="S98" s="33"/>
      <c r="T98" s="33"/>
      <c r="U98" s="33"/>
      <c r="V98" s="33"/>
      <c r="W98" s="33"/>
      <c r="X98" s="33"/>
    </row>
    <row r="99" spans="1:24" ht="18.75" customHeight="1">
      <c r="A99" s="1"/>
      <c r="B99" s="1"/>
      <c r="C99" s="260"/>
      <c r="D99" s="1"/>
      <c r="E99" s="1"/>
      <c r="F99" s="5"/>
      <c r="G99" s="5"/>
      <c r="H99" s="5"/>
      <c r="I99" s="5"/>
      <c r="J99" s="5">
        <v>5</v>
      </c>
      <c r="K99" s="5"/>
      <c r="L99" s="5"/>
      <c r="M99" s="5"/>
      <c r="N99" s="5"/>
      <c r="O99" s="33"/>
      <c r="P99" s="33"/>
      <c r="Q99" s="33"/>
      <c r="R99" s="33"/>
      <c r="S99" s="33"/>
      <c r="T99" s="33"/>
      <c r="U99" s="33"/>
      <c r="V99" s="33"/>
      <c r="W99" s="33"/>
      <c r="X99" s="33"/>
    </row>
    <row r="100" spans="1:24" ht="18.75" customHeight="1">
      <c r="A100" s="1"/>
      <c r="B100" s="1"/>
      <c r="C100" s="4"/>
      <c r="D100" s="4"/>
      <c r="E100" s="4"/>
      <c r="F100" s="5"/>
      <c r="G100" s="5"/>
      <c r="H100" s="5"/>
      <c r="I100" s="5"/>
      <c r="J100" s="5"/>
      <c r="K100" s="5"/>
      <c r="L100" s="5"/>
      <c r="M100" s="5"/>
      <c r="N100" s="5"/>
    </row>
    <row r="101" spans="1:24" ht="18.75" customHeight="1">
      <c r="A101" s="1"/>
      <c r="B101" s="1"/>
      <c r="C101" s="4"/>
      <c r="D101" s="4"/>
      <c r="E101" s="4"/>
      <c r="F101" s="5"/>
      <c r="G101" s="5"/>
      <c r="H101" s="5"/>
      <c r="I101" s="5"/>
      <c r="J101" s="5"/>
      <c r="K101" s="5"/>
      <c r="L101" s="5"/>
      <c r="M101" s="5"/>
      <c r="N101" s="5"/>
    </row>
    <row r="102" spans="1:24" ht="18.75" customHeight="1">
      <c r="A102" s="1"/>
      <c r="B102" s="1"/>
      <c r="C102" s="4"/>
      <c r="D102" s="4"/>
      <c r="E102" s="4"/>
      <c r="F102" s="5"/>
      <c r="G102" s="5"/>
      <c r="H102" s="5"/>
      <c r="I102" s="5"/>
      <c r="J102" s="5"/>
      <c r="K102" s="5"/>
      <c r="L102" s="5"/>
      <c r="M102" s="5"/>
      <c r="N102" s="5"/>
    </row>
    <row r="103" spans="1:24" ht="18.75" customHeight="1">
      <c r="A103" s="1"/>
      <c r="B103" s="1"/>
      <c r="C103" s="4"/>
      <c r="D103" s="4"/>
      <c r="E103" s="4"/>
      <c r="F103" s="5"/>
      <c r="G103" s="5"/>
      <c r="H103" s="5"/>
      <c r="I103" s="5"/>
      <c r="J103" s="5"/>
      <c r="K103" s="5"/>
      <c r="L103" s="5"/>
      <c r="M103" s="5"/>
      <c r="N103" s="5"/>
    </row>
    <row r="104" spans="1:24" ht="18.75" customHeight="1">
      <c r="A104" s="1"/>
      <c r="B104" s="1"/>
      <c r="C104" s="4"/>
      <c r="D104" s="4"/>
      <c r="E104" s="4"/>
      <c r="F104" s="5"/>
      <c r="G104" s="5"/>
      <c r="H104" s="5"/>
      <c r="I104" s="5"/>
      <c r="J104" s="5"/>
      <c r="K104" s="5"/>
      <c r="L104" s="5"/>
      <c r="M104" s="5"/>
      <c r="N104" s="5"/>
    </row>
    <row r="105" spans="1:24" ht="18.75" customHeight="1">
      <c r="A105" s="1"/>
      <c r="B105" s="1"/>
      <c r="C105" s="4"/>
      <c r="D105" s="4"/>
      <c r="E105" s="4"/>
      <c r="F105" s="5"/>
      <c r="G105" s="5"/>
      <c r="H105" s="5"/>
      <c r="I105" s="5"/>
      <c r="J105" s="5"/>
      <c r="K105" s="5"/>
      <c r="L105" s="5"/>
      <c r="M105" s="5"/>
      <c r="N105" s="5"/>
    </row>
    <row r="106" spans="1:24" ht="18.75" customHeight="1">
      <c r="A106" s="1"/>
      <c r="B106" s="1"/>
      <c r="C106" s="4"/>
      <c r="D106" s="4"/>
      <c r="E106" s="4"/>
      <c r="F106" s="5"/>
      <c r="G106" s="5"/>
      <c r="H106" s="5"/>
      <c r="I106" s="5"/>
      <c r="J106" s="5"/>
      <c r="K106" s="5"/>
      <c r="L106" s="5"/>
      <c r="M106" s="5"/>
      <c r="N106" s="5"/>
    </row>
    <row r="107" spans="1:24" ht="18.75" customHeight="1">
      <c r="A107" s="1"/>
      <c r="B107" s="1"/>
      <c r="C107" s="4"/>
      <c r="D107" s="4"/>
      <c r="E107" s="4"/>
      <c r="F107" s="5"/>
      <c r="G107" s="5"/>
      <c r="H107" s="5"/>
      <c r="I107" s="5"/>
      <c r="J107" s="5"/>
      <c r="K107" s="5"/>
      <c r="L107" s="5"/>
      <c r="M107" s="5"/>
      <c r="N107" s="5"/>
    </row>
    <row r="108" spans="1:24" ht="18.75" customHeight="1"/>
    <row r="109" spans="1:24" ht="18.75" customHeight="1">
      <c r="A109" s="1"/>
      <c r="B109" s="1"/>
      <c r="C109" s="4"/>
      <c r="D109" s="4"/>
      <c r="E109" s="4"/>
      <c r="F109" s="5"/>
      <c r="G109" s="5"/>
      <c r="H109" s="5"/>
      <c r="I109" s="5"/>
      <c r="J109" s="5"/>
      <c r="K109" s="5"/>
      <c r="L109" s="5"/>
      <c r="M109" s="5"/>
      <c r="N109" s="5"/>
    </row>
    <row r="110" spans="1:24" ht="15.75" customHeight="1"/>
    <row r="111" spans="1:24" ht="15.75" customHeight="1"/>
    <row r="112" spans="1:24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5:B7"/>
    <mergeCell ref="C5:C7"/>
    <mergeCell ref="G5:K5"/>
    <mergeCell ref="A40:A41"/>
  </mergeCells>
  <pageMargins left="0.7" right="0.7" top="0.75" bottom="0.75" header="0" footer="0"/>
  <pageSetup orientation="portrait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X1000"/>
  <sheetViews>
    <sheetView workbookViewId="0"/>
  </sheetViews>
  <sheetFormatPr defaultColWidth="12.625" defaultRowHeight="15" customHeight="1"/>
  <cols>
    <col min="1" max="1" width="6" customWidth="1"/>
    <col min="2" max="2" width="3.75" customWidth="1"/>
    <col min="3" max="3" width="59.875" customWidth="1"/>
    <col min="4" max="4" width="7.25" customWidth="1"/>
    <col min="5" max="5" width="7.875" customWidth="1"/>
    <col min="6" max="6" width="4.875" customWidth="1"/>
    <col min="7" max="7" width="6.125" customWidth="1"/>
    <col min="8" max="8" width="5.75" customWidth="1"/>
    <col min="9" max="10" width="5.5" customWidth="1"/>
    <col min="11" max="11" width="5.75" customWidth="1"/>
    <col min="12" max="12" width="7.5" customWidth="1"/>
    <col min="13" max="13" width="7.125" customWidth="1"/>
    <col min="14" max="14" width="7.875" customWidth="1"/>
    <col min="15" max="24" width="8.625" customWidth="1"/>
  </cols>
  <sheetData>
    <row r="1" spans="1:24" ht="18.75" customHeight="1">
      <c r="A1" s="1"/>
      <c r="B1" s="1"/>
      <c r="C1" s="2" t="s">
        <v>1</v>
      </c>
      <c r="D1" s="4"/>
      <c r="E1" s="4"/>
      <c r="F1" s="5"/>
      <c r="G1" s="5"/>
      <c r="H1" s="5"/>
      <c r="I1" s="5"/>
      <c r="J1" s="5"/>
      <c r="K1" s="5"/>
      <c r="L1" s="5"/>
      <c r="M1" s="5"/>
      <c r="N1" s="5"/>
    </row>
    <row r="2" spans="1:24" ht="18.75" customHeight="1">
      <c r="A2" s="6"/>
      <c r="B2" s="6"/>
      <c r="C2" s="7" t="s">
        <v>3</v>
      </c>
      <c r="D2" s="7"/>
      <c r="E2" s="7"/>
      <c r="F2" s="7"/>
      <c r="G2" s="7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ht="18.75" customHeight="1">
      <c r="A3" s="6"/>
      <c r="B3" s="6"/>
      <c r="C3" s="9" t="s">
        <v>5</v>
      </c>
      <c r="D3" s="9" t="s">
        <v>7</v>
      </c>
      <c r="E3" s="9"/>
      <c r="F3" s="9"/>
      <c r="G3" s="9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ht="18.75" customHeight="1">
      <c r="A4" s="6"/>
      <c r="B4" s="9"/>
      <c r="C4" s="11" t="s">
        <v>8</v>
      </c>
      <c r="D4" s="11" t="s">
        <v>10</v>
      </c>
      <c r="E4" s="13"/>
      <c r="F4" s="15"/>
      <c r="G4" s="15"/>
      <c r="H4" s="6"/>
      <c r="I4" s="6"/>
      <c r="J4" s="6"/>
      <c r="K4" s="6"/>
      <c r="L4" s="6"/>
      <c r="M4" s="126" t="s">
        <v>83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ht="18.75" customHeight="1">
      <c r="A5" s="19" t="s">
        <v>15</v>
      </c>
      <c r="B5" s="531" t="s">
        <v>4</v>
      </c>
      <c r="C5" s="536" t="s">
        <v>18</v>
      </c>
      <c r="D5" s="24" t="s">
        <v>20</v>
      </c>
      <c r="E5" s="25" t="s">
        <v>28</v>
      </c>
      <c r="F5" s="43"/>
      <c r="G5" s="538" t="s">
        <v>33</v>
      </c>
      <c r="H5" s="539"/>
      <c r="I5" s="539"/>
      <c r="J5" s="539"/>
      <c r="K5" s="540"/>
      <c r="L5" s="31" t="s">
        <v>37</v>
      </c>
      <c r="M5" s="31" t="s">
        <v>16</v>
      </c>
      <c r="N5" s="31" t="s">
        <v>38</v>
      </c>
      <c r="O5" s="33"/>
      <c r="P5" s="33"/>
      <c r="Q5" s="33"/>
      <c r="R5" s="33"/>
      <c r="S5" s="33"/>
      <c r="T5" s="33"/>
      <c r="U5" s="33"/>
      <c r="V5" s="33"/>
      <c r="W5" s="33"/>
      <c r="X5" s="33"/>
    </row>
    <row r="6" spans="1:24" ht="18.75" customHeight="1">
      <c r="A6" s="35" t="s">
        <v>39</v>
      </c>
      <c r="B6" s="532"/>
      <c r="C6" s="537"/>
      <c r="D6" s="36" t="s">
        <v>43</v>
      </c>
      <c r="E6" s="37"/>
      <c r="F6" s="43"/>
      <c r="G6" s="38" t="s">
        <v>53</v>
      </c>
      <c r="H6" s="38" t="s">
        <v>53</v>
      </c>
      <c r="I6" s="38" t="s">
        <v>53</v>
      </c>
      <c r="J6" s="38" t="s">
        <v>53</v>
      </c>
      <c r="K6" s="38" t="s">
        <v>53</v>
      </c>
      <c r="L6" s="39" t="s">
        <v>55</v>
      </c>
      <c r="M6" s="39" t="s">
        <v>58</v>
      </c>
      <c r="N6" s="39" t="s">
        <v>59</v>
      </c>
      <c r="O6" s="33"/>
      <c r="P6" s="33"/>
      <c r="Q6" s="33"/>
      <c r="R6" s="33"/>
      <c r="S6" s="33"/>
      <c r="T6" s="33"/>
      <c r="U6" s="33"/>
      <c r="V6" s="33"/>
      <c r="W6" s="33"/>
      <c r="X6" s="33"/>
    </row>
    <row r="7" spans="1:24" ht="18.75" customHeight="1">
      <c r="A7" s="40"/>
      <c r="B7" s="533"/>
      <c r="C7" s="535"/>
      <c r="D7" s="41"/>
      <c r="E7" s="42"/>
      <c r="F7" s="43" t="s">
        <v>70</v>
      </c>
      <c r="G7" s="44">
        <v>1</v>
      </c>
      <c r="H7" s="45">
        <v>2</v>
      </c>
      <c r="I7" s="45">
        <v>3</v>
      </c>
      <c r="J7" s="45">
        <v>4</v>
      </c>
      <c r="K7" s="45">
        <v>5</v>
      </c>
      <c r="L7" s="49" t="s">
        <v>73</v>
      </c>
      <c r="M7" s="49" t="s">
        <v>75</v>
      </c>
      <c r="N7" s="49" t="s">
        <v>76</v>
      </c>
      <c r="O7" s="33"/>
      <c r="P7" s="33"/>
      <c r="Q7" s="33"/>
      <c r="R7" s="33"/>
      <c r="S7" s="33"/>
      <c r="T7" s="33"/>
      <c r="U7" s="33"/>
      <c r="V7" s="33"/>
      <c r="W7" s="33"/>
      <c r="X7" s="33"/>
    </row>
    <row r="8" spans="1:24" ht="18.75" customHeight="1">
      <c r="A8" s="51"/>
      <c r="B8" s="52"/>
      <c r="C8" s="138" t="s">
        <v>78</v>
      </c>
      <c r="D8" s="139"/>
      <c r="E8" s="139"/>
      <c r="F8" s="59">
        <v>100</v>
      </c>
      <c r="G8" s="141"/>
      <c r="H8" s="141"/>
      <c r="I8" s="141"/>
      <c r="J8" s="141"/>
      <c r="K8" s="141"/>
      <c r="L8" s="142"/>
      <c r="M8" s="142"/>
      <c r="N8" s="143"/>
      <c r="O8" s="33"/>
      <c r="P8" s="33"/>
      <c r="Q8" s="33"/>
      <c r="R8" s="33"/>
      <c r="S8" s="33"/>
      <c r="T8" s="33"/>
      <c r="U8" s="33"/>
      <c r="V8" s="33"/>
      <c r="W8" s="33"/>
      <c r="X8" s="33"/>
    </row>
    <row r="9" spans="1:24" ht="18.75" customHeight="1">
      <c r="A9" s="51"/>
      <c r="B9" s="145"/>
      <c r="C9" s="146" t="s">
        <v>84</v>
      </c>
      <c r="D9" s="148"/>
      <c r="E9" s="148"/>
      <c r="F9" s="59">
        <v>45</v>
      </c>
      <c r="G9" s="150"/>
      <c r="H9" s="150"/>
      <c r="I9" s="150"/>
      <c r="J9" s="150"/>
      <c r="K9" s="150"/>
      <c r="L9" s="152"/>
      <c r="M9" s="152"/>
      <c r="N9" s="152"/>
      <c r="O9" s="33"/>
      <c r="P9" s="33"/>
      <c r="Q9" s="33"/>
      <c r="R9" s="33"/>
      <c r="S9" s="33"/>
      <c r="T9" s="33"/>
      <c r="U9" s="33"/>
      <c r="V9" s="33"/>
      <c r="W9" s="33"/>
      <c r="X9" s="33"/>
    </row>
    <row r="10" spans="1:24" ht="18.75" customHeight="1">
      <c r="A10" s="84"/>
      <c r="B10" s="154"/>
      <c r="C10" s="156" t="s">
        <v>88</v>
      </c>
      <c r="D10" s="158"/>
      <c r="E10" s="158"/>
      <c r="F10" s="103"/>
      <c r="G10" s="160"/>
      <c r="H10" s="160"/>
      <c r="I10" s="160"/>
      <c r="J10" s="160"/>
      <c r="K10" s="160"/>
      <c r="L10" s="160"/>
      <c r="M10" s="160"/>
      <c r="N10" s="160"/>
    </row>
    <row r="11" spans="1:24" ht="18.75" customHeight="1">
      <c r="A11" s="112" t="s">
        <v>39</v>
      </c>
      <c r="B11" s="162">
        <v>1.1000000000000001</v>
      </c>
      <c r="C11" s="166" t="s">
        <v>90</v>
      </c>
      <c r="D11" s="168"/>
      <c r="E11" s="170" t="s">
        <v>91</v>
      </c>
      <c r="F11" s="122">
        <v>2.5</v>
      </c>
      <c r="G11" s="171">
        <v>30</v>
      </c>
      <c r="H11" s="171">
        <v>25</v>
      </c>
      <c r="I11" s="171">
        <v>20</v>
      </c>
      <c r="J11" s="171">
        <v>15</v>
      </c>
      <c r="K11" s="171">
        <v>10</v>
      </c>
      <c r="L11" s="172"/>
      <c r="M11" s="172">
        <f t="shared" ref="M11:M12" si="0">(((IF(L11&gt;G11,G11,IF(L11&lt;K11,K11,L11)))-(IF(L11&lt;G11,G11,IF(AND(L11&gt;=G11,L11&lt;H11),G11,IF(AND(L11&gt;=H11,L11&lt;I11),H11,IF(AND(L11&gt;=I11,L11&lt;J11),I11,IF(AND(L11&gt;=J11,L11&lt;K11),J11,IF(L11&gt;=K11,K11,"0"))))))))/(K11-J11))+IF(L11&lt;G11,"1",IF(AND(L11&gt;=G11,L11&lt;H11),"1",IF(AND(L11&gt;=H11,L11&lt;I11),"2",IF(AND(L11&gt;=I11,L11&lt;J11),"3",IF(AND(L11&gt;=J11,L11&lt;K11),"4",IF(L11&gt;=K11,"5","0"))))))</f>
        <v>5</v>
      </c>
      <c r="N11" s="172">
        <f t="shared" ref="N11:N16" si="1">SUM(M11*F11)/100</f>
        <v>0.125</v>
      </c>
      <c r="O11" s="130"/>
      <c r="P11" s="130"/>
      <c r="Q11" s="130"/>
      <c r="R11" s="130"/>
      <c r="S11" s="130"/>
      <c r="T11" s="130"/>
      <c r="U11" s="130"/>
      <c r="V11" s="130"/>
      <c r="W11" s="130"/>
      <c r="X11" s="130"/>
    </row>
    <row r="12" spans="1:24" ht="18.75" customHeight="1">
      <c r="A12" s="132"/>
      <c r="B12" s="56">
        <v>1.2</v>
      </c>
      <c r="C12" s="134" t="s">
        <v>92</v>
      </c>
      <c r="D12" s="116" t="s">
        <v>93</v>
      </c>
      <c r="E12" s="118" t="s">
        <v>94</v>
      </c>
      <c r="F12" s="122">
        <v>0.5</v>
      </c>
      <c r="G12" s="127">
        <v>18</v>
      </c>
      <c r="H12" s="127">
        <v>17.5</v>
      </c>
      <c r="I12" s="127">
        <v>17</v>
      </c>
      <c r="J12" s="127">
        <v>16.5</v>
      </c>
      <c r="K12" s="127">
        <v>16</v>
      </c>
      <c r="L12" s="128">
        <v>24.59</v>
      </c>
      <c r="M12" s="128">
        <f t="shared" si="0"/>
        <v>1</v>
      </c>
      <c r="N12" s="128">
        <f t="shared" si="1"/>
        <v>5.0000000000000001E-3</v>
      </c>
      <c r="O12" s="130"/>
      <c r="P12" s="130"/>
      <c r="Q12" s="130"/>
      <c r="R12" s="130"/>
      <c r="S12" s="130"/>
      <c r="T12" s="130"/>
      <c r="U12" s="130"/>
      <c r="V12" s="130"/>
      <c r="W12" s="130"/>
      <c r="X12" s="130"/>
    </row>
    <row r="13" spans="1:24" ht="18.75" customHeight="1">
      <c r="A13" s="132"/>
      <c r="B13" s="24">
        <v>1.3</v>
      </c>
      <c r="C13" s="114" t="s">
        <v>95</v>
      </c>
      <c r="D13" s="116">
        <v>0.6</v>
      </c>
      <c r="E13" s="118" t="s">
        <v>94</v>
      </c>
      <c r="F13" s="122">
        <v>0.5</v>
      </c>
      <c r="G13" s="127">
        <v>50</v>
      </c>
      <c r="H13" s="127">
        <v>55</v>
      </c>
      <c r="I13" s="127">
        <v>60</v>
      </c>
      <c r="J13" s="127">
        <v>65</v>
      </c>
      <c r="K13" s="127">
        <v>70</v>
      </c>
      <c r="L13" s="128">
        <v>68.81</v>
      </c>
      <c r="M13" s="128">
        <f>(((IF(L13&lt;G13,G13,IF(L13&gt;K13,K13,L13)))-(IF(L13&lt;G13,G13,IF(AND(L13&gt;=G13,L13&lt;H13),G13,IF(AND(L13&gt;=H13,L13&lt;I13),H13,IF(AND(L13&gt;=I13,L13&lt;J13),I13,IF(AND(L13&gt;=J13,L13&lt;K13),J13,IF(L13&gt;=K13,K13,"0"))))))))/(K13-J13))+IF(L13&lt;G13,"1",IF(AND(L13&gt;=G13,L13&lt;H13),"1",IF(AND(L13&gt;=H13,L13&lt;I13),"2",IF(AND(L13&gt;=I13,L13&lt;J13),"3",IF(AND(L13&gt;=J13,L13&lt;K13),"4",IF(L13&gt;=K13,"5","0"))))))</f>
        <v>4.7620000000000005</v>
      </c>
      <c r="N13" s="128">
        <f t="shared" si="1"/>
        <v>2.3810000000000001E-2</v>
      </c>
      <c r="O13" s="130"/>
      <c r="P13" s="130"/>
      <c r="Q13" s="130"/>
      <c r="R13" s="130"/>
      <c r="S13" s="130"/>
      <c r="T13" s="130"/>
      <c r="U13" s="130"/>
      <c r="V13" s="130"/>
      <c r="W13" s="130"/>
      <c r="X13" s="130"/>
    </row>
    <row r="14" spans="1:24" ht="18.75" customHeight="1">
      <c r="A14" s="153"/>
      <c r="B14" s="155">
        <v>1.4</v>
      </c>
      <c r="C14" s="114" t="s">
        <v>96</v>
      </c>
      <c r="D14" s="116" t="s">
        <v>97</v>
      </c>
      <c r="E14" s="118" t="s">
        <v>94</v>
      </c>
      <c r="F14" s="122">
        <v>0.5</v>
      </c>
      <c r="G14" s="127">
        <v>7</v>
      </c>
      <c r="H14" s="127">
        <v>6</v>
      </c>
      <c r="I14" s="127">
        <v>5</v>
      </c>
      <c r="J14" s="127">
        <v>4</v>
      </c>
      <c r="K14" s="157">
        <v>3</v>
      </c>
      <c r="L14" s="128">
        <v>9.09</v>
      </c>
      <c r="M14" s="128">
        <f>(((IF(L14&gt;G14,G14,IF(L14&lt;K14,K14,L14)))-(IF(L14&lt;G14,G14,IF(AND(L14&gt;=G14,L14&lt;H14),G14,IF(AND(L14&gt;=H14,L14&lt;I14),H14,IF(AND(L14&gt;=I14,L14&lt;J14),I14,IF(AND(L14&gt;=J14,L14&lt;K14),J14,IF(L14&gt;=K14,K14,"0"))))))))/(K14-J14))+IF(L14&lt;G14,"1",IF(AND(L14&gt;=G14,L14&lt;H14),"1",IF(AND(L14&gt;=H14,L14&lt;I14),"2",IF(AND(L14&gt;=I14,L14&lt;J14),"3",IF(AND(L14&gt;=J14,L14&lt;K14),"4",IF(L14&gt;=K14,"5","0"))))))</f>
        <v>1</v>
      </c>
      <c r="N14" s="128">
        <f t="shared" si="1"/>
        <v>5.0000000000000001E-3</v>
      </c>
      <c r="O14" s="130"/>
      <c r="P14" s="130"/>
      <c r="Q14" s="130"/>
      <c r="R14" s="130"/>
      <c r="S14" s="130"/>
      <c r="T14" s="130"/>
      <c r="U14" s="130"/>
      <c r="V14" s="130"/>
      <c r="W14" s="130"/>
      <c r="X14" s="130"/>
    </row>
    <row r="15" spans="1:24" ht="18.75" customHeight="1">
      <c r="A15" s="159"/>
      <c r="B15" s="155">
        <v>1.5</v>
      </c>
      <c r="C15" s="114" t="s">
        <v>98</v>
      </c>
      <c r="D15" s="116">
        <v>0.6</v>
      </c>
      <c r="E15" s="118" t="s">
        <v>94</v>
      </c>
      <c r="F15" s="122">
        <v>0.5</v>
      </c>
      <c r="G15" s="127">
        <v>56</v>
      </c>
      <c r="H15" s="127">
        <v>58</v>
      </c>
      <c r="I15" s="127">
        <v>60</v>
      </c>
      <c r="J15" s="127">
        <v>62</v>
      </c>
      <c r="K15" s="127">
        <v>64</v>
      </c>
      <c r="L15" s="165">
        <v>73.87</v>
      </c>
      <c r="M15" s="128">
        <f t="shared" ref="M15:M16" si="2">(((IF(L15&lt;G15,G15,IF(L15&gt;K15,K15,L15)))-(IF(L15&lt;G15,G15,IF(AND(L15&gt;=G15,L15&lt;H15),G15,IF(AND(L15&gt;=H15,L15&lt;I15),H15,IF(AND(L15&gt;=I15,L15&lt;J15),I15,IF(AND(L15&gt;=J15,L15&lt;K15),J15,IF(L15&gt;=K15,K15,"0"))))))))/(K15-J15))+IF(L15&lt;G15,"1",IF(AND(L15&gt;=G15,L15&lt;H15),"1",IF(AND(L15&gt;=H15,L15&lt;I15),"2",IF(AND(L15&gt;=I15,L15&lt;J15),"3",IF(AND(L15&gt;=J15,L15&lt;K15),"4",IF(L15&gt;=K15,"5","0"))))))</f>
        <v>5</v>
      </c>
      <c r="N15" s="128">
        <f t="shared" si="1"/>
        <v>2.5000000000000001E-2</v>
      </c>
      <c r="O15" s="130"/>
      <c r="P15" s="130"/>
      <c r="Q15" s="130"/>
      <c r="R15" s="130"/>
      <c r="S15" s="130"/>
      <c r="T15" s="130"/>
      <c r="U15" s="130"/>
      <c r="V15" s="130"/>
      <c r="W15" s="130"/>
      <c r="X15" s="130"/>
    </row>
    <row r="16" spans="1:24" ht="18.75" customHeight="1">
      <c r="A16" s="159"/>
      <c r="B16" s="155">
        <v>1.6</v>
      </c>
      <c r="C16" s="114" t="s">
        <v>99</v>
      </c>
      <c r="D16" s="167">
        <v>0.6</v>
      </c>
      <c r="E16" s="167" t="s">
        <v>94</v>
      </c>
      <c r="F16" s="174">
        <v>0.5</v>
      </c>
      <c r="G16" s="180">
        <v>50</v>
      </c>
      <c r="H16" s="180">
        <v>55</v>
      </c>
      <c r="I16" s="180">
        <v>60</v>
      </c>
      <c r="J16" s="180">
        <v>65</v>
      </c>
      <c r="K16" s="180">
        <v>70</v>
      </c>
      <c r="L16" s="182">
        <v>33.61</v>
      </c>
      <c r="M16" s="128">
        <f t="shared" si="2"/>
        <v>1</v>
      </c>
      <c r="N16" s="128">
        <f t="shared" si="1"/>
        <v>5.0000000000000001E-3</v>
      </c>
      <c r="O16" s="130"/>
      <c r="P16" s="130"/>
      <c r="Q16" s="130"/>
      <c r="R16" s="130"/>
      <c r="S16" s="130"/>
      <c r="T16" s="130"/>
      <c r="U16" s="130"/>
      <c r="V16" s="130"/>
      <c r="W16" s="130"/>
      <c r="X16" s="130"/>
    </row>
    <row r="17" spans="1:24" ht="18.75" customHeight="1">
      <c r="A17" s="159" t="s">
        <v>39</v>
      </c>
      <c r="B17" s="155">
        <v>1.7</v>
      </c>
      <c r="C17" s="184" t="s">
        <v>100</v>
      </c>
      <c r="D17" s="187"/>
      <c r="E17" s="188"/>
      <c r="F17" s="192"/>
      <c r="G17" s="189"/>
      <c r="H17" s="189"/>
      <c r="I17" s="189"/>
      <c r="J17" s="189"/>
      <c r="K17" s="189"/>
      <c r="L17" s="194"/>
      <c r="M17" s="194"/>
      <c r="N17" s="196"/>
      <c r="O17" s="130"/>
      <c r="P17" s="130"/>
      <c r="Q17" s="130"/>
      <c r="R17" s="130"/>
      <c r="S17" s="130"/>
      <c r="T17" s="130"/>
      <c r="U17" s="130"/>
      <c r="V17" s="130"/>
      <c r="W17" s="130"/>
      <c r="X17" s="130"/>
    </row>
    <row r="18" spans="1:24" ht="18.75" customHeight="1">
      <c r="A18" s="159"/>
      <c r="B18" s="155"/>
      <c r="C18" s="114" t="s">
        <v>101</v>
      </c>
      <c r="D18" s="170">
        <v>0.7</v>
      </c>
      <c r="E18" s="170" t="s">
        <v>94</v>
      </c>
      <c r="F18" s="199">
        <v>1</v>
      </c>
      <c r="G18" s="171">
        <v>70</v>
      </c>
      <c r="H18" s="171">
        <v>75</v>
      </c>
      <c r="I18" s="171">
        <v>80</v>
      </c>
      <c r="J18" s="171">
        <v>85</v>
      </c>
      <c r="K18" s="171">
        <v>90</v>
      </c>
      <c r="L18" s="201">
        <v>36.130000000000003</v>
      </c>
      <c r="M18" s="128">
        <f t="shared" ref="M18:M21" si="3">(((IF(L18&lt;G18,G18,IF(L18&gt;K18,K18,L18)))-(IF(L18&lt;G18,G18,IF(AND(L18&gt;=G18,L18&lt;H18),G18,IF(AND(L18&gt;=H18,L18&lt;I18),H18,IF(AND(L18&gt;=I18,L18&lt;J18),I18,IF(AND(L18&gt;=J18,L18&lt;K18),J18,IF(L18&gt;=K18,K18,"0"))))))))/(K18-J18))+IF(L18&lt;G18,"1",IF(AND(L18&gt;=G18,L18&lt;H18),"1",IF(AND(L18&gt;=H18,L18&lt;I18),"2",IF(AND(L18&gt;=I18,L18&lt;J18),"3",IF(AND(L18&gt;=J18,L18&lt;K18),"4",IF(L18&gt;=K18,"5","0"))))))</f>
        <v>1</v>
      </c>
      <c r="N18" s="128">
        <f t="shared" ref="N18:N21" si="4">SUM(M18*F18)/100</f>
        <v>0.01</v>
      </c>
      <c r="O18" s="130"/>
      <c r="P18" s="130"/>
      <c r="Q18" s="130"/>
      <c r="R18" s="130"/>
      <c r="S18" s="130"/>
      <c r="T18" s="130"/>
      <c r="U18" s="130"/>
      <c r="V18" s="130"/>
      <c r="W18" s="130"/>
      <c r="X18" s="130"/>
    </row>
    <row r="19" spans="1:24" ht="18.75" customHeight="1">
      <c r="A19" s="159"/>
      <c r="B19" s="155"/>
      <c r="C19" s="114" t="s">
        <v>102</v>
      </c>
      <c r="D19" s="118">
        <v>0.2</v>
      </c>
      <c r="E19" s="118" t="s">
        <v>94</v>
      </c>
      <c r="F19" s="122">
        <v>0.7</v>
      </c>
      <c r="G19" s="127">
        <v>20</v>
      </c>
      <c r="H19" s="127">
        <v>21</v>
      </c>
      <c r="I19" s="127">
        <v>22</v>
      </c>
      <c r="J19" s="127">
        <v>23</v>
      </c>
      <c r="K19" s="127">
        <v>24</v>
      </c>
      <c r="L19" s="165">
        <v>2.36</v>
      </c>
      <c r="M19" s="128">
        <f t="shared" si="3"/>
        <v>1</v>
      </c>
      <c r="N19" s="128">
        <f t="shared" si="4"/>
        <v>6.9999999999999993E-3</v>
      </c>
      <c r="O19" s="130"/>
      <c r="P19" s="130"/>
      <c r="Q19" s="130"/>
      <c r="R19" s="130"/>
      <c r="S19" s="130"/>
      <c r="T19" s="130"/>
      <c r="U19" s="130"/>
      <c r="V19" s="130"/>
      <c r="W19" s="130"/>
      <c r="X19" s="130"/>
    </row>
    <row r="20" spans="1:24" ht="18.75" customHeight="1">
      <c r="A20" s="159"/>
      <c r="B20" s="155"/>
      <c r="C20" s="114" t="s">
        <v>103</v>
      </c>
      <c r="D20" s="116">
        <v>0.7</v>
      </c>
      <c r="E20" s="118" t="s">
        <v>94</v>
      </c>
      <c r="F20" s="122">
        <v>0.8</v>
      </c>
      <c r="G20" s="127">
        <v>70</v>
      </c>
      <c r="H20" s="127">
        <v>75</v>
      </c>
      <c r="I20" s="127">
        <v>80</v>
      </c>
      <c r="J20" s="127">
        <v>85</v>
      </c>
      <c r="K20" s="127">
        <v>90</v>
      </c>
      <c r="L20" s="165">
        <v>82.11</v>
      </c>
      <c r="M20" s="128">
        <f t="shared" si="3"/>
        <v>3.4219999999999997</v>
      </c>
      <c r="N20" s="128">
        <f t="shared" si="4"/>
        <v>2.7376000000000001E-2</v>
      </c>
      <c r="O20" s="130"/>
      <c r="P20" s="130"/>
      <c r="Q20" s="130"/>
      <c r="R20" s="130"/>
      <c r="S20" s="130"/>
      <c r="T20" s="130"/>
      <c r="U20" s="130"/>
      <c r="V20" s="130"/>
      <c r="W20" s="130"/>
      <c r="X20" s="130"/>
    </row>
    <row r="21" spans="1:24" ht="18.75" customHeight="1">
      <c r="A21" s="159" t="s">
        <v>39</v>
      </c>
      <c r="B21" s="155"/>
      <c r="C21" s="114" t="s">
        <v>104</v>
      </c>
      <c r="D21" s="118">
        <v>0.5</v>
      </c>
      <c r="E21" s="118" t="s">
        <v>94</v>
      </c>
      <c r="F21" s="122">
        <v>2.5</v>
      </c>
      <c r="G21" s="127">
        <v>50</v>
      </c>
      <c r="H21" s="127">
        <v>51</v>
      </c>
      <c r="I21" s="127">
        <v>52</v>
      </c>
      <c r="J21" s="127">
        <v>53</v>
      </c>
      <c r="K21" s="127">
        <v>54</v>
      </c>
      <c r="L21" s="165">
        <v>41.37</v>
      </c>
      <c r="M21" s="128">
        <f t="shared" si="3"/>
        <v>1</v>
      </c>
      <c r="N21" s="128">
        <f t="shared" si="4"/>
        <v>2.5000000000000001E-2</v>
      </c>
      <c r="O21" s="130"/>
      <c r="P21" s="130"/>
      <c r="Q21" s="130"/>
      <c r="R21" s="130"/>
      <c r="S21" s="130"/>
      <c r="T21" s="130"/>
      <c r="U21" s="130"/>
      <c r="V21" s="130"/>
      <c r="W21" s="130"/>
      <c r="X21" s="130"/>
    </row>
    <row r="22" spans="1:24" ht="18.75" customHeight="1">
      <c r="A22" s="159"/>
      <c r="B22" s="155">
        <v>1.8</v>
      </c>
      <c r="C22" s="114" t="s">
        <v>105</v>
      </c>
      <c r="D22" s="187"/>
      <c r="E22" s="213"/>
      <c r="F22" s="207"/>
      <c r="G22" s="210"/>
      <c r="H22" s="211"/>
      <c r="I22" s="211"/>
      <c r="J22" s="211"/>
      <c r="K22" s="211"/>
      <c r="L22" s="196"/>
      <c r="M22" s="196"/>
      <c r="N22" s="196"/>
      <c r="O22" s="130"/>
      <c r="P22" s="130"/>
      <c r="Q22" s="130"/>
      <c r="R22" s="130"/>
      <c r="S22" s="130"/>
      <c r="T22" s="130"/>
      <c r="U22" s="130"/>
      <c r="V22" s="130"/>
      <c r="W22" s="130"/>
      <c r="X22" s="130"/>
    </row>
    <row r="23" spans="1:24" ht="18.75" customHeight="1">
      <c r="A23" s="112"/>
      <c r="B23" s="155"/>
      <c r="C23" s="114" t="s">
        <v>106</v>
      </c>
      <c r="D23" s="116">
        <v>0.7</v>
      </c>
      <c r="E23" s="118" t="s">
        <v>94</v>
      </c>
      <c r="F23" s="122">
        <v>0.5</v>
      </c>
      <c r="G23" s="127">
        <v>70</v>
      </c>
      <c r="H23" s="127">
        <v>75</v>
      </c>
      <c r="I23" s="127">
        <v>80</v>
      </c>
      <c r="J23" s="127">
        <v>85</v>
      </c>
      <c r="K23" s="127">
        <v>90</v>
      </c>
      <c r="L23" s="165"/>
      <c r="M23" s="128">
        <f t="shared" ref="M23:M24" si="5">(((IF(L23&lt;G23,G23,IF(L23&gt;K23,K23,L23)))-(IF(L23&lt;G23,G23,IF(AND(L23&gt;=G23,L23&lt;H23),G23,IF(AND(L23&gt;=H23,L23&lt;I23),H23,IF(AND(L23&gt;=I23,L23&lt;J23),I23,IF(AND(L23&gt;=J23,L23&lt;K23),J23,IF(L23&gt;=K23,K23,"0"))))))))/(K23-J23))+IF(L23&lt;G23,"1",IF(AND(L23&gt;=G23,L23&lt;H23),"1",IF(AND(L23&gt;=H23,L23&lt;I23),"2",IF(AND(L23&gt;=I23,L23&lt;J23),"3",IF(AND(L23&gt;=J23,L23&lt;K23),"4",IF(L23&gt;=K23,"5","0"))))))</f>
        <v>1</v>
      </c>
      <c r="N23" s="128">
        <f t="shared" ref="N23:N41" si="6">SUM(M23*F23)/100</f>
        <v>5.0000000000000001E-3</v>
      </c>
      <c r="O23" s="130"/>
      <c r="P23" s="130"/>
      <c r="Q23" s="130"/>
      <c r="R23" s="130"/>
      <c r="S23" s="130"/>
      <c r="T23" s="130"/>
      <c r="U23" s="130"/>
      <c r="V23" s="130"/>
      <c r="W23" s="130"/>
      <c r="X23" s="130"/>
    </row>
    <row r="24" spans="1:24" ht="18.75" customHeight="1">
      <c r="A24" s="112"/>
      <c r="B24" s="216"/>
      <c r="C24" s="114" t="s">
        <v>107</v>
      </c>
      <c r="D24" s="116">
        <v>0.56000000000000005</v>
      </c>
      <c r="E24" s="118" t="s">
        <v>94</v>
      </c>
      <c r="F24" s="122">
        <v>0.5</v>
      </c>
      <c r="G24" s="127">
        <v>40</v>
      </c>
      <c r="H24" s="127">
        <v>45</v>
      </c>
      <c r="I24" s="127">
        <v>50</v>
      </c>
      <c r="J24" s="127">
        <v>55</v>
      </c>
      <c r="K24" s="127">
        <v>60</v>
      </c>
      <c r="L24" s="165"/>
      <c r="M24" s="128">
        <f t="shared" si="5"/>
        <v>1</v>
      </c>
      <c r="N24" s="128">
        <f t="shared" si="6"/>
        <v>5.0000000000000001E-3</v>
      </c>
      <c r="O24" s="130"/>
      <c r="P24" s="130"/>
      <c r="Q24" s="130"/>
      <c r="R24" s="130"/>
      <c r="S24" s="130"/>
      <c r="T24" s="130"/>
      <c r="U24" s="130"/>
      <c r="V24" s="130"/>
      <c r="W24" s="130"/>
      <c r="X24" s="130"/>
    </row>
    <row r="25" spans="1:24" ht="18.75" customHeight="1">
      <c r="A25" s="112" t="s">
        <v>39</v>
      </c>
      <c r="B25" s="219">
        <v>1.9</v>
      </c>
      <c r="C25" s="114" t="s">
        <v>108</v>
      </c>
      <c r="D25" s="221"/>
      <c r="E25" s="118" t="s">
        <v>94</v>
      </c>
      <c r="F25" s="122">
        <v>2.5</v>
      </c>
      <c r="G25" s="127">
        <v>50</v>
      </c>
      <c r="H25" s="127">
        <v>45</v>
      </c>
      <c r="I25" s="127">
        <v>40</v>
      </c>
      <c r="J25" s="127">
        <v>35</v>
      </c>
      <c r="K25" s="127">
        <v>30</v>
      </c>
      <c r="L25" s="128">
        <v>12.52</v>
      </c>
      <c r="M25" s="128">
        <f t="shared" ref="M25:M26" si="7">(((IF(L25&gt;G25,G25,IF(L25&lt;K25,K25,L25)))-(IF(L25&lt;G25,G25,IF(AND(L25&gt;=G25,L25&lt;H25),G25,IF(AND(L25&gt;=H25,L25&lt;I25),H25,IF(AND(L25&gt;=I25,L25&lt;J25),I25,IF(AND(L25&gt;=J25,L25&lt;K25),J25,IF(L25&gt;=K25,K25,"0"))))))))/(K25-J25))+IF(L25&lt;G25,"1",IF(AND(L25&gt;=G25,L25&lt;H25),"1",IF(AND(L25&gt;=H25,L25&lt;I25),"2",IF(AND(L25&gt;=I25,L25&lt;J25),"3",IF(AND(L25&gt;=J25,L25&lt;K25),"4",IF(L25&gt;=K25,"5","0"))))))</f>
        <v>5</v>
      </c>
      <c r="N25" s="128">
        <f t="shared" si="6"/>
        <v>0.125</v>
      </c>
      <c r="O25" s="130"/>
      <c r="P25" s="130"/>
      <c r="Q25" s="130"/>
      <c r="R25" s="130"/>
      <c r="S25" s="130"/>
      <c r="T25" s="130"/>
      <c r="U25" s="130"/>
      <c r="V25" s="130"/>
      <c r="W25" s="130"/>
      <c r="X25" s="130"/>
    </row>
    <row r="26" spans="1:24" ht="18.75" customHeight="1">
      <c r="A26" s="225"/>
      <c r="B26" s="216">
        <v>1.1000000000000001</v>
      </c>
      <c r="C26" s="114" t="s">
        <v>109</v>
      </c>
      <c r="D26" s="116" t="s">
        <v>110</v>
      </c>
      <c r="E26" s="118" t="s">
        <v>94</v>
      </c>
      <c r="F26" s="229">
        <v>1</v>
      </c>
      <c r="G26" s="127">
        <v>20</v>
      </c>
      <c r="H26" s="127">
        <v>18</v>
      </c>
      <c r="I26" s="127">
        <v>16</v>
      </c>
      <c r="J26" s="127">
        <v>14</v>
      </c>
      <c r="K26" s="127">
        <v>12</v>
      </c>
      <c r="L26" s="165">
        <v>0</v>
      </c>
      <c r="M26" s="128">
        <f t="shared" si="7"/>
        <v>5</v>
      </c>
      <c r="N26" s="128">
        <f t="shared" si="6"/>
        <v>0.05</v>
      </c>
      <c r="O26" s="130"/>
      <c r="P26" s="130"/>
      <c r="Q26" s="130"/>
      <c r="R26" s="130"/>
      <c r="S26" s="130"/>
      <c r="T26" s="130"/>
      <c r="U26" s="130"/>
      <c r="V26" s="130"/>
      <c r="W26" s="130"/>
      <c r="X26" s="130"/>
    </row>
    <row r="27" spans="1:24" ht="18.75" customHeight="1">
      <c r="A27" s="225"/>
      <c r="B27" s="216">
        <v>1.1100000000000001</v>
      </c>
      <c r="C27" s="134" t="s">
        <v>111</v>
      </c>
      <c r="D27" s="221" t="s">
        <v>112</v>
      </c>
      <c r="E27" s="118" t="s">
        <v>94</v>
      </c>
      <c r="F27" s="122">
        <v>0.5</v>
      </c>
      <c r="G27" s="157">
        <v>30</v>
      </c>
      <c r="H27" s="127">
        <v>40</v>
      </c>
      <c r="I27" s="127">
        <v>50</v>
      </c>
      <c r="J27" s="127">
        <v>60</v>
      </c>
      <c r="K27" s="127">
        <v>70</v>
      </c>
      <c r="L27" s="182">
        <v>0</v>
      </c>
      <c r="M27" s="128">
        <f t="shared" ref="M27:M30" si="8">(((IF(L27&lt;G27,G27,IF(L27&gt;K27,K27,L27)))-(IF(L27&lt;G27,G27,IF(AND(L27&gt;=G27,L27&lt;H27),G27,IF(AND(L27&gt;=H27,L27&lt;I27),H27,IF(AND(L27&gt;=I27,L27&lt;J27),I27,IF(AND(L27&gt;=J27,L27&lt;K27),J27,IF(L27&gt;=K27,K27,"0"))))))))/(K27-J27))+IF(L27&lt;G27,"1",IF(AND(L27&gt;=G27,L27&lt;H27),"1",IF(AND(L27&gt;=H27,L27&lt;I27),"2",IF(AND(L27&gt;=I27,L27&lt;J27),"3",IF(AND(L27&gt;=J27,L27&lt;K27),"4",IF(L27&gt;=K27,"5","0"))))))</f>
        <v>1</v>
      </c>
      <c r="N27" s="128">
        <f t="shared" si="6"/>
        <v>5.0000000000000001E-3</v>
      </c>
      <c r="O27" s="130"/>
      <c r="P27" s="130"/>
      <c r="Q27" s="130"/>
      <c r="R27" s="130"/>
      <c r="S27" s="130"/>
      <c r="T27" s="130"/>
      <c r="U27" s="130"/>
      <c r="V27" s="130"/>
      <c r="W27" s="130"/>
      <c r="X27" s="130"/>
    </row>
    <row r="28" spans="1:24" ht="18.75" customHeight="1">
      <c r="A28" s="112" t="s">
        <v>113</v>
      </c>
      <c r="B28" s="216">
        <v>1.1200000000000001</v>
      </c>
      <c r="C28" s="114" t="s">
        <v>114</v>
      </c>
      <c r="D28" s="118">
        <v>0.47</v>
      </c>
      <c r="E28" s="118" t="s">
        <v>94</v>
      </c>
      <c r="F28" s="122">
        <v>1</v>
      </c>
      <c r="G28" s="127">
        <v>43</v>
      </c>
      <c r="H28" s="127">
        <v>45</v>
      </c>
      <c r="I28" s="127">
        <v>47</v>
      </c>
      <c r="J28" s="127">
        <v>49</v>
      </c>
      <c r="K28" s="127">
        <v>51</v>
      </c>
      <c r="L28" s="165">
        <v>47.77</v>
      </c>
      <c r="M28" s="128">
        <f t="shared" si="8"/>
        <v>3.3850000000000016</v>
      </c>
      <c r="N28" s="128">
        <f t="shared" si="6"/>
        <v>3.3850000000000019E-2</v>
      </c>
      <c r="O28" s="130"/>
      <c r="P28" s="130"/>
      <c r="Q28" s="130"/>
      <c r="R28" s="130"/>
      <c r="S28" s="130"/>
      <c r="T28" s="130"/>
      <c r="U28" s="130"/>
      <c r="V28" s="130"/>
      <c r="W28" s="130"/>
      <c r="X28" s="130"/>
    </row>
    <row r="29" spans="1:24" ht="18.75" customHeight="1">
      <c r="A29" s="225" t="s">
        <v>39</v>
      </c>
      <c r="B29" s="216">
        <v>1.1299999999999999</v>
      </c>
      <c r="C29" s="236" t="s">
        <v>115</v>
      </c>
      <c r="D29" s="116">
        <v>0.6</v>
      </c>
      <c r="E29" s="239" t="s">
        <v>116</v>
      </c>
      <c r="F29" s="199">
        <v>2.5</v>
      </c>
      <c r="G29" s="240">
        <v>30</v>
      </c>
      <c r="H29" s="240">
        <v>40</v>
      </c>
      <c r="I29" s="240">
        <v>50</v>
      </c>
      <c r="J29" s="240">
        <v>60</v>
      </c>
      <c r="K29" s="240">
        <v>70</v>
      </c>
      <c r="L29" s="215"/>
      <c r="M29" s="128">
        <f t="shared" si="8"/>
        <v>1</v>
      </c>
      <c r="N29" s="128">
        <f t="shared" si="6"/>
        <v>2.5000000000000001E-2</v>
      </c>
      <c r="O29" s="130"/>
      <c r="P29" s="130"/>
      <c r="Q29" s="130"/>
      <c r="R29" s="130"/>
      <c r="S29" s="130"/>
      <c r="T29" s="130"/>
      <c r="U29" s="130"/>
      <c r="V29" s="130"/>
      <c r="W29" s="130"/>
      <c r="X29" s="130"/>
    </row>
    <row r="30" spans="1:24" ht="18.75" customHeight="1">
      <c r="A30" s="225" t="s">
        <v>113</v>
      </c>
      <c r="B30" s="216">
        <v>1.1399999999999999</v>
      </c>
      <c r="C30" s="242" t="s">
        <v>117</v>
      </c>
      <c r="D30" s="243"/>
      <c r="E30" s="118" t="s">
        <v>94</v>
      </c>
      <c r="F30" s="246">
        <v>1</v>
      </c>
      <c r="G30" s="248">
        <v>30</v>
      </c>
      <c r="H30" s="248">
        <v>40</v>
      </c>
      <c r="I30" s="248">
        <v>50</v>
      </c>
      <c r="J30" s="248">
        <v>60</v>
      </c>
      <c r="K30" s="248">
        <v>70</v>
      </c>
      <c r="L30" s="223">
        <v>98.65</v>
      </c>
      <c r="M30" s="128">
        <f t="shared" si="8"/>
        <v>5</v>
      </c>
      <c r="N30" s="128">
        <f t="shared" si="6"/>
        <v>0.05</v>
      </c>
      <c r="O30" s="130"/>
      <c r="P30" s="130"/>
      <c r="Q30" s="130"/>
      <c r="R30" s="130"/>
      <c r="S30" s="130"/>
      <c r="T30" s="130"/>
      <c r="U30" s="130"/>
      <c r="V30" s="130"/>
      <c r="W30" s="130"/>
      <c r="X30" s="130"/>
    </row>
    <row r="31" spans="1:24" ht="18.75" customHeight="1">
      <c r="A31" s="225" t="s">
        <v>113</v>
      </c>
      <c r="B31" s="249">
        <v>1.1499999999999999</v>
      </c>
      <c r="C31" s="250" t="s">
        <v>118</v>
      </c>
      <c r="D31" s="116" t="s">
        <v>53</v>
      </c>
      <c r="E31" s="118" t="s">
        <v>119</v>
      </c>
      <c r="F31" s="251">
        <v>0</v>
      </c>
      <c r="G31" s="253" t="s">
        <v>121</v>
      </c>
      <c r="H31" s="180" t="s">
        <v>122</v>
      </c>
      <c r="I31" s="180" t="s">
        <v>123</v>
      </c>
      <c r="J31" s="180" t="s">
        <v>124</v>
      </c>
      <c r="K31" s="180" t="s">
        <v>125</v>
      </c>
      <c r="L31" s="165"/>
      <c r="M31" s="215"/>
      <c r="N31" s="128">
        <f t="shared" si="6"/>
        <v>0</v>
      </c>
      <c r="O31" s="130"/>
      <c r="P31" s="130"/>
      <c r="Q31" s="130"/>
      <c r="R31" s="130"/>
      <c r="S31" s="130"/>
      <c r="T31" s="130"/>
      <c r="U31" s="130"/>
      <c r="V31" s="130"/>
      <c r="W31" s="130"/>
      <c r="X31" s="130"/>
    </row>
    <row r="32" spans="1:24" ht="18.75" customHeight="1">
      <c r="A32" s="225"/>
      <c r="B32" s="216">
        <v>1.1599999999999999</v>
      </c>
      <c r="C32" s="134" t="s">
        <v>126</v>
      </c>
      <c r="D32" s="116" t="s">
        <v>127</v>
      </c>
      <c r="E32" s="118" t="s">
        <v>119</v>
      </c>
      <c r="F32" s="254">
        <v>1</v>
      </c>
      <c r="G32" s="255" t="s">
        <v>128</v>
      </c>
      <c r="H32" s="127" t="s">
        <v>129</v>
      </c>
      <c r="I32" s="127" t="s">
        <v>123</v>
      </c>
      <c r="J32" s="127" t="s">
        <v>124</v>
      </c>
      <c r="K32" s="127" t="s">
        <v>130</v>
      </c>
      <c r="L32" s="165"/>
      <c r="M32" s="215"/>
      <c r="N32" s="128">
        <f t="shared" si="6"/>
        <v>0</v>
      </c>
      <c r="O32" s="130"/>
      <c r="P32" s="130"/>
      <c r="Q32" s="130"/>
      <c r="R32" s="130"/>
      <c r="S32" s="130"/>
      <c r="T32" s="130"/>
      <c r="U32" s="130"/>
      <c r="V32" s="130"/>
      <c r="W32" s="130"/>
      <c r="X32" s="130"/>
    </row>
    <row r="33" spans="1:24" ht="18.75" customHeight="1">
      <c r="A33" s="225"/>
      <c r="B33" s="216">
        <v>1.17</v>
      </c>
      <c r="C33" s="114" t="s">
        <v>131</v>
      </c>
      <c r="D33" s="116" t="s">
        <v>132</v>
      </c>
      <c r="E33" s="118" t="s">
        <v>133</v>
      </c>
      <c r="F33" s="254">
        <v>0</v>
      </c>
      <c r="G33" s="256" t="s">
        <v>134</v>
      </c>
      <c r="H33" s="257"/>
      <c r="I33" s="257"/>
      <c r="J33" s="257"/>
      <c r="K33" s="256" t="s">
        <v>135</v>
      </c>
      <c r="L33" s="165"/>
      <c r="M33" s="215"/>
      <c r="N33" s="128">
        <f t="shared" si="6"/>
        <v>0</v>
      </c>
      <c r="O33" s="130"/>
      <c r="P33" s="130"/>
      <c r="Q33" s="130"/>
      <c r="R33" s="130"/>
      <c r="S33" s="130"/>
      <c r="T33" s="130"/>
      <c r="U33" s="130"/>
      <c r="V33" s="130"/>
      <c r="W33" s="130"/>
      <c r="X33" s="130"/>
    </row>
    <row r="34" spans="1:24" ht="18.75" customHeight="1">
      <c r="A34" s="112"/>
      <c r="B34" s="216">
        <v>1.18</v>
      </c>
      <c r="C34" s="250" t="s">
        <v>136</v>
      </c>
      <c r="D34" s="258" t="s">
        <v>127</v>
      </c>
      <c r="E34" s="118" t="s">
        <v>116</v>
      </c>
      <c r="F34" s="254">
        <v>1</v>
      </c>
      <c r="G34" s="253" t="s">
        <v>121</v>
      </c>
      <c r="H34" s="180" t="s">
        <v>122</v>
      </c>
      <c r="I34" s="180" t="s">
        <v>123</v>
      </c>
      <c r="J34" s="180" t="s">
        <v>124</v>
      </c>
      <c r="K34" s="180" t="s">
        <v>125</v>
      </c>
      <c r="L34" s="165">
        <v>3</v>
      </c>
      <c r="M34" s="215">
        <v>3</v>
      </c>
      <c r="N34" s="128">
        <f t="shared" si="6"/>
        <v>0.03</v>
      </c>
      <c r="O34" s="130"/>
      <c r="P34" s="130"/>
      <c r="Q34" s="130"/>
      <c r="R34" s="130"/>
      <c r="S34" s="130"/>
      <c r="T34" s="130"/>
      <c r="U34" s="130"/>
      <c r="V34" s="130"/>
      <c r="W34" s="130"/>
      <c r="X34" s="130"/>
    </row>
    <row r="35" spans="1:24" ht="18.75" customHeight="1">
      <c r="A35" s="225" t="s">
        <v>39</v>
      </c>
      <c r="B35" s="259">
        <v>1.19</v>
      </c>
      <c r="C35" s="260" t="s">
        <v>137</v>
      </c>
      <c r="D35" s="261">
        <v>0.54</v>
      </c>
      <c r="E35" s="262" t="s">
        <v>94</v>
      </c>
      <c r="F35" s="264">
        <v>2.5</v>
      </c>
      <c r="G35" s="127">
        <v>52</v>
      </c>
      <c r="H35" s="127">
        <v>53</v>
      </c>
      <c r="I35" s="127">
        <v>54</v>
      </c>
      <c r="J35" s="265">
        <v>55</v>
      </c>
      <c r="K35" s="127">
        <v>56</v>
      </c>
      <c r="L35" s="215">
        <v>90.48</v>
      </c>
      <c r="M35" s="128">
        <f>(((IF(L35&lt;G35,G35,IF(L35&gt;K35,K35,L35)))-(IF(L35&lt;G35,G35,IF(AND(L35&gt;=G35,L35&lt;H35),G35,IF(AND(L35&gt;=H35,L35&lt;I35),H35,IF(AND(L35&gt;=I35,L35&lt;J35),I35,IF(AND(L35&gt;=J35,L35&lt;K35),J35,IF(L35&gt;=K35,K35,"0"))))))))/(K35-J35))+IF(L35&lt;G35,"1",IF(AND(L35&gt;=G35,L35&lt;H35),"1",IF(AND(L35&gt;=H35,L35&lt;I35),"2",IF(AND(L35&gt;=I35,L35&lt;J35),"3",IF(AND(L35&gt;=J35,L35&lt;K35),"4",IF(L35&gt;=K35,"5","0"))))))</f>
        <v>5</v>
      </c>
      <c r="N35" s="128">
        <f t="shared" si="6"/>
        <v>0.125</v>
      </c>
    </row>
    <row r="36" spans="1:24" ht="18.75" customHeight="1">
      <c r="A36" s="225" t="s">
        <v>138</v>
      </c>
      <c r="B36" s="259">
        <v>1.2</v>
      </c>
      <c r="C36" s="267" t="s">
        <v>139</v>
      </c>
      <c r="D36" s="268" t="s">
        <v>130</v>
      </c>
      <c r="E36" s="272" t="s">
        <v>116</v>
      </c>
      <c r="F36" s="271">
        <v>3</v>
      </c>
      <c r="G36" s="255" t="s">
        <v>128</v>
      </c>
      <c r="H36" s="127" t="s">
        <v>129</v>
      </c>
      <c r="I36" s="180" t="s">
        <v>123</v>
      </c>
      <c r="J36" s="180" t="s">
        <v>124</v>
      </c>
      <c r="K36" s="127" t="s">
        <v>130</v>
      </c>
      <c r="L36" s="215">
        <v>5</v>
      </c>
      <c r="M36" s="215">
        <v>5</v>
      </c>
      <c r="N36" s="128">
        <f t="shared" si="6"/>
        <v>0.15</v>
      </c>
    </row>
    <row r="37" spans="1:24" ht="18.75" customHeight="1">
      <c r="A37" s="225" t="s">
        <v>113</v>
      </c>
      <c r="B37" s="259">
        <v>1.21</v>
      </c>
      <c r="C37" s="134" t="s">
        <v>142</v>
      </c>
      <c r="D37" s="273">
        <v>0.87</v>
      </c>
      <c r="E37" s="274" t="s">
        <v>143</v>
      </c>
      <c r="F37" s="275">
        <v>1</v>
      </c>
      <c r="G37" s="276">
        <v>79</v>
      </c>
      <c r="H37" s="276">
        <v>81</v>
      </c>
      <c r="I37" s="276">
        <v>83</v>
      </c>
      <c r="J37" s="276">
        <v>85</v>
      </c>
      <c r="K37" s="276">
        <v>87</v>
      </c>
      <c r="L37" s="215">
        <v>12</v>
      </c>
      <c r="M37" s="128">
        <f>(((IF(L37&lt;G37,G37,IF(L37&gt;K37,K37,L37)))-(IF(L37&lt;G37,G37,IF(AND(L37&gt;=G37,L37&lt;H37),G37,IF(AND(L37&gt;=H37,L37&lt;I37),H37,IF(AND(L37&gt;=I37,L37&lt;J37),I37,IF(AND(L37&gt;=J37,L37&lt;K37),J37,IF(L37&gt;=K37,K37,"0"))))))))/(K37-J37))+IF(L37&lt;G37,"1",IF(AND(L37&gt;=G37,L37&lt;H37),"1",IF(AND(L37&gt;=H37,L37&lt;I37),"2",IF(AND(L37&gt;=I37,L37&lt;J37),"3",IF(AND(L37&gt;=J37,L37&lt;K37),"4",IF(L37&gt;=K37,"5","0"))))))</f>
        <v>1</v>
      </c>
      <c r="N37" s="128">
        <f t="shared" si="6"/>
        <v>0.01</v>
      </c>
    </row>
    <row r="38" spans="1:24" ht="18.75" customHeight="1">
      <c r="A38" s="112" t="s">
        <v>39</v>
      </c>
      <c r="B38" s="259">
        <v>1.22</v>
      </c>
      <c r="C38" s="260" t="s">
        <v>144</v>
      </c>
      <c r="D38" s="268" t="s">
        <v>281</v>
      </c>
      <c r="E38" s="262" t="s">
        <v>94</v>
      </c>
      <c r="F38" s="275">
        <v>2.5</v>
      </c>
      <c r="G38" s="127">
        <v>4</v>
      </c>
      <c r="H38" s="127">
        <v>3.6</v>
      </c>
      <c r="I38" s="127">
        <v>3.2</v>
      </c>
      <c r="J38" s="127">
        <v>2.8</v>
      </c>
      <c r="K38" s="127">
        <v>2.4</v>
      </c>
      <c r="L38" s="215">
        <v>0</v>
      </c>
      <c r="M38" s="128">
        <f t="shared" ref="M38:M40" si="9">(((IF(L38&gt;G38,G38,IF(L38&lt;K38,K38,L38)))-(IF(L38&lt;G38,G38,IF(AND(L38&gt;=G38,L38&lt;H38),G38,IF(AND(L38&gt;=H38,L38&lt;I38),H38,IF(AND(L38&gt;=I38,L38&lt;J38),I38,IF(AND(L38&gt;=J38,L38&lt;K38),J38,IF(L38&gt;=K38,K38,"0"))))))))/(K38-J38))+IF(L38&lt;G38,"1",IF(AND(L38&gt;=G38,L38&lt;H38),"1",IF(AND(L38&gt;=H38,L38&lt;I38),"2",IF(AND(L38&gt;=I38,L38&lt;J38),"3",IF(AND(L38&gt;=J38,L38&lt;K38),"4",IF(L38&gt;=K38,"5","0"))))))</f>
        <v>5.0000000000000009</v>
      </c>
      <c r="N38" s="128">
        <f t="shared" si="6"/>
        <v>0.12500000000000003</v>
      </c>
    </row>
    <row r="39" spans="1:24" ht="18.75" customHeight="1">
      <c r="A39" s="112" t="s">
        <v>39</v>
      </c>
      <c r="B39" s="259">
        <v>1.23</v>
      </c>
      <c r="C39" s="278" t="s">
        <v>146</v>
      </c>
      <c r="D39" s="268" t="s">
        <v>283</v>
      </c>
      <c r="E39" s="262" t="s">
        <v>94</v>
      </c>
      <c r="F39" s="275">
        <v>2.5</v>
      </c>
      <c r="G39" s="180">
        <v>22</v>
      </c>
      <c r="H39" s="180">
        <v>21.75</v>
      </c>
      <c r="I39" s="180">
        <v>21.5</v>
      </c>
      <c r="J39" s="180">
        <v>21.25</v>
      </c>
      <c r="K39" s="180">
        <v>21</v>
      </c>
      <c r="L39" s="215">
        <v>0</v>
      </c>
      <c r="M39" s="128">
        <f t="shared" si="9"/>
        <v>5</v>
      </c>
      <c r="N39" s="128">
        <f t="shared" si="6"/>
        <v>0.125</v>
      </c>
    </row>
    <row r="40" spans="1:24" ht="18.75" customHeight="1">
      <c r="A40" s="534" t="s">
        <v>39</v>
      </c>
      <c r="B40" s="279">
        <v>1.24</v>
      </c>
      <c r="C40" s="280" t="s">
        <v>148</v>
      </c>
      <c r="D40" s="281" t="s">
        <v>149</v>
      </c>
      <c r="E40" s="262" t="s">
        <v>94</v>
      </c>
      <c r="F40" s="282">
        <v>1.3</v>
      </c>
      <c r="G40" s="127">
        <v>2.4</v>
      </c>
      <c r="H40" s="127">
        <v>2.2000000000000002</v>
      </c>
      <c r="I40" s="127">
        <v>2</v>
      </c>
      <c r="J40" s="127">
        <v>1.8</v>
      </c>
      <c r="K40" s="127">
        <v>1.6</v>
      </c>
      <c r="L40" s="182">
        <v>0.89</v>
      </c>
      <c r="M40" s="128">
        <f t="shared" si="9"/>
        <v>5</v>
      </c>
      <c r="N40" s="128">
        <f t="shared" si="6"/>
        <v>6.5000000000000002E-2</v>
      </c>
    </row>
    <row r="41" spans="1:24" ht="18.75" customHeight="1">
      <c r="A41" s="535"/>
      <c r="B41" s="259"/>
      <c r="C41" s="285" t="s">
        <v>151</v>
      </c>
      <c r="D41" s="281">
        <v>0.1</v>
      </c>
      <c r="E41" s="286" t="s">
        <v>94</v>
      </c>
      <c r="F41" s="288">
        <v>1.2</v>
      </c>
      <c r="G41" s="289">
        <v>6</v>
      </c>
      <c r="H41" s="289">
        <v>8</v>
      </c>
      <c r="I41" s="289">
        <v>10</v>
      </c>
      <c r="J41" s="289">
        <v>12</v>
      </c>
      <c r="K41" s="289">
        <v>14</v>
      </c>
      <c r="L41" s="284">
        <v>1.35</v>
      </c>
      <c r="M41" s="128">
        <f>(((IF(L41&lt;G41,G41,IF(L41&gt;K41,K41,L41)))-(IF(L41&lt;G41,G41,IF(AND(L41&gt;=G41,L41&lt;H41),G41,IF(AND(L41&gt;=H41,L41&lt;I41),H41,IF(AND(L41&gt;=I41,L41&lt;J41),I41,IF(AND(L41&gt;=J41,L41&lt;K41),J41,IF(L41&gt;=K41,K41,"0"))))))))/(K41-J41))+IF(L41&lt;G41,"1",IF(AND(L41&gt;=G41,L41&lt;H41),"1",IF(AND(L41&gt;=H41,L41&lt;I41),"2",IF(AND(L41&gt;=I41,L41&lt;J41),"3",IF(AND(L41&gt;=J41,L41&lt;K41),"4",IF(L41&gt;=K41,"5","0"))))))</f>
        <v>1</v>
      </c>
      <c r="N41" s="128">
        <f t="shared" si="6"/>
        <v>1.2E-2</v>
      </c>
    </row>
    <row r="42" spans="1:24" ht="18.75" customHeight="1">
      <c r="A42" s="112" t="s">
        <v>113</v>
      </c>
      <c r="B42" s="259">
        <v>1.25</v>
      </c>
      <c r="C42" s="290" t="s">
        <v>153</v>
      </c>
      <c r="D42" s="291"/>
      <c r="E42" s="292"/>
      <c r="F42" s="294"/>
      <c r="G42" s="189"/>
      <c r="H42" s="295"/>
      <c r="I42" s="295"/>
      <c r="J42" s="295"/>
      <c r="K42" s="295"/>
      <c r="L42" s="194"/>
      <c r="M42" s="194"/>
      <c r="N42" s="196"/>
    </row>
    <row r="43" spans="1:24" ht="18.75" customHeight="1">
      <c r="A43" s="112"/>
      <c r="B43" s="259"/>
      <c r="C43" s="134" t="s">
        <v>154</v>
      </c>
      <c r="D43" s="41" t="s">
        <v>130</v>
      </c>
      <c r="E43" s="296" t="s">
        <v>116</v>
      </c>
      <c r="F43" s="297">
        <v>0.5</v>
      </c>
      <c r="G43" s="240" t="s">
        <v>121</v>
      </c>
      <c r="H43" s="299" t="s">
        <v>122</v>
      </c>
      <c r="I43" s="299" t="s">
        <v>123</v>
      </c>
      <c r="J43" s="299" t="s">
        <v>124</v>
      </c>
      <c r="K43" s="299" t="s">
        <v>125</v>
      </c>
      <c r="L43" s="39"/>
      <c r="M43" s="39">
        <v>3</v>
      </c>
      <c r="N43" s="128">
        <f t="shared" ref="N43:N45" si="10">SUM(M43*F43)/100</f>
        <v>1.4999999999999999E-2</v>
      </c>
    </row>
    <row r="44" spans="1:24" ht="18.75" customHeight="1">
      <c r="A44" s="112"/>
      <c r="B44" s="259"/>
      <c r="C44" s="114" t="s">
        <v>155</v>
      </c>
      <c r="D44" s="300" t="s">
        <v>130</v>
      </c>
      <c r="E44" s="301" t="s">
        <v>116</v>
      </c>
      <c r="F44" s="297">
        <v>0.5</v>
      </c>
      <c r="G44" s="302" t="s">
        <v>121</v>
      </c>
      <c r="H44" s="303" t="s">
        <v>122</v>
      </c>
      <c r="I44" s="303" t="s">
        <v>123</v>
      </c>
      <c r="J44" s="303" t="s">
        <v>124</v>
      </c>
      <c r="K44" s="303" t="s">
        <v>125</v>
      </c>
      <c r="L44" s="215"/>
      <c r="M44" s="215">
        <v>0</v>
      </c>
      <c r="N44" s="128">
        <f t="shared" si="10"/>
        <v>0</v>
      </c>
    </row>
    <row r="45" spans="1:24" ht="18.75" customHeight="1">
      <c r="A45" s="112"/>
      <c r="B45" s="259"/>
      <c r="C45" s="134" t="s">
        <v>156</v>
      </c>
      <c r="D45" s="304" t="s">
        <v>130</v>
      </c>
      <c r="E45" s="305" t="s">
        <v>116</v>
      </c>
      <c r="F45" s="307">
        <v>0.5</v>
      </c>
      <c r="G45" s="248" t="s">
        <v>121</v>
      </c>
      <c r="H45" s="308" t="s">
        <v>122</v>
      </c>
      <c r="I45" s="308" t="s">
        <v>123</v>
      </c>
      <c r="J45" s="308" t="s">
        <v>124</v>
      </c>
      <c r="K45" s="308" t="s">
        <v>125</v>
      </c>
      <c r="L45" s="284"/>
      <c r="M45" s="284">
        <v>0</v>
      </c>
      <c r="N45" s="128">
        <f t="shared" si="10"/>
        <v>0</v>
      </c>
    </row>
    <row r="46" spans="1:24" ht="18.75" customHeight="1">
      <c r="A46" s="112" t="s">
        <v>113</v>
      </c>
      <c r="B46" s="259">
        <v>1.26</v>
      </c>
      <c r="C46" s="290" t="s">
        <v>157</v>
      </c>
      <c r="D46" s="309"/>
      <c r="E46" s="292"/>
      <c r="F46" s="294"/>
      <c r="G46" s="189"/>
      <c r="H46" s="295"/>
      <c r="I46" s="295"/>
      <c r="J46" s="295"/>
      <c r="K46" s="295"/>
      <c r="L46" s="194"/>
      <c r="M46" s="194"/>
      <c r="N46" s="196"/>
    </row>
    <row r="47" spans="1:24" ht="18.75" customHeight="1">
      <c r="A47" s="225"/>
      <c r="B47" s="259"/>
      <c r="C47" s="114" t="s">
        <v>158</v>
      </c>
      <c r="D47" s="41" t="s">
        <v>130</v>
      </c>
      <c r="E47" s="296" t="s">
        <v>116</v>
      </c>
      <c r="F47" s="254">
        <v>0.5</v>
      </c>
      <c r="G47" s="240" t="s">
        <v>121</v>
      </c>
      <c r="H47" s="299" t="s">
        <v>122</v>
      </c>
      <c r="I47" s="299" t="s">
        <v>123</v>
      </c>
      <c r="J47" s="299" t="s">
        <v>124</v>
      </c>
      <c r="K47" s="299" t="s">
        <v>125</v>
      </c>
      <c r="L47" s="39"/>
      <c r="M47" s="39">
        <v>4</v>
      </c>
      <c r="N47" s="128">
        <f t="shared" ref="N47:N53" si="11">SUM(M47*F47)/100</f>
        <v>0.02</v>
      </c>
    </row>
    <row r="48" spans="1:24" ht="18.75" customHeight="1">
      <c r="A48" s="225"/>
      <c r="B48" s="259"/>
      <c r="C48" s="114" t="s">
        <v>159</v>
      </c>
      <c r="D48" s="155" t="s">
        <v>130</v>
      </c>
      <c r="E48" s="301" t="s">
        <v>116</v>
      </c>
      <c r="F48" s="254">
        <v>0.5</v>
      </c>
      <c r="G48" s="302" t="s">
        <v>121</v>
      </c>
      <c r="H48" s="303" t="s">
        <v>122</v>
      </c>
      <c r="I48" s="303" t="s">
        <v>123</v>
      </c>
      <c r="J48" s="303" t="s">
        <v>124</v>
      </c>
      <c r="K48" s="303" t="s">
        <v>125</v>
      </c>
      <c r="L48" s="223"/>
      <c r="M48" s="223">
        <v>0</v>
      </c>
      <c r="N48" s="128">
        <f t="shared" si="11"/>
        <v>0</v>
      </c>
    </row>
    <row r="49" spans="1:14" ht="18.75" customHeight="1">
      <c r="A49" s="225"/>
      <c r="B49" s="312"/>
      <c r="C49" s="313" t="s">
        <v>160</v>
      </c>
      <c r="D49" s="300" t="s">
        <v>130</v>
      </c>
      <c r="E49" s="301" t="s">
        <v>116</v>
      </c>
      <c r="F49" s="254">
        <v>0.5</v>
      </c>
      <c r="G49" s="302" t="s">
        <v>121</v>
      </c>
      <c r="H49" s="303" t="s">
        <v>122</v>
      </c>
      <c r="I49" s="303" t="s">
        <v>123</v>
      </c>
      <c r="J49" s="303" t="s">
        <v>124</v>
      </c>
      <c r="K49" s="303" t="s">
        <v>125</v>
      </c>
      <c r="L49" s="215"/>
      <c r="M49" s="215">
        <v>0</v>
      </c>
      <c r="N49" s="128">
        <f t="shared" si="11"/>
        <v>0</v>
      </c>
    </row>
    <row r="50" spans="1:14" ht="18.75" customHeight="1">
      <c r="A50" s="225"/>
      <c r="B50" s="259"/>
      <c r="C50" s="114" t="s">
        <v>161</v>
      </c>
      <c r="D50" s="300">
        <v>1</v>
      </c>
      <c r="E50" s="301" t="s">
        <v>116</v>
      </c>
      <c r="F50" s="254">
        <v>0.5</v>
      </c>
      <c r="G50" s="302">
        <v>80</v>
      </c>
      <c r="H50" s="315">
        <v>85</v>
      </c>
      <c r="I50" s="315">
        <v>90</v>
      </c>
      <c r="J50" s="315">
        <v>95</v>
      </c>
      <c r="K50" s="315">
        <v>100</v>
      </c>
      <c r="L50" s="215">
        <v>100</v>
      </c>
      <c r="M50" s="128">
        <f>(((IF(L50&lt;G50,G50,IF(L50&gt;K50,K50,L50)))-(IF(L50&lt;G50,G50,IF(AND(L50&gt;=G50,L50&lt;H50),G50,IF(AND(L50&gt;=H50,L50&lt;I50),H50,IF(AND(L50&gt;=I50,L50&lt;J50),I50,IF(AND(L50&gt;=J50,L50&lt;K50),J50,IF(L50&gt;=K50,K50,"0"))))))))/(K50-J50))+IF(L50&lt;G50,"1",IF(AND(L50&gt;=G50,L50&lt;H50),"1",IF(AND(L50&gt;=H50,L50&lt;I50),"2",IF(AND(L50&gt;=I50,L50&lt;J50),"3",IF(AND(L50&gt;=J50,L50&lt;K50),"4",IF(L50&gt;=K50,"5","0"))))))</f>
        <v>5</v>
      </c>
      <c r="N50" s="128">
        <f t="shared" si="11"/>
        <v>2.5000000000000001E-2</v>
      </c>
    </row>
    <row r="51" spans="1:14" ht="18.75" customHeight="1">
      <c r="A51" s="112"/>
      <c r="B51" s="259"/>
      <c r="C51" s="134" t="s">
        <v>162</v>
      </c>
      <c r="D51" s="300">
        <v>1</v>
      </c>
      <c r="E51" s="301" t="s">
        <v>116</v>
      </c>
      <c r="F51" s="254">
        <v>0.5</v>
      </c>
      <c r="G51" s="302" t="s">
        <v>121</v>
      </c>
      <c r="H51" s="303" t="s">
        <v>122</v>
      </c>
      <c r="I51" s="303" t="s">
        <v>123</v>
      </c>
      <c r="J51" s="303" t="s">
        <v>124</v>
      </c>
      <c r="K51" s="303" t="s">
        <v>125</v>
      </c>
      <c r="L51" s="317"/>
      <c r="M51" s="318">
        <v>0</v>
      </c>
      <c r="N51" s="128">
        <f t="shared" si="11"/>
        <v>0</v>
      </c>
    </row>
    <row r="52" spans="1:14" ht="18.75" customHeight="1">
      <c r="A52" s="112" t="s">
        <v>113</v>
      </c>
      <c r="B52" s="259">
        <v>1.27</v>
      </c>
      <c r="C52" s="114" t="s">
        <v>163</v>
      </c>
      <c r="D52" s="300">
        <v>0.8</v>
      </c>
      <c r="E52" s="301" t="s">
        <v>116</v>
      </c>
      <c r="F52" s="254">
        <v>1</v>
      </c>
      <c r="G52" s="302">
        <v>40</v>
      </c>
      <c r="H52" s="315">
        <v>50</v>
      </c>
      <c r="I52" s="315">
        <v>60</v>
      </c>
      <c r="J52" s="315">
        <v>70</v>
      </c>
      <c r="K52" s="315">
        <v>80</v>
      </c>
      <c r="L52" s="317"/>
      <c r="M52" s="128">
        <f>(((IF(L52&lt;G52,G52,IF(L52&gt;K52,K52,L52)))-(IF(L52&lt;G52,G52,IF(AND(L52&gt;=G52,L52&lt;H52),G52,IF(AND(L52&gt;=H52,L52&lt;I52),H52,IF(AND(L52&gt;=I52,L52&lt;J52),I52,IF(AND(L52&gt;=J52,L52&lt;K52),J52,IF(L52&gt;=K52,K52,"0"))))))))/(K52-J52))+IF(L52&lt;G52,"1",IF(AND(L52&gt;=G52,L52&lt;H52),"1",IF(AND(L52&gt;=H52,L52&lt;I52),"2",IF(AND(L52&gt;=I52,L52&lt;J52),"3",IF(AND(L52&gt;=J52,L52&lt;K52),"4",IF(L52&gt;=K52,"5","0"))))))</f>
        <v>1</v>
      </c>
      <c r="N52" s="128">
        <f t="shared" si="11"/>
        <v>0.01</v>
      </c>
    </row>
    <row r="53" spans="1:14" ht="18.75" customHeight="1">
      <c r="A53" s="320"/>
      <c r="B53" s="279">
        <v>1.28</v>
      </c>
      <c r="C53" s="250" t="s">
        <v>164</v>
      </c>
      <c r="D53" s="304">
        <v>0.8</v>
      </c>
      <c r="E53" s="305" t="s">
        <v>116</v>
      </c>
      <c r="F53" s="322">
        <v>0.5</v>
      </c>
      <c r="G53" s="323">
        <v>70</v>
      </c>
      <c r="H53" s="323">
        <v>75</v>
      </c>
      <c r="I53" s="323">
        <v>80</v>
      </c>
      <c r="J53" s="323">
        <v>85</v>
      </c>
      <c r="K53" s="323">
        <v>90</v>
      </c>
      <c r="L53" s="324"/>
      <c r="M53" s="128">
        <v>5</v>
      </c>
      <c r="N53" s="128">
        <f t="shared" si="11"/>
        <v>2.5000000000000001E-2</v>
      </c>
    </row>
    <row r="54" spans="1:14" ht="18.75" customHeight="1">
      <c r="A54" s="320"/>
      <c r="B54" s="326">
        <v>1.29</v>
      </c>
      <c r="C54" s="327" t="s">
        <v>165</v>
      </c>
      <c r="D54" s="291"/>
      <c r="E54" s="292"/>
      <c r="F54" s="189"/>
      <c r="G54" s="189"/>
      <c r="H54" s="295"/>
      <c r="I54" s="189"/>
      <c r="J54" s="189"/>
      <c r="K54" s="295"/>
      <c r="L54" s="194"/>
      <c r="M54" s="194"/>
      <c r="N54" s="196"/>
    </row>
    <row r="55" spans="1:14" ht="18.75" customHeight="1">
      <c r="A55" s="153"/>
      <c r="B55" s="328"/>
      <c r="C55" s="250" t="s">
        <v>166</v>
      </c>
      <c r="D55" s="329">
        <v>0.6</v>
      </c>
      <c r="E55" s="296" t="s">
        <v>116</v>
      </c>
      <c r="F55" s="297">
        <v>0.5</v>
      </c>
      <c r="G55" s="171">
        <v>40</v>
      </c>
      <c r="H55" s="171">
        <v>45</v>
      </c>
      <c r="I55" s="171">
        <v>50</v>
      </c>
      <c r="J55" s="171">
        <v>55</v>
      </c>
      <c r="K55" s="171">
        <v>60</v>
      </c>
      <c r="L55" s="39"/>
      <c r="M55" s="128">
        <f t="shared" ref="M55:M57" si="12">(((IF(L55&lt;G55,G55,IF(L55&gt;K55,K55,L55)))-(IF(L55&lt;G55,G55,IF(AND(L55&gt;=G55,L55&lt;H55),G55,IF(AND(L55&gt;=H55,L55&lt;I55),H55,IF(AND(L55&gt;=I55,L55&lt;J55),I55,IF(AND(L55&gt;=J55,L55&lt;K55),J55,IF(L55&gt;=K55,K55,"0"))))))))/(K55-J55))+IF(L55&lt;G55,"1",IF(AND(L55&gt;=G55,L55&lt;H55),"1",IF(AND(L55&gt;=H55,L55&lt;I55),"2",IF(AND(L55&gt;=I55,L55&lt;J55),"3",IF(AND(L55&gt;=J55,L55&lt;K55),"4",IF(L55&gt;=K55,"5","0"))))))</f>
        <v>1</v>
      </c>
      <c r="N55" s="128">
        <f t="shared" ref="N55:N60" si="13">SUM(M55*F55)/100</f>
        <v>5.0000000000000001E-3</v>
      </c>
    </row>
    <row r="56" spans="1:14" ht="18.75" customHeight="1">
      <c r="A56" s="153"/>
      <c r="B56" s="331"/>
      <c r="C56" s="250" t="s">
        <v>167</v>
      </c>
      <c r="D56" s="300">
        <v>0.5</v>
      </c>
      <c r="E56" s="301" t="s">
        <v>116</v>
      </c>
      <c r="F56" s="254">
        <v>0.5</v>
      </c>
      <c r="G56" s="127">
        <v>30</v>
      </c>
      <c r="H56" s="127">
        <v>35</v>
      </c>
      <c r="I56" s="127">
        <v>40</v>
      </c>
      <c r="J56" s="127">
        <v>45</v>
      </c>
      <c r="K56" s="127">
        <v>50</v>
      </c>
      <c r="L56" s="215"/>
      <c r="M56" s="128">
        <f t="shared" si="12"/>
        <v>1</v>
      </c>
      <c r="N56" s="128">
        <f t="shared" si="13"/>
        <v>5.0000000000000001E-3</v>
      </c>
    </row>
    <row r="57" spans="1:14" ht="18.75" customHeight="1">
      <c r="A57" s="112"/>
      <c r="B57" s="312"/>
      <c r="C57" s="250" t="s">
        <v>168</v>
      </c>
      <c r="D57" s="300">
        <v>0.4</v>
      </c>
      <c r="E57" s="301" t="s">
        <v>116</v>
      </c>
      <c r="F57" s="254">
        <v>0.5</v>
      </c>
      <c r="G57" s="127">
        <v>20</v>
      </c>
      <c r="H57" s="127">
        <v>25</v>
      </c>
      <c r="I57" s="127">
        <v>30</v>
      </c>
      <c r="J57" s="127">
        <v>35</v>
      </c>
      <c r="K57" s="127">
        <v>40</v>
      </c>
      <c r="L57" s="215"/>
      <c r="M57" s="128">
        <f t="shared" si="12"/>
        <v>1</v>
      </c>
      <c r="N57" s="128">
        <f t="shared" si="13"/>
        <v>5.0000000000000001E-3</v>
      </c>
    </row>
    <row r="58" spans="1:14" ht="18.75" customHeight="1">
      <c r="A58" s="225" t="s">
        <v>169</v>
      </c>
      <c r="B58" s="259">
        <v>1.3</v>
      </c>
      <c r="C58" s="332" t="s">
        <v>170</v>
      </c>
      <c r="D58" s="333"/>
      <c r="E58" s="333" t="s">
        <v>116</v>
      </c>
      <c r="F58" s="335">
        <v>0</v>
      </c>
      <c r="G58" s="302" t="s">
        <v>121</v>
      </c>
      <c r="H58" s="303" t="s">
        <v>122</v>
      </c>
      <c r="I58" s="303" t="s">
        <v>123</v>
      </c>
      <c r="J58" s="303" t="s">
        <v>124</v>
      </c>
      <c r="K58" s="303" t="s">
        <v>125</v>
      </c>
      <c r="L58" s="165"/>
      <c r="M58" s="215">
        <v>2</v>
      </c>
      <c r="N58" s="128">
        <f t="shared" si="13"/>
        <v>0</v>
      </c>
    </row>
    <row r="59" spans="1:14" ht="18.75" customHeight="1">
      <c r="A59" s="112"/>
      <c r="B59" s="216">
        <v>1.31</v>
      </c>
      <c r="C59" s="337" t="s">
        <v>171</v>
      </c>
      <c r="D59" s="338"/>
      <c r="E59" s="339"/>
      <c r="F59" s="335">
        <v>1.3</v>
      </c>
      <c r="G59" s="171">
        <v>2</v>
      </c>
      <c r="H59" s="171">
        <v>4</v>
      </c>
      <c r="I59" s="171">
        <v>6</v>
      </c>
      <c r="J59" s="171">
        <v>8</v>
      </c>
      <c r="K59" s="171">
        <v>10</v>
      </c>
      <c r="L59" s="165"/>
      <c r="M59" s="128">
        <v>5</v>
      </c>
      <c r="N59" s="128">
        <f t="shared" si="13"/>
        <v>6.5000000000000002E-2</v>
      </c>
    </row>
    <row r="60" spans="1:14" ht="18.75" customHeight="1">
      <c r="A60" s="225"/>
      <c r="B60" s="279">
        <v>1.32</v>
      </c>
      <c r="C60" s="342" t="s">
        <v>172</v>
      </c>
      <c r="D60" s="344"/>
      <c r="E60" s="345"/>
      <c r="F60" s="271">
        <v>1.2</v>
      </c>
      <c r="G60" s="346">
        <v>1</v>
      </c>
      <c r="H60" s="346">
        <v>2</v>
      </c>
      <c r="I60" s="346">
        <v>3</v>
      </c>
      <c r="J60" s="346">
        <v>4</v>
      </c>
      <c r="K60" s="346">
        <v>5</v>
      </c>
      <c r="L60" s="182"/>
      <c r="M60" s="324">
        <v>5</v>
      </c>
      <c r="N60" s="324">
        <f t="shared" si="13"/>
        <v>0.06</v>
      </c>
    </row>
    <row r="61" spans="1:14" ht="18.75" customHeight="1">
      <c r="A61" s="225"/>
      <c r="B61" s="348"/>
      <c r="C61" s="350" t="s">
        <v>173</v>
      </c>
      <c r="D61" s="351"/>
      <c r="E61" s="351"/>
      <c r="F61" s="354">
        <v>30</v>
      </c>
      <c r="G61" s="355"/>
      <c r="H61" s="355"/>
      <c r="I61" s="355"/>
      <c r="J61" s="355"/>
      <c r="K61" s="355"/>
      <c r="L61" s="355"/>
      <c r="M61" s="355"/>
      <c r="N61" s="355"/>
    </row>
    <row r="62" spans="1:14" ht="18.75" customHeight="1">
      <c r="A62" s="225"/>
      <c r="B62" s="357"/>
      <c r="C62" s="156" t="s">
        <v>174</v>
      </c>
      <c r="D62" s="359"/>
      <c r="E62" s="361"/>
      <c r="F62" s="275"/>
      <c r="G62" s="154"/>
      <c r="H62" s="154"/>
      <c r="I62" s="154"/>
      <c r="J62" s="154"/>
      <c r="K62" s="154"/>
      <c r="L62" s="154"/>
      <c r="M62" s="154"/>
      <c r="N62" s="154"/>
    </row>
    <row r="63" spans="1:14" ht="18.75" customHeight="1">
      <c r="A63" s="225" t="s">
        <v>169</v>
      </c>
      <c r="B63" s="363">
        <v>2.1</v>
      </c>
      <c r="C63" s="365" t="s">
        <v>175</v>
      </c>
      <c r="D63" s="367" t="s">
        <v>53</v>
      </c>
      <c r="E63" s="369" t="s">
        <v>116</v>
      </c>
      <c r="F63" s="282">
        <v>3</v>
      </c>
      <c r="G63" s="289" t="s">
        <v>121</v>
      </c>
      <c r="H63" s="289" t="s">
        <v>122</v>
      </c>
      <c r="I63" s="289" t="s">
        <v>123</v>
      </c>
      <c r="J63" s="289" t="s">
        <v>124</v>
      </c>
      <c r="K63" s="289" t="s">
        <v>125</v>
      </c>
      <c r="L63" s="371">
        <v>2</v>
      </c>
      <c r="M63" s="371">
        <v>2</v>
      </c>
      <c r="N63" s="172">
        <f>SUM(M63*F63)/100</f>
        <v>0.06</v>
      </c>
    </row>
    <row r="64" spans="1:14" ht="18.75" customHeight="1">
      <c r="A64" s="225" t="s">
        <v>169</v>
      </c>
      <c r="B64" s="358">
        <v>2.2000000000000002</v>
      </c>
      <c r="C64" s="341" t="s">
        <v>176</v>
      </c>
      <c r="D64" s="364"/>
      <c r="E64" s="366"/>
      <c r="F64" s="368"/>
      <c r="G64" s="194"/>
      <c r="H64" s="194"/>
      <c r="I64" s="194"/>
      <c r="J64" s="194"/>
      <c r="K64" s="194"/>
      <c r="L64" s="194"/>
      <c r="M64" s="194"/>
      <c r="N64" s="196"/>
    </row>
    <row r="65" spans="1:14" ht="18.75" customHeight="1">
      <c r="A65" s="225"/>
      <c r="B65" s="259"/>
      <c r="C65" s="360" t="s">
        <v>177</v>
      </c>
      <c r="D65" s="370" t="s">
        <v>178</v>
      </c>
      <c r="E65" s="372" t="s">
        <v>94</v>
      </c>
      <c r="F65" s="374">
        <v>1.5</v>
      </c>
      <c r="G65" s="171">
        <v>20</v>
      </c>
      <c r="H65" s="171">
        <v>25</v>
      </c>
      <c r="I65" s="171">
        <v>30</v>
      </c>
      <c r="J65" s="171">
        <v>35</v>
      </c>
      <c r="K65" s="171">
        <v>40</v>
      </c>
      <c r="L65" s="39">
        <v>20.32</v>
      </c>
      <c r="M65" s="128">
        <f t="shared" ref="M65:M66" si="14">(((IF(L65&lt;G65,G65,IF(L65&gt;K65,K65,L65)))-(IF(L65&lt;G65,G65,IF(AND(L65&gt;=G65,L65&lt;H65),G65,IF(AND(L65&gt;=H65,L65&lt;I65),H65,IF(AND(L65&gt;=I65,L65&lt;J65),I65,IF(AND(L65&gt;=J65,L65&lt;K65),J65,IF(L65&gt;=K65,K65,"0"))))))))/(K65-J65))+IF(L65&lt;G65,"1",IF(AND(L65&gt;=G65,L65&lt;H65),"1",IF(AND(L65&gt;=H65,L65&lt;I65),"2",IF(AND(L65&gt;=I65,L65&lt;J65),"3",IF(AND(L65&gt;=J65,L65&lt;K65),"4",IF(L65&gt;=K65,"5","0"))))))</f>
        <v>1.0640000000000001</v>
      </c>
      <c r="N65" s="128">
        <f t="shared" ref="N65:N81" si="15">SUM(M65*F65)/100</f>
        <v>1.5960000000000002E-2</v>
      </c>
    </row>
    <row r="66" spans="1:14" ht="18.75" customHeight="1">
      <c r="A66" s="112"/>
      <c r="B66" s="259"/>
      <c r="C66" s="360" t="s">
        <v>179</v>
      </c>
      <c r="D66" s="268" t="s">
        <v>180</v>
      </c>
      <c r="E66" s="274" t="s">
        <v>94</v>
      </c>
      <c r="F66" s="335">
        <v>1.5</v>
      </c>
      <c r="G66" s="127">
        <v>25</v>
      </c>
      <c r="H66" s="127">
        <v>30</v>
      </c>
      <c r="I66" s="127">
        <v>35</v>
      </c>
      <c r="J66" s="127">
        <v>40</v>
      </c>
      <c r="K66" s="276">
        <v>45</v>
      </c>
      <c r="L66" s="215">
        <v>19.27</v>
      </c>
      <c r="M66" s="128">
        <f t="shared" si="14"/>
        <v>1</v>
      </c>
      <c r="N66" s="128">
        <f t="shared" si="15"/>
        <v>1.4999999999999999E-2</v>
      </c>
    </row>
    <row r="67" spans="1:14" ht="18.75" customHeight="1">
      <c r="A67" s="225" t="s">
        <v>39</v>
      </c>
      <c r="B67" s="358">
        <v>2.2999999999999998</v>
      </c>
      <c r="C67" s="260" t="s">
        <v>181</v>
      </c>
      <c r="D67" s="268" t="s">
        <v>97</v>
      </c>
      <c r="E67" s="274" t="s">
        <v>94</v>
      </c>
      <c r="F67" s="377">
        <v>2</v>
      </c>
      <c r="G67" s="276">
        <v>8</v>
      </c>
      <c r="H67" s="276">
        <v>7.75</v>
      </c>
      <c r="I67" s="379">
        <v>7.5</v>
      </c>
      <c r="J67" s="276">
        <v>7.25</v>
      </c>
      <c r="K67" s="276">
        <v>7</v>
      </c>
      <c r="L67" s="318">
        <v>1.79</v>
      </c>
      <c r="M67" s="128">
        <f>(((IF(L67&gt;G67,G67,IF(L67&lt;K67,K67,L67)))-(IF(L67&lt;G67,G67,IF(AND(L67&gt;=G67,L67&lt;H67),G67,IF(AND(L67&gt;=H67,L67&lt;I67),H67,IF(AND(L67&gt;=I67,L67&lt;J67),I67,IF(AND(L67&gt;=J67,L67&lt;K67),J67,IF(L67&gt;=K67,K67,"0"))))))))/(K67-J67))+IF(L67&lt;G67,"1",IF(AND(L67&gt;=G67,L67&lt;H67),"1",IF(AND(L67&gt;=H67,L67&lt;I67),"2",IF(AND(L67&gt;=I67,L67&lt;J67),"3",IF(AND(L67&gt;=J67,L67&lt;K67),"4",IF(L67&gt;=K67,"5","0"))))))</f>
        <v>5</v>
      </c>
      <c r="N67" s="128">
        <f t="shared" si="15"/>
        <v>0.1</v>
      </c>
    </row>
    <row r="68" spans="1:14" ht="18.75" customHeight="1">
      <c r="A68" s="225" t="s">
        <v>169</v>
      </c>
      <c r="B68" s="358">
        <v>2.4</v>
      </c>
      <c r="C68" s="360" t="s">
        <v>182</v>
      </c>
      <c r="D68" s="268"/>
      <c r="E68" s="388"/>
      <c r="F68" s="282">
        <v>3</v>
      </c>
      <c r="G68" s="382"/>
      <c r="H68" s="382"/>
      <c r="I68" s="382"/>
      <c r="J68" s="382"/>
      <c r="K68" s="382"/>
      <c r="L68" s="284">
        <v>2</v>
      </c>
      <c r="M68" s="284">
        <v>2</v>
      </c>
      <c r="N68" s="128">
        <f t="shared" si="15"/>
        <v>0.06</v>
      </c>
    </row>
    <row r="69" spans="1:14" ht="18.75" customHeight="1">
      <c r="A69" s="112" t="s">
        <v>39</v>
      </c>
      <c r="B69" s="358">
        <v>2.5</v>
      </c>
      <c r="C69" s="384" t="s">
        <v>183</v>
      </c>
      <c r="D69" s="268">
        <v>0.2</v>
      </c>
      <c r="E69" s="274" t="s">
        <v>94</v>
      </c>
      <c r="F69" s="368"/>
      <c r="G69" s="276">
        <v>16</v>
      </c>
      <c r="H69" s="276">
        <v>18</v>
      </c>
      <c r="I69" s="276">
        <v>20</v>
      </c>
      <c r="J69" s="276">
        <v>22</v>
      </c>
      <c r="K69" s="276">
        <v>24</v>
      </c>
      <c r="L69" s="318">
        <v>29.94</v>
      </c>
      <c r="M69" s="128">
        <f t="shared" ref="M69:M72" si="16">(((IF(L69&lt;G69,G69,IF(L69&gt;K69,K69,L69)))-(IF(L69&lt;G69,G69,IF(AND(L69&gt;=G69,L69&lt;H69),G69,IF(AND(L69&gt;=H69,L69&lt;I69),H69,IF(AND(L69&gt;=I69,L69&lt;J69),I69,IF(AND(L69&gt;=J69,L69&lt;K69),J69,IF(L69&gt;=K69,K69,"0"))))))))/(K69-J69))+IF(L69&lt;G69,"1",IF(AND(L69&gt;=G69,L69&lt;H69),"1",IF(AND(L69&gt;=H69,L69&lt;I69),"2",IF(AND(L69&gt;=I69,L69&lt;J69),"3",IF(AND(L69&gt;=J69,L69&lt;K69),"4",IF(L69&gt;=K69,"5","0"))))))</f>
        <v>5</v>
      </c>
      <c r="N69" s="128">
        <f t="shared" si="15"/>
        <v>0</v>
      </c>
    </row>
    <row r="70" spans="1:14" ht="18.75" customHeight="1">
      <c r="A70" s="112"/>
      <c r="B70" s="358"/>
      <c r="C70" s="285" t="s">
        <v>184</v>
      </c>
      <c r="D70" s="268">
        <v>0.1</v>
      </c>
      <c r="E70" s="274"/>
      <c r="F70" s="392"/>
      <c r="G70" s="87">
        <v>6</v>
      </c>
      <c r="H70" s="87">
        <v>8</v>
      </c>
      <c r="I70" s="87">
        <v>10</v>
      </c>
      <c r="J70" s="87">
        <v>12</v>
      </c>
      <c r="K70" s="87">
        <v>14</v>
      </c>
      <c r="L70" s="390"/>
      <c r="M70" s="128">
        <f t="shared" si="16"/>
        <v>1</v>
      </c>
      <c r="N70" s="128">
        <f t="shared" si="15"/>
        <v>0</v>
      </c>
    </row>
    <row r="71" spans="1:14" ht="18.75" customHeight="1">
      <c r="A71" s="112"/>
      <c r="B71" s="358"/>
      <c r="C71" s="280" t="s">
        <v>185</v>
      </c>
      <c r="D71" s="268">
        <v>0.2</v>
      </c>
      <c r="E71" s="274"/>
      <c r="F71" s="275">
        <v>0</v>
      </c>
      <c r="G71" s="276">
        <v>16</v>
      </c>
      <c r="H71" s="276">
        <v>18</v>
      </c>
      <c r="I71" s="276">
        <v>20</v>
      </c>
      <c r="J71" s="276">
        <v>22</v>
      </c>
      <c r="K71" s="276">
        <v>24</v>
      </c>
      <c r="L71" s="318"/>
      <c r="M71" s="128">
        <f t="shared" si="16"/>
        <v>1</v>
      </c>
      <c r="N71" s="128">
        <f t="shared" si="15"/>
        <v>0</v>
      </c>
    </row>
    <row r="72" spans="1:14" ht="18.75" customHeight="1">
      <c r="A72" s="112"/>
      <c r="B72" s="358"/>
      <c r="C72" s="360" t="s">
        <v>186</v>
      </c>
      <c r="D72" s="268">
        <v>0.3</v>
      </c>
      <c r="E72" s="274"/>
      <c r="F72" s="275">
        <v>2</v>
      </c>
      <c r="G72" s="276">
        <v>26</v>
      </c>
      <c r="H72" s="276">
        <v>28</v>
      </c>
      <c r="I72" s="276">
        <v>30</v>
      </c>
      <c r="J72" s="276">
        <v>32</v>
      </c>
      <c r="K72" s="276">
        <v>34</v>
      </c>
      <c r="L72" s="215">
        <v>44.14</v>
      </c>
      <c r="M72" s="128">
        <f t="shared" si="16"/>
        <v>5</v>
      </c>
      <c r="N72" s="128">
        <f t="shared" si="15"/>
        <v>0.1</v>
      </c>
    </row>
    <row r="73" spans="1:14" ht="18.75" customHeight="1">
      <c r="A73" s="225" t="s">
        <v>169</v>
      </c>
      <c r="B73" s="358">
        <v>2.6</v>
      </c>
      <c r="C73" s="360" t="s">
        <v>187</v>
      </c>
      <c r="D73" s="268" t="s">
        <v>188</v>
      </c>
      <c r="E73" s="274" t="s">
        <v>94</v>
      </c>
      <c r="F73" s="275">
        <v>0</v>
      </c>
      <c r="G73" s="276">
        <v>14</v>
      </c>
      <c r="H73" s="276">
        <v>13</v>
      </c>
      <c r="I73" s="276">
        <v>12</v>
      </c>
      <c r="J73" s="276">
        <v>11</v>
      </c>
      <c r="K73" s="276">
        <v>10</v>
      </c>
      <c r="L73" s="215">
        <v>0</v>
      </c>
      <c r="M73" s="128">
        <f>(((IF(L73&gt;G73,G73,IF(L73&lt;K73,K73,L73)))-(IF(L73&lt;G73,G73,IF(AND(L73&gt;=G73,L73&lt;H73),G73,IF(AND(L73&gt;=H73,L73&lt;I73),H73,IF(AND(L73&gt;=I73,L73&lt;J73),I73,IF(AND(L73&gt;=J73,L73&lt;K73),J73,IF(L73&gt;=K73,K73,"0"))))))))/(K73-J73))+IF(L73&lt;G73,"1",IF(AND(L73&gt;=G73,L73&lt;H73),"1",IF(AND(L73&gt;=H73,L73&lt;I73),"2",IF(AND(L73&gt;=I73,L73&lt;J73),"3",IF(AND(L73&gt;=J73,L73&lt;K73),"4",IF(L73&gt;=K73,"5","0"))))))</f>
        <v>5</v>
      </c>
      <c r="N73" s="128">
        <f t="shared" si="15"/>
        <v>0</v>
      </c>
    </row>
    <row r="74" spans="1:14" ht="18.75" customHeight="1">
      <c r="A74" s="225" t="s">
        <v>169</v>
      </c>
      <c r="B74" s="358">
        <v>2.7</v>
      </c>
      <c r="C74" s="384" t="s">
        <v>189</v>
      </c>
      <c r="D74" s="268">
        <v>0.85</v>
      </c>
      <c r="E74" s="274" t="s">
        <v>143</v>
      </c>
      <c r="F74" s="275">
        <v>3</v>
      </c>
      <c r="G74" s="276">
        <v>73</v>
      </c>
      <c r="H74" s="276">
        <v>76</v>
      </c>
      <c r="I74" s="276">
        <v>79</v>
      </c>
      <c r="J74" s="276">
        <v>82</v>
      </c>
      <c r="K74" s="276">
        <v>85</v>
      </c>
      <c r="L74" s="215">
        <v>81.819999999999993</v>
      </c>
      <c r="M74" s="128">
        <f t="shared" ref="M74:M78" si="17">(((IF(L74&lt;G74,G74,IF(L74&gt;K74,K74,L74)))-(IF(L74&lt;G74,G74,IF(AND(L74&gt;=G74,L74&lt;H74),G74,IF(AND(L74&gt;=H74,L74&lt;I74),H74,IF(AND(L74&gt;=I74,L74&lt;J74),I74,IF(AND(L74&gt;=J74,L74&lt;K74),J74,IF(L74&gt;=K74,K74,"0"))))))))/(K74-J74))+IF(L74&lt;G74,"1",IF(AND(L74&gt;=G74,L74&lt;H74),"1",IF(AND(L74&gt;=H74,L74&lt;I74),"2",IF(AND(L74&gt;=I74,L74&lt;J74),"3",IF(AND(L74&gt;=J74,L74&lt;K74),"4",IF(L74&gt;=K74,"5","0"))))))</f>
        <v>3.9399999999999977</v>
      </c>
      <c r="N74" s="128">
        <f t="shared" si="15"/>
        <v>0.11819999999999993</v>
      </c>
    </row>
    <row r="75" spans="1:14" ht="18.75" customHeight="1">
      <c r="A75" s="225" t="s">
        <v>39</v>
      </c>
      <c r="B75" s="358">
        <v>2.8</v>
      </c>
      <c r="C75" s="260" t="s">
        <v>285</v>
      </c>
      <c r="D75" s="268" t="s">
        <v>191</v>
      </c>
      <c r="E75" s="274" t="s">
        <v>94</v>
      </c>
      <c r="F75" s="275">
        <v>2</v>
      </c>
      <c r="G75" s="276">
        <v>58</v>
      </c>
      <c r="H75" s="276">
        <v>60</v>
      </c>
      <c r="I75" s="276">
        <v>62</v>
      </c>
      <c r="J75" s="276">
        <v>64</v>
      </c>
      <c r="K75" s="276">
        <v>66</v>
      </c>
      <c r="L75" s="215">
        <v>50</v>
      </c>
      <c r="M75" s="128">
        <f t="shared" si="17"/>
        <v>1</v>
      </c>
      <c r="N75" s="128">
        <f t="shared" si="15"/>
        <v>0.02</v>
      </c>
    </row>
    <row r="76" spans="1:14" ht="18.75" customHeight="1">
      <c r="A76" s="112" t="s">
        <v>39</v>
      </c>
      <c r="B76" s="358">
        <v>2.9</v>
      </c>
      <c r="C76" s="360" t="s">
        <v>192</v>
      </c>
      <c r="D76" s="268">
        <v>0.7</v>
      </c>
      <c r="E76" s="274"/>
      <c r="F76" s="275">
        <v>2</v>
      </c>
      <c r="G76" s="276">
        <v>60</v>
      </c>
      <c r="H76" s="276">
        <v>65</v>
      </c>
      <c r="I76" s="276">
        <v>70</v>
      </c>
      <c r="J76" s="276">
        <v>75</v>
      </c>
      <c r="K76" s="276">
        <v>80</v>
      </c>
      <c r="L76" s="215"/>
      <c r="M76" s="128">
        <f t="shared" si="17"/>
        <v>1</v>
      </c>
      <c r="N76" s="128">
        <f t="shared" si="15"/>
        <v>0.02</v>
      </c>
    </row>
    <row r="77" spans="1:14" ht="18.75" customHeight="1">
      <c r="A77" s="112" t="s">
        <v>193</v>
      </c>
      <c r="B77" s="259">
        <v>2.1</v>
      </c>
      <c r="C77" s="360" t="s">
        <v>194</v>
      </c>
      <c r="D77" s="268" t="s">
        <v>195</v>
      </c>
      <c r="E77" s="274" t="s">
        <v>94</v>
      </c>
      <c r="F77" s="395">
        <v>2</v>
      </c>
      <c r="G77" s="276">
        <v>51</v>
      </c>
      <c r="H77" s="276">
        <v>52</v>
      </c>
      <c r="I77" s="276">
        <v>53</v>
      </c>
      <c r="J77" s="276">
        <v>54</v>
      </c>
      <c r="K77" s="276">
        <v>55</v>
      </c>
      <c r="L77" s="215">
        <v>2.7</v>
      </c>
      <c r="M77" s="128">
        <f t="shared" si="17"/>
        <v>1</v>
      </c>
      <c r="N77" s="128">
        <f t="shared" si="15"/>
        <v>0.02</v>
      </c>
    </row>
    <row r="78" spans="1:14" ht="18.75" customHeight="1">
      <c r="A78" s="112"/>
      <c r="B78" s="259">
        <v>2.11</v>
      </c>
      <c r="C78" s="360" t="s">
        <v>196</v>
      </c>
      <c r="D78" s="399">
        <v>0.82499999999999996</v>
      </c>
      <c r="E78" s="274" t="s">
        <v>94</v>
      </c>
      <c r="F78" s="395">
        <v>2</v>
      </c>
      <c r="G78" s="276">
        <v>72.5</v>
      </c>
      <c r="H78" s="276">
        <v>75</v>
      </c>
      <c r="I78" s="276">
        <v>77.5</v>
      </c>
      <c r="J78" s="276">
        <v>80</v>
      </c>
      <c r="K78" s="276">
        <v>82.5</v>
      </c>
      <c r="L78" s="215">
        <v>78.78</v>
      </c>
      <c r="M78" s="128">
        <f t="shared" si="17"/>
        <v>3.5120000000000005</v>
      </c>
      <c r="N78" s="128">
        <f t="shared" si="15"/>
        <v>7.0240000000000011E-2</v>
      </c>
    </row>
    <row r="79" spans="1:14" ht="18.75" customHeight="1">
      <c r="A79" s="400" t="s">
        <v>113</v>
      </c>
      <c r="B79" s="259">
        <v>2.12</v>
      </c>
      <c r="C79" s="341" t="s">
        <v>197</v>
      </c>
      <c r="D79" s="268"/>
      <c r="E79" s="274" t="s">
        <v>94</v>
      </c>
      <c r="F79" s="395">
        <v>2</v>
      </c>
      <c r="G79" s="276">
        <v>5.4</v>
      </c>
      <c r="H79" s="276">
        <v>4.4000000000000004</v>
      </c>
      <c r="I79" s="276">
        <v>3.4</v>
      </c>
      <c r="J79" s="276">
        <v>2.4</v>
      </c>
      <c r="K79" s="276">
        <v>1.4</v>
      </c>
      <c r="L79" s="215">
        <v>0</v>
      </c>
      <c r="M79" s="128">
        <f t="shared" ref="M79:M80" si="18">(((IF(L79&gt;G79,G79,IF(L79&lt;K79,K79,L79)))-(IF(L79&lt;G79,G79,IF(AND(L79&gt;=G79,L79&lt;H79),G79,IF(AND(L79&gt;=H79,L79&lt;I79),H79,IF(AND(L79&gt;=I79,L79&lt;J79),I79,IF(AND(L79&gt;=J79,L79&lt;K79),J79,IF(L79&gt;=K79,K79,"0"))))))))/(K79-J79))+IF(L79&lt;G79,"1",IF(AND(L79&gt;=G79,L79&lt;H79),"1",IF(AND(L79&gt;=H79,L79&lt;I79),"2",IF(AND(L79&gt;=I79,L79&lt;J79),"3",IF(AND(L79&gt;=J79,L79&lt;K79),"4",IF(L79&gt;=K79,"5","0"))))))</f>
        <v>5</v>
      </c>
      <c r="N79" s="128">
        <f t="shared" si="15"/>
        <v>0.1</v>
      </c>
    </row>
    <row r="80" spans="1:14" ht="18.75" customHeight="1">
      <c r="A80" s="112" t="s">
        <v>39</v>
      </c>
      <c r="B80" s="259">
        <v>2.13</v>
      </c>
      <c r="C80" s="360" t="s">
        <v>198</v>
      </c>
      <c r="D80" s="268"/>
      <c r="E80" s="274"/>
      <c r="F80" s="395">
        <v>2</v>
      </c>
      <c r="G80" s="276">
        <v>31</v>
      </c>
      <c r="H80" s="276">
        <v>30</v>
      </c>
      <c r="I80" s="276">
        <v>29</v>
      </c>
      <c r="J80" s="276">
        <v>28</v>
      </c>
      <c r="K80" s="276">
        <v>27</v>
      </c>
      <c r="L80" s="215"/>
      <c r="M80" s="128">
        <f t="shared" si="18"/>
        <v>5</v>
      </c>
      <c r="N80" s="128">
        <f t="shared" si="15"/>
        <v>0.1</v>
      </c>
    </row>
    <row r="81" spans="1:14" ht="18.75" customHeight="1">
      <c r="A81" s="112" t="s">
        <v>39</v>
      </c>
      <c r="B81" s="279">
        <v>2.14</v>
      </c>
      <c r="C81" s="423" t="s">
        <v>200</v>
      </c>
      <c r="D81" s="281"/>
      <c r="E81" s="424"/>
      <c r="F81" s="395">
        <v>2</v>
      </c>
      <c r="G81" s="362">
        <v>0</v>
      </c>
      <c r="H81" s="362"/>
      <c r="I81" s="362"/>
      <c r="J81" s="362"/>
      <c r="K81" s="362">
        <v>5</v>
      </c>
      <c r="L81" s="284"/>
      <c r="M81" s="284">
        <v>5</v>
      </c>
      <c r="N81" s="324">
        <f t="shared" si="15"/>
        <v>0.1</v>
      </c>
    </row>
    <row r="82" spans="1:14" ht="18.75" customHeight="1">
      <c r="A82" s="400"/>
      <c r="B82" s="355"/>
      <c r="C82" s="350" t="s">
        <v>201</v>
      </c>
      <c r="D82" s="426"/>
      <c r="E82" s="426"/>
      <c r="F82" s="407">
        <v>15</v>
      </c>
      <c r="G82" s="355"/>
      <c r="H82" s="355"/>
      <c r="I82" s="355"/>
      <c r="J82" s="355"/>
      <c r="K82" s="355"/>
      <c r="L82" s="355"/>
      <c r="M82" s="355"/>
      <c r="N82" s="355"/>
    </row>
    <row r="83" spans="1:14" ht="18.75" customHeight="1">
      <c r="A83" s="400"/>
      <c r="B83" s="154"/>
      <c r="C83" s="156" t="s">
        <v>203</v>
      </c>
      <c r="D83" s="428"/>
      <c r="E83" s="428"/>
      <c r="F83" s="419"/>
      <c r="G83" s="154"/>
      <c r="H83" s="154"/>
      <c r="I83" s="154"/>
      <c r="J83" s="154"/>
      <c r="K83" s="154"/>
      <c r="L83" s="154"/>
      <c r="M83" s="154"/>
      <c r="N83" s="154"/>
    </row>
    <row r="84" spans="1:14" ht="18.75" customHeight="1">
      <c r="A84" s="112" t="s">
        <v>39</v>
      </c>
      <c r="B84" s="403">
        <v>3.1</v>
      </c>
      <c r="C84" s="430" t="s">
        <v>204</v>
      </c>
      <c r="D84" s="365" t="s">
        <v>130</v>
      </c>
      <c r="E84" s="432"/>
      <c r="F84" s="335">
        <v>5</v>
      </c>
      <c r="G84" s="87" t="s">
        <v>121</v>
      </c>
      <c r="H84" s="87" t="s">
        <v>122</v>
      </c>
      <c r="I84" s="87" t="s">
        <v>123</v>
      </c>
      <c r="J84" s="87" t="s">
        <v>124</v>
      </c>
      <c r="K84" s="87" t="s">
        <v>125</v>
      </c>
      <c r="L84" s="39">
        <v>4</v>
      </c>
      <c r="M84" s="39">
        <v>4</v>
      </c>
      <c r="N84" s="172">
        <f t="shared" ref="N84:N88" si="19">SUM(M84*F84)/100</f>
        <v>0.2</v>
      </c>
    </row>
    <row r="85" spans="1:14" ht="18.75" customHeight="1">
      <c r="A85" s="112"/>
      <c r="B85" s="403">
        <v>3.2</v>
      </c>
      <c r="C85" s="422" t="s">
        <v>205</v>
      </c>
      <c r="D85" s="360"/>
      <c r="E85" s="341"/>
      <c r="F85" s="335">
        <v>5</v>
      </c>
      <c r="G85" s="276">
        <v>94</v>
      </c>
      <c r="H85" s="276">
        <v>95</v>
      </c>
      <c r="I85" s="276">
        <v>96</v>
      </c>
      <c r="J85" s="276">
        <v>97</v>
      </c>
      <c r="K85" s="276">
        <v>98</v>
      </c>
      <c r="L85" s="215"/>
      <c r="M85" s="128">
        <f t="shared" ref="M85:M87" si="20">(((IF(L85&lt;G85,G85,IF(L85&gt;K85,K85,L85)))-(IF(L85&lt;G85,G85,IF(AND(L85&gt;=G85,L85&lt;H85),G85,IF(AND(L85&gt;=H85,L85&lt;I85),H85,IF(AND(L85&gt;=I85,L85&lt;J85),I85,IF(AND(L85&gt;=J85,L85&lt;K85),J85,IF(L85&gt;=K85,K85,"0"))))))))/(K85-J85))+IF(L85&lt;G85,"1",IF(AND(L85&gt;=G85,L85&lt;H85),"1",IF(AND(L85&gt;=H85,L85&lt;I85),"2",IF(AND(L85&gt;=I85,L85&lt;J85),"3",IF(AND(L85&gt;=J85,L85&lt;K85),"4",IF(L85&gt;=K85,"5","0"))))))</f>
        <v>1</v>
      </c>
      <c r="N85" s="128">
        <f t="shared" si="19"/>
        <v>0.05</v>
      </c>
    </row>
    <row r="86" spans="1:14" ht="18.75" customHeight="1">
      <c r="A86" s="112"/>
      <c r="B86" s="403">
        <v>3.3</v>
      </c>
      <c r="C86" s="422" t="s">
        <v>206</v>
      </c>
      <c r="D86" s="268">
        <v>1</v>
      </c>
      <c r="E86" s="341"/>
      <c r="F86" s="335">
        <v>5</v>
      </c>
      <c r="G86" s="276">
        <v>80</v>
      </c>
      <c r="H86" s="276">
        <v>85</v>
      </c>
      <c r="I86" s="276">
        <v>90</v>
      </c>
      <c r="J86" s="276">
        <v>95</v>
      </c>
      <c r="K86" s="276">
        <v>100</v>
      </c>
      <c r="L86" s="215"/>
      <c r="M86" s="128">
        <f t="shared" si="20"/>
        <v>1</v>
      </c>
      <c r="N86" s="128">
        <f t="shared" si="19"/>
        <v>0.05</v>
      </c>
    </row>
    <row r="87" spans="1:14" ht="18.75" customHeight="1">
      <c r="A87" s="112" t="s">
        <v>39</v>
      </c>
      <c r="B87" s="425">
        <v>3.4</v>
      </c>
      <c r="C87" s="360" t="s">
        <v>207</v>
      </c>
      <c r="D87" s="268">
        <v>0.2</v>
      </c>
      <c r="E87" s="274" t="s">
        <v>143</v>
      </c>
      <c r="F87" s="335">
        <v>0</v>
      </c>
      <c r="G87" s="276">
        <v>16</v>
      </c>
      <c r="H87" s="276">
        <v>18</v>
      </c>
      <c r="I87" s="276">
        <v>20</v>
      </c>
      <c r="J87" s="276">
        <v>22</v>
      </c>
      <c r="K87" s="276">
        <v>24</v>
      </c>
      <c r="L87" s="215"/>
      <c r="M87" s="128">
        <f t="shared" si="20"/>
        <v>1</v>
      </c>
      <c r="N87" s="128">
        <f t="shared" si="19"/>
        <v>0</v>
      </c>
    </row>
    <row r="88" spans="1:14" ht="18.75" customHeight="1">
      <c r="A88" s="320" t="s">
        <v>138</v>
      </c>
      <c r="B88" s="445">
        <v>3.5</v>
      </c>
      <c r="C88" s="423" t="s">
        <v>209</v>
      </c>
      <c r="D88" s="433" t="s">
        <v>130</v>
      </c>
      <c r="E88" s="345" t="s">
        <v>116</v>
      </c>
      <c r="F88" s="436">
        <v>0</v>
      </c>
      <c r="G88" s="289" t="s">
        <v>121</v>
      </c>
      <c r="H88" s="289" t="s">
        <v>122</v>
      </c>
      <c r="I88" s="289" t="s">
        <v>123</v>
      </c>
      <c r="J88" s="289" t="s">
        <v>124</v>
      </c>
      <c r="K88" s="289" t="s">
        <v>125</v>
      </c>
      <c r="L88" s="371">
        <v>4</v>
      </c>
      <c r="M88" s="371">
        <v>4</v>
      </c>
      <c r="N88" s="324">
        <f t="shared" si="19"/>
        <v>0</v>
      </c>
    </row>
    <row r="89" spans="1:14" ht="18.75" customHeight="1">
      <c r="A89" s="225"/>
      <c r="B89" s="355"/>
      <c r="C89" s="350" t="s">
        <v>213</v>
      </c>
      <c r="D89" s="447"/>
      <c r="E89" s="447"/>
      <c r="F89" s="407">
        <v>10</v>
      </c>
      <c r="G89" s="355"/>
      <c r="H89" s="355"/>
      <c r="I89" s="355"/>
      <c r="J89" s="355"/>
      <c r="K89" s="355"/>
      <c r="L89" s="355"/>
      <c r="M89" s="355"/>
      <c r="N89" s="355"/>
    </row>
    <row r="90" spans="1:14" ht="18.75" customHeight="1">
      <c r="A90" s="225"/>
      <c r="B90" s="154"/>
      <c r="C90" s="156" t="s">
        <v>214</v>
      </c>
      <c r="D90" s="428"/>
      <c r="E90" s="428"/>
      <c r="F90" s="335"/>
      <c r="G90" s="154"/>
      <c r="H90" s="154"/>
      <c r="I90" s="154"/>
      <c r="J90" s="154"/>
      <c r="K90" s="154"/>
      <c r="L90" s="154"/>
      <c r="M90" s="154"/>
      <c r="N90" s="154"/>
    </row>
    <row r="91" spans="1:14" ht="18.75" customHeight="1">
      <c r="A91" s="112" t="s">
        <v>39</v>
      </c>
      <c r="B91" s="449">
        <v>4.0999999999999996</v>
      </c>
      <c r="C91" s="280" t="s">
        <v>215</v>
      </c>
      <c r="D91" s="370">
        <v>0.9</v>
      </c>
      <c r="E91" s="432"/>
      <c r="F91" s="335">
        <v>2</v>
      </c>
      <c r="G91" s="87">
        <v>70</v>
      </c>
      <c r="H91" s="87">
        <v>75</v>
      </c>
      <c r="I91" s="87">
        <v>80</v>
      </c>
      <c r="J91" s="87">
        <v>85</v>
      </c>
      <c r="K91" s="87">
        <v>90</v>
      </c>
      <c r="L91" s="39">
        <v>27.27</v>
      </c>
      <c r="M91" s="172">
        <f>(((IF(L91&lt;G91,G91,IF(L91&gt;K91,K91,L91)))-(IF(L91&lt;G91,G91,IF(AND(L91&gt;=G91,L91&lt;H91),G91,IF(AND(L91&gt;=H91,L91&lt;I91),H91,IF(AND(L91&gt;=I91,L91&lt;J91),I91,IF(AND(L91&gt;=J91,L91&lt;K91),J91,IF(L91&gt;=K91,K91,"0"))))))))/(K91-J91))+IF(L91&lt;G91,"1",IF(AND(L91&gt;=G91,L91&lt;H91),"1",IF(AND(L91&gt;=H91,L91&lt;I91),"2",IF(AND(L91&gt;=I91,L91&lt;J91),"3",IF(AND(L91&gt;=J91,L91&lt;K91),"4",IF(L91&gt;=K91,"5","0"))))))</f>
        <v>1</v>
      </c>
      <c r="N91" s="172">
        <f t="shared" ref="N91:N96" si="21">SUM(M91*F91)/100</f>
        <v>0.02</v>
      </c>
    </row>
    <row r="92" spans="1:14" ht="18.75" customHeight="1">
      <c r="A92" s="112" t="s">
        <v>39</v>
      </c>
      <c r="B92" s="425">
        <v>4.2</v>
      </c>
      <c r="C92" s="443" t="s">
        <v>216</v>
      </c>
      <c r="D92" s="268" t="s">
        <v>130</v>
      </c>
      <c r="E92" s="274"/>
      <c r="F92" s="335">
        <v>1.5</v>
      </c>
      <c r="G92" s="276" t="s">
        <v>121</v>
      </c>
      <c r="H92" s="276" t="s">
        <v>122</v>
      </c>
      <c r="I92" s="276" t="s">
        <v>123</v>
      </c>
      <c r="J92" s="276" t="s">
        <v>124</v>
      </c>
      <c r="K92" s="276" t="s">
        <v>125</v>
      </c>
      <c r="L92" s="215"/>
      <c r="M92" s="215"/>
      <c r="N92" s="128">
        <f t="shared" si="21"/>
        <v>0</v>
      </c>
    </row>
    <row r="93" spans="1:14" ht="18.75" customHeight="1">
      <c r="A93" s="112" t="s">
        <v>39</v>
      </c>
      <c r="B93" s="425">
        <v>4.3</v>
      </c>
      <c r="C93" s="446" t="s">
        <v>221</v>
      </c>
      <c r="D93" s="268" t="s">
        <v>130</v>
      </c>
      <c r="E93" s="274"/>
      <c r="F93" s="335">
        <v>2</v>
      </c>
      <c r="G93" s="276">
        <v>75</v>
      </c>
      <c r="H93" s="276">
        <v>80</v>
      </c>
      <c r="I93" s="276">
        <v>85</v>
      </c>
      <c r="J93" s="276">
        <v>90</v>
      </c>
      <c r="K93" s="276">
        <v>95</v>
      </c>
      <c r="L93" s="215">
        <v>100</v>
      </c>
      <c r="M93" s="172">
        <f>(((IF(L93&lt;G93,G93,IF(L93&gt;K93,K93,L93)))-(IF(L93&lt;G93,G93,IF(AND(L93&gt;=G93,L93&lt;H93),G93,IF(AND(L93&gt;=H93,L93&lt;I93),H93,IF(AND(L93&gt;=I93,L93&lt;J93),I93,IF(AND(L93&gt;=J93,L93&lt;K93),J93,IF(L93&gt;=K93,K93,"0"))))))))/(K93-J93))+IF(L93&lt;G93,"1",IF(AND(L93&gt;=G93,L93&lt;H93),"1",IF(AND(L93&gt;=H93,L93&lt;I93),"2",IF(AND(L93&gt;=I93,L93&lt;J93),"3",IF(AND(L93&gt;=J93,L93&lt;K93),"4",IF(L93&gt;=K93,"5","0"))))))</f>
        <v>5</v>
      </c>
      <c r="N93" s="128">
        <f t="shared" si="21"/>
        <v>0.1</v>
      </c>
    </row>
    <row r="94" spans="1:14" ht="18.75" customHeight="1">
      <c r="A94" s="112" t="s">
        <v>138</v>
      </c>
      <c r="B94" s="425">
        <v>4.4000000000000004</v>
      </c>
      <c r="C94" s="285" t="s">
        <v>218</v>
      </c>
      <c r="D94" s="268" t="s">
        <v>130</v>
      </c>
      <c r="E94" s="274"/>
      <c r="F94" s="335">
        <v>2</v>
      </c>
      <c r="G94" s="276" t="s">
        <v>121</v>
      </c>
      <c r="H94" s="276" t="s">
        <v>122</v>
      </c>
      <c r="I94" s="276" t="s">
        <v>123</v>
      </c>
      <c r="J94" s="276" t="s">
        <v>124</v>
      </c>
      <c r="K94" s="276" t="s">
        <v>125</v>
      </c>
      <c r="L94" s="215">
        <v>1</v>
      </c>
      <c r="M94" s="215">
        <v>1</v>
      </c>
      <c r="N94" s="128">
        <f t="shared" si="21"/>
        <v>0.02</v>
      </c>
    </row>
    <row r="95" spans="1:14" ht="18.75" customHeight="1">
      <c r="A95" s="112" t="s">
        <v>138</v>
      </c>
      <c r="B95" s="425">
        <v>4.5</v>
      </c>
      <c r="C95" s="134" t="s">
        <v>219</v>
      </c>
      <c r="D95" s="268" t="s">
        <v>130</v>
      </c>
      <c r="E95" s="274"/>
      <c r="F95" s="335">
        <v>0</v>
      </c>
      <c r="G95" s="276" t="s">
        <v>121</v>
      </c>
      <c r="H95" s="276" t="s">
        <v>122</v>
      </c>
      <c r="I95" s="276" t="s">
        <v>123</v>
      </c>
      <c r="J95" s="276" t="s">
        <v>124</v>
      </c>
      <c r="K95" s="276" t="s">
        <v>125</v>
      </c>
      <c r="L95" s="215"/>
      <c r="M95" s="215"/>
      <c r="N95" s="128">
        <f t="shared" si="21"/>
        <v>0</v>
      </c>
    </row>
    <row r="96" spans="1:14" ht="18.75" customHeight="1">
      <c r="A96" s="112" t="s">
        <v>138</v>
      </c>
      <c r="B96" s="425">
        <v>4.5999999999999996</v>
      </c>
      <c r="C96" s="450" t="s">
        <v>220</v>
      </c>
      <c r="D96" s="268">
        <v>0.25</v>
      </c>
      <c r="E96" s="274" t="s">
        <v>119</v>
      </c>
      <c r="F96" s="335">
        <v>2.5</v>
      </c>
      <c r="G96" s="276">
        <v>15</v>
      </c>
      <c r="H96" s="276">
        <v>20</v>
      </c>
      <c r="I96" s="276">
        <v>25</v>
      </c>
      <c r="J96" s="276">
        <v>30</v>
      </c>
      <c r="K96" s="276">
        <v>35</v>
      </c>
      <c r="L96" s="215"/>
      <c r="M96" s="128">
        <f>(((IF(L96&lt;G96,G96,IF(L96&gt;K96,K96,L96)))-(IF(L96&lt;G96,G96,IF(AND(L96&gt;=G96,L96&lt;H96),G96,IF(AND(L96&gt;=H96,L96&lt;I96),H96,IF(AND(L96&gt;=I96,L96&lt;J96),I96,IF(AND(L96&gt;=J96,L96&lt;K96),J96,IF(L96&gt;=K96,K96,"0"))))))))/(K96-J96))+IF(L96&lt;G96,"1",IF(AND(L96&gt;=G96,L96&lt;H96),"1",IF(AND(L96&gt;=H96,L96&lt;I96),"2",IF(AND(L96&gt;=I96,L96&lt;J96),"3",IF(AND(L96&gt;=J96,L96&lt;K96),"4",IF(L96&gt;=K96,"5","0"))))))</f>
        <v>1</v>
      </c>
      <c r="N96" s="128">
        <f t="shared" si="21"/>
        <v>2.5000000000000001E-2</v>
      </c>
    </row>
    <row r="97" spans="1:24" ht="18.75" customHeight="1">
      <c r="A97" s="452"/>
      <c r="B97" s="453"/>
      <c r="C97" s="454"/>
      <c r="D97" s="455"/>
      <c r="E97" s="457"/>
      <c r="F97" s="453"/>
      <c r="G97" s="474" t="s">
        <v>222</v>
      </c>
      <c r="H97" s="459"/>
      <c r="I97" s="459"/>
      <c r="J97" s="459"/>
      <c r="K97" s="459"/>
      <c r="L97" s="453"/>
      <c r="M97" s="453"/>
      <c r="N97" s="476">
        <f>SUM(N11:N96)</f>
        <v>2.7984359999999997</v>
      </c>
      <c r="O97" s="477"/>
      <c r="P97" s="477"/>
      <c r="Q97" s="477"/>
      <c r="R97" s="477"/>
      <c r="S97" s="477"/>
      <c r="T97" s="477"/>
      <c r="U97" s="477"/>
      <c r="V97" s="477"/>
      <c r="W97" s="477"/>
      <c r="X97" s="477"/>
    </row>
    <row r="98" spans="1:24" ht="18.75" customHeight="1">
      <c r="A98" s="1"/>
      <c r="B98" s="5"/>
      <c r="C98" s="465"/>
      <c r="D98" s="466"/>
      <c r="E98" s="466"/>
      <c r="F98" s="5"/>
      <c r="G98" s="479" t="s">
        <v>223</v>
      </c>
      <c r="H98" s="5"/>
      <c r="I98" s="403"/>
      <c r="J98" s="403"/>
      <c r="K98" s="403"/>
      <c r="L98" s="5"/>
      <c r="M98" s="5"/>
      <c r="N98" s="481">
        <f>SUM(N97*100)/5</f>
        <v>55.968719999999998</v>
      </c>
      <c r="O98" s="33"/>
      <c r="P98" s="33"/>
      <c r="Q98" s="33"/>
      <c r="R98" s="33"/>
      <c r="S98" s="33"/>
      <c r="T98" s="33"/>
      <c r="U98" s="33"/>
      <c r="V98" s="33"/>
      <c r="W98" s="33"/>
      <c r="X98" s="33"/>
    </row>
    <row r="99" spans="1:24" ht="18.75" customHeight="1">
      <c r="A99" s="1"/>
      <c r="B99" s="1"/>
      <c r="C99" s="260"/>
      <c r="D99" s="1"/>
      <c r="E99" s="1"/>
      <c r="F99" s="5"/>
      <c r="G99" s="5"/>
      <c r="H99" s="5"/>
      <c r="I99" s="5"/>
      <c r="J99" s="5">
        <v>5</v>
      </c>
      <c r="K99" s="5"/>
      <c r="L99" s="5"/>
      <c r="M99" s="5"/>
      <c r="N99" s="5"/>
      <c r="O99" s="33"/>
      <c r="P99" s="33"/>
      <c r="Q99" s="33"/>
      <c r="R99" s="33"/>
      <c r="S99" s="33"/>
      <c r="T99" s="33"/>
      <c r="U99" s="33"/>
      <c r="V99" s="33"/>
      <c r="W99" s="33"/>
      <c r="X99" s="33"/>
    </row>
    <row r="100" spans="1:24" ht="18.75" customHeight="1">
      <c r="A100" s="1"/>
      <c r="B100" s="1"/>
      <c r="C100" s="4"/>
      <c r="D100" s="4"/>
      <c r="E100" s="4"/>
      <c r="F100" s="5"/>
      <c r="G100" s="5"/>
      <c r="H100" s="5"/>
      <c r="I100" s="5"/>
      <c r="J100" s="5"/>
      <c r="K100" s="5"/>
      <c r="L100" s="5"/>
      <c r="M100" s="5"/>
      <c r="N100" s="5"/>
    </row>
    <row r="101" spans="1:24" ht="18.75" customHeight="1">
      <c r="A101" s="1"/>
      <c r="B101" s="1"/>
      <c r="C101" s="4"/>
      <c r="D101" s="4"/>
      <c r="E101" s="4"/>
      <c r="F101" s="5"/>
      <c r="G101" s="5"/>
      <c r="H101" s="5"/>
      <c r="I101" s="5"/>
      <c r="J101" s="5"/>
      <c r="K101" s="5"/>
      <c r="L101" s="5"/>
      <c r="M101" s="5"/>
      <c r="N101" s="5"/>
    </row>
    <row r="102" spans="1:24" ht="18.75" customHeight="1">
      <c r="A102" s="1"/>
      <c r="B102" s="1"/>
      <c r="C102" s="4"/>
      <c r="D102" s="4"/>
      <c r="E102" s="4"/>
      <c r="F102" s="5"/>
      <c r="G102" s="5"/>
      <c r="H102" s="5"/>
      <c r="I102" s="5"/>
      <c r="J102" s="5"/>
      <c r="K102" s="5"/>
      <c r="L102" s="5"/>
      <c r="M102" s="5"/>
      <c r="N102" s="5"/>
    </row>
    <row r="103" spans="1:24" ht="18.75" customHeight="1">
      <c r="A103" s="1"/>
      <c r="B103" s="1"/>
      <c r="C103" s="4"/>
      <c r="D103" s="4"/>
      <c r="E103" s="4"/>
      <c r="F103" s="5"/>
      <c r="G103" s="5"/>
      <c r="H103" s="5"/>
      <c r="I103" s="5"/>
      <c r="J103" s="5"/>
      <c r="K103" s="5"/>
      <c r="L103" s="5"/>
      <c r="M103" s="5"/>
      <c r="N103" s="5"/>
    </row>
    <row r="104" spans="1:24" ht="18.75" customHeight="1">
      <c r="A104" s="1"/>
      <c r="B104" s="1"/>
      <c r="C104" s="4"/>
      <c r="D104" s="4"/>
      <c r="E104" s="4"/>
      <c r="F104" s="5"/>
      <c r="G104" s="5"/>
      <c r="H104" s="5"/>
      <c r="I104" s="5"/>
      <c r="J104" s="5"/>
      <c r="K104" s="5"/>
      <c r="L104" s="5"/>
      <c r="M104" s="5"/>
      <c r="N104" s="5"/>
    </row>
    <row r="105" spans="1:24" ht="18.75" customHeight="1">
      <c r="A105" s="1"/>
      <c r="B105" s="1"/>
      <c r="C105" s="4"/>
      <c r="D105" s="4"/>
      <c r="E105" s="4"/>
      <c r="F105" s="5"/>
      <c r="G105" s="5"/>
      <c r="H105" s="5"/>
      <c r="I105" s="5"/>
      <c r="J105" s="5"/>
      <c r="K105" s="5"/>
      <c r="L105" s="5"/>
      <c r="M105" s="5"/>
      <c r="N105" s="5"/>
    </row>
    <row r="106" spans="1:24" ht="18.75" customHeight="1">
      <c r="A106" s="1"/>
      <c r="B106" s="1"/>
      <c r="C106" s="4"/>
      <c r="D106" s="4"/>
      <c r="E106" s="4"/>
      <c r="F106" s="5"/>
      <c r="G106" s="5"/>
      <c r="H106" s="5"/>
      <c r="I106" s="5"/>
      <c r="J106" s="5"/>
      <c r="K106" s="5"/>
      <c r="L106" s="5"/>
      <c r="M106" s="5"/>
      <c r="N106" s="5"/>
    </row>
    <row r="107" spans="1:24" ht="18.75" customHeight="1">
      <c r="A107" s="1"/>
      <c r="B107" s="1"/>
      <c r="C107" s="4"/>
      <c r="D107" s="4"/>
      <c r="E107" s="4"/>
      <c r="F107" s="5"/>
      <c r="G107" s="5"/>
      <c r="H107" s="5"/>
      <c r="I107" s="5"/>
      <c r="J107" s="5"/>
      <c r="K107" s="5"/>
      <c r="L107" s="5"/>
      <c r="M107" s="5"/>
      <c r="N107" s="5"/>
    </row>
    <row r="108" spans="1:24" ht="18.75" customHeight="1"/>
    <row r="109" spans="1:24" ht="18.75" customHeight="1">
      <c r="A109" s="1"/>
      <c r="B109" s="1"/>
      <c r="C109" s="4"/>
      <c r="D109" s="4"/>
      <c r="E109" s="4"/>
      <c r="F109" s="5"/>
      <c r="G109" s="5"/>
      <c r="H109" s="5"/>
      <c r="I109" s="5"/>
      <c r="J109" s="5"/>
      <c r="K109" s="5"/>
      <c r="L109" s="5"/>
      <c r="M109" s="5"/>
      <c r="N109" s="5"/>
    </row>
    <row r="110" spans="1:24" ht="15.75" customHeight="1"/>
    <row r="111" spans="1:24" ht="15.75" customHeight="1"/>
    <row r="112" spans="1:24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5:B7"/>
    <mergeCell ref="C5:C7"/>
    <mergeCell ref="G5:K5"/>
    <mergeCell ref="A40:A41"/>
  </mergeCells>
  <pageMargins left="0.7" right="0.7" top="0.75" bottom="0.75" header="0" footer="0"/>
  <pageSetup orientation="landscape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X1000"/>
  <sheetViews>
    <sheetView workbookViewId="0"/>
  </sheetViews>
  <sheetFormatPr defaultColWidth="12.625" defaultRowHeight="15" customHeight="1"/>
  <cols>
    <col min="1" max="1" width="6" customWidth="1"/>
    <col min="2" max="2" width="3.75" customWidth="1"/>
    <col min="3" max="3" width="59.875" customWidth="1"/>
    <col min="4" max="4" width="7.25" customWidth="1"/>
    <col min="5" max="5" width="7.875" customWidth="1"/>
    <col min="6" max="6" width="4.875" customWidth="1"/>
    <col min="7" max="7" width="6.125" customWidth="1"/>
    <col min="8" max="8" width="5.75" customWidth="1"/>
    <col min="9" max="10" width="5.5" customWidth="1"/>
    <col min="11" max="11" width="5.75" customWidth="1"/>
    <col min="12" max="12" width="7.5" customWidth="1"/>
    <col min="13" max="13" width="7.125" customWidth="1"/>
    <col min="14" max="14" width="7.875" customWidth="1"/>
    <col min="15" max="24" width="8.625" customWidth="1"/>
  </cols>
  <sheetData>
    <row r="1" spans="1:24" ht="18.75" customHeight="1">
      <c r="A1" s="1"/>
      <c r="B1" s="1"/>
      <c r="C1" s="2" t="s">
        <v>1</v>
      </c>
      <c r="D1" s="4"/>
      <c r="E1" s="4"/>
      <c r="F1" s="5"/>
      <c r="G1" s="5"/>
      <c r="H1" s="5"/>
      <c r="I1" s="5"/>
      <c r="J1" s="5"/>
      <c r="K1" s="5"/>
      <c r="L1" s="5"/>
      <c r="M1" s="5"/>
      <c r="N1" s="5"/>
    </row>
    <row r="2" spans="1:24" ht="18.75" customHeight="1">
      <c r="A2" s="6"/>
      <c r="B2" s="6"/>
      <c r="C2" s="7" t="s">
        <v>3</v>
      </c>
      <c r="D2" s="7"/>
      <c r="E2" s="7"/>
      <c r="F2" s="7"/>
      <c r="G2" s="7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ht="18.75" customHeight="1">
      <c r="A3" s="6"/>
      <c r="B3" s="6"/>
      <c r="C3" s="9" t="s">
        <v>5</v>
      </c>
      <c r="D3" s="9" t="s">
        <v>7</v>
      </c>
      <c r="E3" s="9"/>
      <c r="F3" s="9"/>
      <c r="G3" s="9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ht="18.75" customHeight="1">
      <c r="A4" s="6"/>
      <c r="B4" s="9"/>
      <c r="C4" s="11" t="s">
        <v>8</v>
      </c>
      <c r="D4" s="11" t="s">
        <v>10</v>
      </c>
      <c r="E4" s="13"/>
      <c r="F4" s="15"/>
      <c r="G4" s="15"/>
      <c r="H4" s="6"/>
      <c r="I4" s="6"/>
      <c r="J4" s="6"/>
      <c r="K4" s="6"/>
      <c r="L4" s="6"/>
      <c r="M4" s="126" t="s">
        <v>85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ht="18.75" customHeight="1">
      <c r="A5" s="19" t="s">
        <v>15</v>
      </c>
      <c r="B5" s="531" t="s">
        <v>4</v>
      </c>
      <c r="C5" s="536" t="s">
        <v>18</v>
      </c>
      <c r="D5" s="24" t="s">
        <v>20</v>
      </c>
      <c r="E5" s="25" t="s">
        <v>28</v>
      </c>
      <c r="F5" s="43"/>
      <c r="G5" s="538" t="s">
        <v>33</v>
      </c>
      <c r="H5" s="539"/>
      <c r="I5" s="539"/>
      <c r="J5" s="539"/>
      <c r="K5" s="540"/>
      <c r="L5" s="31" t="s">
        <v>37</v>
      </c>
      <c r="M5" s="31" t="s">
        <v>16</v>
      </c>
      <c r="N5" s="31" t="s">
        <v>38</v>
      </c>
      <c r="O5" s="33"/>
      <c r="P5" s="33"/>
      <c r="Q5" s="33"/>
      <c r="R5" s="33"/>
      <c r="S5" s="33"/>
      <c r="T5" s="33"/>
      <c r="U5" s="33"/>
      <c r="V5" s="33"/>
      <c r="W5" s="33"/>
      <c r="X5" s="33"/>
    </row>
    <row r="6" spans="1:24" ht="18.75" customHeight="1">
      <c r="A6" s="35" t="s">
        <v>39</v>
      </c>
      <c r="B6" s="532"/>
      <c r="C6" s="537"/>
      <c r="D6" s="36" t="s">
        <v>43</v>
      </c>
      <c r="E6" s="37"/>
      <c r="F6" s="43"/>
      <c r="G6" s="38" t="s">
        <v>53</v>
      </c>
      <c r="H6" s="38" t="s">
        <v>53</v>
      </c>
      <c r="I6" s="38" t="s">
        <v>53</v>
      </c>
      <c r="J6" s="38" t="s">
        <v>53</v>
      </c>
      <c r="K6" s="38" t="s">
        <v>53</v>
      </c>
      <c r="L6" s="39" t="s">
        <v>55</v>
      </c>
      <c r="M6" s="39" t="s">
        <v>58</v>
      </c>
      <c r="N6" s="39" t="s">
        <v>59</v>
      </c>
      <c r="O6" s="33"/>
      <c r="P6" s="33"/>
      <c r="Q6" s="33"/>
      <c r="R6" s="33"/>
      <c r="S6" s="33"/>
      <c r="T6" s="33"/>
      <c r="U6" s="33"/>
      <c r="V6" s="33"/>
      <c r="W6" s="33"/>
      <c r="X6" s="33"/>
    </row>
    <row r="7" spans="1:24" ht="18.75" customHeight="1">
      <c r="A7" s="40"/>
      <c r="B7" s="533"/>
      <c r="C7" s="535"/>
      <c r="D7" s="41"/>
      <c r="E7" s="42"/>
      <c r="F7" s="43" t="s">
        <v>70</v>
      </c>
      <c r="G7" s="44">
        <v>1</v>
      </c>
      <c r="H7" s="45">
        <v>2</v>
      </c>
      <c r="I7" s="45">
        <v>3</v>
      </c>
      <c r="J7" s="45">
        <v>4</v>
      </c>
      <c r="K7" s="45">
        <v>5</v>
      </c>
      <c r="L7" s="49" t="s">
        <v>73</v>
      </c>
      <c r="M7" s="49" t="s">
        <v>75</v>
      </c>
      <c r="N7" s="49" t="s">
        <v>76</v>
      </c>
      <c r="O7" s="33"/>
      <c r="P7" s="33"/>
      <c r="Q7" s="33"/>
      <c r="R7" s="33"/>
      <c r="S7" s="33"/>
      <c r="T7" s="33"/>
      <c r="U7" s="33"/>
      <c r="V7" s="33"/>
      <c r="W7" s="33"/>
      <c r="X7" s="33"/>
    </row>
    <row r="8" spans="1:24" ht="18.75" customHeight="1">
      <c r="A8" s="51"/>
      <c r="B8" s="52"/>
      <c r="C8" s="138" t="s">
        <v>78</v>
      </c>
      <c r="D8" s="139"/>
      <c r="E8" s="139"/>
      <c r="F8" s="59">
        <v>100</v>
      </c>
      <c r="G8" s="141"/>
      <c r="H8" s="141"/>
      <c r="I8" s="141"/>
      <c r="J8" s="141"/>
      <c r="K8" s="141"/>
      <c r="L8" s="142"/>
      <c r="M8" s="142"/>
      <c r="N8" s="143"/>
      <c r="O8" s="33"/>
      <c r="P8" s="33"/>
      <c r="Q8" s="33"/>
      <c r="R8" s="33"/>
      <c r="S8" s="33"/>
      <c r="T8" s="33"/>
      <c r="U8" s="33"/>
      <c r="V8" s="33"/>
      <c r="W8" s="33"/>
      <c r="X8" s="33"/>
    </row>
    <row r="9" spans="1:24" ht="18.75" customHeight="1">
      <c r="A9" s="51"/>
      <c r="B9" s="145"/>
      <c r="C9" s="146" t="s">
        <v>84</v>
      </c>
      <c r="D9" s="148"/>
      <c r="E9" s="148"/>
      <c r="F9" s="59">
        <v>45</v>
      </c>
      <c r="G9" s="150"/>
      <c r="H9" s="150"/>
      <c r="I9" s="150"/>
      <c r="J9" s="150"/>
      <c r="K9" s="150"/>
      <c r="L9" s="152"/>
      <c r="M9" s="152"/>
      <c r="N9" s="152"/>
      <c r="O9" s="33"/>
      <c r="P9" s="33"/>
      <c r="Q9" s="33"/>
      <c r="R9" s="33"/>
      <c r="S9" s="33"/>
      <c r="T9" s="33"/>
      <c r="U9" s="33"/>
      <c r="V9" s="33"/>
      <c r="W9" s="33"/>
      <c r="X9" s="33"/>
    </row>
    <row r="10" spans="1:24" ht="18.75" customHeight="1">
      <c r="A10" s="84"/>
      <c r="B10" s="154"/>
      <c r="C10" s="156" t="s">
        <v>88</v>
      </c>
      <c r="D10" s="158"/>
      <c r="E10" s="158"/>
      <c r="F10" s="103"/>
      <c r="G10" s="160"/>
      <c r="H10" s="160"/>
      <c r="I10" s="160"/>
      <c r="J10" s="160"/>
      <c r="K10" s="160"/>
      <c r="L10" s="160"/>
      <c r="M10" s="160"/>
      <c r="N10" s="160"/>
    </row>
    <row r="11" spans="1:24" ht="18.75" customHeight="1">
      <c r="A11" s="112" t="s">
        <v>39</v>
      </c>
      <c r="B11" s="162">
        <v>1.1000000000000001</v>
      </c>
      <c r="C11" s="166" t="s">
        <v>90</v>
      </c>
      <c r="D11" s="168"/>
      <c r="E11" s="170" t="s">
        <v>91</v>
      </c>
      <c r="F11" s="122">
        <v>2.5</v>
      </c>
      <c r="G11" s="171">
        <v>30</v>
      </c>
      <c r="H11" s="171">
        <v>25</v>
      </c>
      <c r="I11" s="171">
        <v>20</v>
      </c>
      <c r="J11" s="171">
        <v>15</v>
      </c>
      <c r="K11" s="171">
        <v>10</v>
      </c>
      <c r="L11" s="172"/>
      <c r="M11" s="172">
        <f t="shared" ref="M11:M12" si="0">(((IF(L11&gt;G11,G11,IF(L11&lt;K11,K11,L11)))-(IF(L11&lt;G11,G11,IF(AND(L11&gt;=G11,L11&lt;H11),G11,IF(AND(L11&gt;=H11,L11&lt;I11),H11,IF(AND(L11&gt;=I11,L11&lt;J11),I11,IF(AND(L11&gt;=J11,L11&lt;K11),J11,IF(L11&gt;=K11,K11,"0"))))))))/(K11-J11))+IF(L11&lt;G11,"1",IF(AND(L11&gt;=G11,L11&lt;H11),"1",IF(AND(L11&gt;=H11,L11&lt;I11),"2",IF(AND(L11&gt;=I11,L11&lt;J11),"3",IF(AND(L11&gt;=J11,L11&lt;K11),"4",IF(L11&gt;=K11,"5","0"))))))</f>
        <v>5</v>
      </c>
      <c r="N11" s="172">
        <f t="shared" ref="N11:N16" si="1">SUM(M11*F11)/100</f>
        <v>0.125</v>
      </c>
      <c r="O11" s="130"/>
      <c r="P11" s="130"/>
      <c r="Q11" s="130"/>
      <c r="R11" s="130"/>
      <c r="S11" s="130"/>
      <c r="T11" s="130"/>
      <c r="U11" s="130"/>
      <c r="V11" s="130"/>
      <c r="W11" s="130"/>
      <c r="X11" s="130"/>
    </row>
    <row r="12" spans="1:24" ht="18.75" customHeight="1">
      <c r="A12" s="132"/>
      <c r="B12" s="56">
        <v>1.2</v>
      </c>
      <c r="C12" s="134" t="s">
        <v>92</v>
      </c>
      <c r="D12" s="116" t="s">
        <v>93</v>
      </c>
      <c r="E12" s="118" t="s">
        <v>94</v>
      </c>
      <c r="F12" s="122">
        <v>0.5</v>
      </c>
      <c r="G12" s="127">
        <v>18</v>
      </c>
      <c r="H12" s="127">
        <v>17.5</v>
      </c>
      <c r="I12" s="127">
        <v>17</v>
      </c>
      <c r="J12" s="127">
        <v>16.5</v>
      </c>
      <c r="K12" s="127">
        <v>16</v>
      </c>
      <c r="L12" s="128">
        <v>15</v>
      </c>
      <c r="M12" s="128">
        <f t="shared" si="0"/>
        <v>5</v>
      </c>
      <c r="N12" s="128">
        <f t="shared" si="1"/>
        <v>2.5000000000000001E-2</v>
      </c>
      <c r="O12" s="130"/>
      <c r="P12" s="130"/>
      <c r="Q12" s="130"/>
      <c r="R12" s="130"/>
      <c r="S12" s="130"/>
      <c r="T12" s="130"/>
      <c r="U12" s="130"/>
      <c r="V12" s="130"/>
      <c r="W12" s="130"/>
      <c r="X12" s="130"/>
    </row>
    <row r="13" spans="1:24" ht="18.75" customHeight="1">
      <c r="A13" s="132"/>
      <c r="B13" s="24">
        <v>1.3</v>
      </c>
      <c r="C13" s="114" t="s">
        <v>95</v>
      </c>
      <c r="D13" s="116">
        <v>0.6</v>
      </c>
      <c r="E13" s="118" t="s">
        <v>94</v>
      </c>
      <c r="F13" s="122">
        <v>0.5</v>
      </c>
      <c r="G13" s="127">
        <v>50</v>
      </c>
      <c r="H13" s="127">
        <v>55</v>
      </c>
      <c r="I13" s="127">
        <v>60</v>
      </c>
      <c r="J13" s="127">
        <v>65</v>
      </c>
      <c r="K13" s="127">
        <v>70</v>
      </c>
      <c r="L13" s="128">
        <v>61.82</v>
      </c>
      <c r="M13" s="128">
        <f>(((IF(L13&lt;G13,G13,IF(L13&gt;K13,K13,L13)))-(IF(L13&lt;G13,G13,IF(AND(L13&gt;=G13,L13&lt;H13),G13,IF(AND(L13&gt;=H13,L13&lt;I13),H13,IF(AND(L13&gt;=I13,L13&lt;J13),I13,IF(AND(L13&gt;=J13,L13&lt;K13),J13,IF(L13&gt;=K13,K13,"0"))))))))/(K13-J13))+IF(L13&lt;G13,"1",IF(AND(L13&gt;=G13,L13&lt;H13),"1",IF(AND(L13&gt;=H13,L13&lt;I13),"2",IF(AND(L13&gt;=I13,L13&lt;J13),"3",IF(AND(L13&gt;=J13,L13&lt;K13),"4",IF(L13&gt;=K13,"5","0"))))))</f>
        <v>3.3639999999999999</v>
      </c>
      <c r="N13" s="128">
        <f t="shared" si="1"/>
        <v>1.6819999999999998E-2</v>
      </c>
      <c r="O13" s="130"/>
      <c r="P13" s="130"/>
      <c r="Q13" s="130"/>
      <c r="R13" s="130"/>
      <c r="S13" s="130"/>
      <c r="T13" s="130"/>
      <c r="U13" s="130"/>
      <c r="V13" s="130"/>
      <c r="W13" s="130"/>
      <c r="X13" s="130"/>
    </row>
    <row r="14" spans="1:24" ht="18.75" customHeight="1">
      <c r="A14" s="153"/>
      <c r="B14" s="155">
        <v>1.4</v>
      </c>
      <c r="C14" s="114" t="s">
        <v>96</v>
      </c>
      <c r="D14" s="116" t="s">
        <v>97</v>
      </c>
      <c r="E14" s="118" t="s">
        <v>94</v>
      </c>
      <c r="F14" s="122">
        <v>0.5</v>
      </c>
      <c r="G14" s="127">
        <v>7</v>
      </c>
      <c r="H14" s="127">
        <v>6</v>
      </c>
      <c r="I14" s="127">
        <v>5</v>
      </c>
      <c r="J14" s="127">
        <v>4</v>
      </c>
      <c r="K14" s="157">
        <v>3</v>
      </c>
      <c r="L14" s="128">
        <v>9.09</v>
      </c>
      <c r="M14" s="128">
        <f>(((IF(L14&gt;G14,G14,IF(L14&lt;K14,K14,L14)))-(IF(L14&lt;G14,G14,IF(AND(L14&gt;=G14,L14&lt;H14),G14,IF(AND(L14&gt;=H14,L14&lt;I14),H14,IF(AND(L14&gt;=I14,L14&lt;J14),I14,IF(AND(L14&gt;=J14,L14&lt;K14),J14,IF(L14&gt;=K14,K14,"0"))))))))/(K14-J14))+IF(L14&lt;G14,"1",IF(AND(L14&gt;=G14,L14&lt;H14),"1",IF(AND(L14&gt;=H14,L14&lt;I14),"2",IF(AND(L14&gt;=I14,L14&lt;J14),"3",IF(AND(L14&gt;=J14,L14&lt;K14),"4",IF(L14&gt;=K14,"5","0"))))))</f>
        <v>1</v>
      </c>
      <c r="N14" s="128">
        <f t="shared" si="1"/>
        <v>5.0000000000000001E-3</v>
      </c>
      <c r="O14" s="130"/>
      <c r="P14" s="130"/>
      <c r="Q14" s="130"/>
      <c r="R14" s="130"/>
      <c r="S14" s="130"/>
      <c r="T14" s="130"/>
      <c r="U14" s="130"/>
      <c r="V14" s="130"/>
      <c r="W14" s="130"/>
      <c r="X14" s="130"/>
    </row>
    <row r="15" spans="1:24" ht="18.75" customHeight="1">
      <c r="A15" s="159"/>
      <c r="B15" s="155">
        <v>1.5</v>
      </c>
      <c r="C15" s="114" t="s">
        <v>98</v>
      </c>
      <c r="D15" s="116">
        <v>0.6</v>
      </c>
      <c r="E15" s="118" t="s">
        <v>94</v>
      </c>
      <c r="F15" s="122">
        <v>0.5</v>
      </c>
      <c r="G15" s="127">
        <v>56</v>
      </c>
      <c r="H15" s="127">
        <v>58</v>
      </c>
      <c r="I15" s="127">
        <v>60</v>
      </c>
      <c r="J15" s="127">
        <v>62</v>
      </c>
      <c r="K15" s="127">
        <v>64</v>
      </c>
      <c r="L15" s="165">
        <v>74.56</v>
      </c>
      <c r="M15" s="128">
        <f t="shared" ref="M15:M16" si="2">(((IF(L15&lt;G15,G15,IF(L15&gt;K15,K15,L15)))-(IF(L15&lt;G15,G15,IF(AND(L15&gt;=G15,L15&lt;H15),G15,IF(AND(L15&gt;=H15,L15&lt;I15),H15,IF(AND(L15&gt;=I15,L15&lt;J15),I15,IF(AND(L15&gt;=J15,L15&lt;K15),J15,IF(L15&gt;=K15,K15,"0"))))))))/(K15-J15))+IF(L15&lt;G15,"1",IF(AND(L15&gt;=G15,L15&lt;H15),"1",IF(AND(L15&gt;=H15,L15&lt;I15),"2",IF(AND(L15&gt;=I15,L15&lt;J15),"3",IF(AND(L15&gt;=J15,L15&lt;K15),"4",IF(L15&gt;=K15,"5","0"))))))</f>
        <v>5</v>
      </c>
      <c r="N15" s="128">
        <f t="shared" si="1"/>
        <v>2.5000000000000001E-2</v>
      </c>
      <c r="O15" s="130"/>
      <c r="P15" s="130"/>
      <c r="Q15" s="130"/>
      <c r="R15" s="130"/>
      <c r="S15" s="130"/>
      <c r="T15" s="130"/>
      <c r="U15" s="130"/>
      <c r="V15" s="130"/>
      <c r="W15" s="130"/>
      <c r="X15" s="130"/>
    </row>
    <row r="16" spans="1:24" ht="18.75" customHeight="1">
      <c r="A16" s="159"/>
      <c r="B16" s="155">
        <v>1.6</v>
      </c>
      <c r="C16" s="114" t="s">
        <v>99</v>
      </c>
      <c r="D16" s="167">
        <v>0.6</v>
      </c>
      <c r="E16" s="167" t="s">
        <v>94</v>
      </c>
      <c r="F16" s="174">
        <v>0.5</v>
      </c>
      <c r="G16" s="180">
        <v>50</v>
      </c>
      <c r="H16" s="180">
        <v>55</v>
      </c>
      <c r="I16" s="180">
        <v>60</v>
      </c>
      <c r="J16" s="180">
        <v>65</v>
      </c>
      <c r="K16" s="180">
        <v>70</v>
      </c>
      <c r="L16" s="182">
        <v>50.46</v>
      </c>
      <c r="M16" s="128">
        <f t="shared" si="2"/>
        <v>1.0920000000000001</v>
      </c>
      <c r="N16" s="128">
        <f t="shared" si="1"/>
        <v>5.4600000000000004E-3</v>
      </c>
      <c r="O16" s="130"/>
      <c r="P16" s="130"/>
      <c r="Q16" s="130"/>
      <c r="R16" s="130"/>
      <c r="S16" s="130"/>
      <c r="T16" s="130"/>
      <c r="U16" s="130"/>
      <c r="V16" s="130"/>
      <c r="W16" s="130"/>
      <c r="X16" s="130"/>
    </row>
    <row r="17" spans="1:24" ht="18.75" customHeight="1">
      <c r="A17" s="159" t="s">
        <v>39</v>
      </c>
      <c r="B17" s="155">
        <v>1.7</v>
      </c>
      <c r="C17" s="184" t="s">
        <v>100</v>
      </c>
      <c r="D17" s="187"/>
      <c r="E17" s="188"/>
      <c r="F17" s="192"/>
      <c r="G17" s="189"/>
      <c r="H17" s="189"/>
      <c r="I17" s="189"/>
      <c r="J17" s="189"/>
      <c r="K17" s="189"/>
      <c r="L17" s="194"/>
      <c r="M17" s="194"/>
      <c r="N17" s="196"/>
      <c r="O17" s="130"/>
      <c r="P17" s="130"/>
      <c r="Q17" s="130"/>
      <c r="R17" s="130"/>
      <c r="S17" s="130"/>
      <c r="T17" s="130"/>
      <c r="U17" s="130"/>
      <c r="V17" s="130"/>
      <c r="W17" s="130"/>
      <c r="X17" s="130"/>
    </row>
    <row r="18" spans="1:24" ht="18.75" customHeight="1">
      <c r="A18" s="159"/>
      <c r="B18" s="155"/>
      <c r="C18" s="114" t="s">
        <v>101</v>
      </c>
      <c r="D18" s="170">
        <v>0.7</v>
      </c>
      <c r="E18" s="170" t="s">
        <v>94</v>
      </c>
      <c r="F18" s="199">
        <v>1</v>
      </c>
      <c r="G18" s="171">
        <v>70</v>
      </c>
      <c r="H18" s="171">
        <v>75</v>
      </c>
      <c r="I18" s="171">
        <v>80</v>
      </c>
      <c r="J18" s="171">
        <v>85</v>
      </c>
      <c r="K18" s="171">
        <v>90</v>
      </c>
      <c r="L18" s="201">
        <v>37.659999999999997</v>
      </c>
      <c r="M18" s="128">
        <f t="shared" ref="M18:M21" si="3">(((IF(L18&lt;G18,G18,IF(L18&gt;K18,K18,L18)))-(IF(L18&lt;G18,G18,IF(AND(L18&gt;=G18,L18&lt;H18),G18,IF(AND(L18&gt;=H18,L18&lt;I18),H18,IF(AND(L18&gt;=I18,L18&lt;J18),I18,IF(AND(L18&gt;=J18,L18&lt;K18),J18,IF(L18&gt;=K18,K18,"0"))))))))/(K18-J18))+IF(L18&lt;G18,"1",IF(AND(L18&gt;=G18,L18&lt;H18),"1",IF(AND(L18&gt;=H18,L18&lt;I18),"2",IF(AND(L18&gt;=I18,L18&lt;J18),"3",IF(AND(L18&gt;=J18,L18&lt;K18),"4",IF(L18&gt;=K18,"5","0"))))))</f>
        <v>1</v>
      </c>
      <c r="N18" s="128">
        <f t="shared" ref="N18:N21" si="4">SUM(M18*F18)/100</f>
        <v>0.01</v>
      </c>
      <c r="O18" s="130"/>
      <c r="P18" s="130"/>
      <c r="Q18" s="130"/>
      <c r="R18" s="130"/>
      <c r="S18" s="130"/>
      <c r="T18" s="130"/>
      <c r="U18" s="130"/>
      <c r="V18" s="130"/>
      <c r="W18" s="130"/>
      <c r="X18" s="130"/>
    </row>
    <row r="19" spans="1:24" ht="18.75" customHeight="1">
      <c r="A19" s="159"/>
      <c r="B19" s="155"/>
      <c r="C19" s="114" t="s">
        <v>102</v>
      </c>
      <c r="D19" s="118">
        <v>0.2</v>
      </c>
      <c r="E19" s="118" t="s">
        <v>94</v>
      </c>
      <c r="F19" s="122">
        <v>0.7</v>
      </c>
      <c r="G19" s="127">
        <v>20</v>
      </c>
      <c r="H19" s="127">
        <v>21</v>
      </c>
      <c r="I19" s="127">
        <v>22</v>
      </c>
      <c r="J19" s="127">
        <v>23</v>
      </c>
      <c r="K19" s="127">
        <v>24</v>
      </c>
      <c r="L19" s="165">
        <v>4.68</v>
      </c>
      <c r="M19" s="128">
        <f t="shared" si="3"/>
        <v>1</v>
      </c>
      <c r="N19" s="128">
        <f t="shared" si="4"/>
        <v>6.9999999999999993E-3</v>
      </c>
      <c r="O19" s="130"/>
      <c r="P19" s="130"/>
      <c r="Q19" s="130"/>
      <c r="R19" s="130"/>
      <c r="S19" s="130"/>
      <c r="T19" s="130"/>
      <c r="U19" s="130"/>
      <c r="V19" s="130"/>
      <c r="W19" s="130"/>
      <c r="X19" s="130"/>
    </row>
    <row r="20" spans="1:24" ht="18.75" customHeight="1">
      <c r="A20" s="159"/>
      <c r="B20" s="155"/>
      <c r="C20" s="114" t="s">
        <v>103</v>
      </c>
      <c r="D20" s="116">
        <v>0.7</v>
      </c>
      <c r="E20" s="118" t="s">
        <v>94</v>
      </c>
      <c r="F20" s="122">
        <v>0.8</v>
      </c>
      <c r="G20" s="127">
        <v>70</v>
      </c>
      <c r="H20" s="127">
        <v>75</v>
      </c>
      <c r="I20" s="127">
        <v>80</v>
      </c>
      <c r="J20" s="127">
        <v>85</v>
      </c>
      <c r="K20" s="127">
        <v>90</v>
      </c>
      <c r="L20" s="165">
        <v>79.34</v>
      </c>
      <c r="M20" s="128">
        <f t="shared" si="3"/>
        <v>2.8680000000000008</v>
      </c>
      <c r="N20" s="128">
        <f t="shared" si="4"/>
        <v>2.294400000000001E-2</v>
      </c>
      <c r="O20" s="130"/>
      <c r="P20" s="130"/>
      <c r="Q20" s="130"/>
      <c r="R20" s="130"/>
      <c r="S20" s="130"/>
      <c r="T20" s="130"/>
      <c r="U20" s="130"/>
      <c r="V20" s="130"/>
      <c r="W20" s="130"/>
      <c r="X20" s="130"/>
    </row>
    <row r="21" spans="1:24" ht="18.75" customHeight="1">
      <c r="A21" s="159" t="s">
        <v>39</v>
      </c>
      <c r="B21" s="155"/>
      <c r="C21" s="114" t="s">
        <v>104</v>
      </c>
      <c r="D21" s="118">
        <v>0.5</v>
      </c>
      <c r="E21" s="118" t="s">
        <v>94</v>
      </c>
      <c r="F21" s="122">
        <v>2.5</v>
      </c>
      <c r="G21" s="127">
        <v>50</v>
      </c>
      <c r="H21" s="127">
        <v>51</v>
      </c>
      <c r="I21" s="127">
        <v>52</v>
      </c>
      <c r="J21" s="127">
        <v>53</v>
      </c>
      <c r="K21" s="127">
        <v>54</v>
      </c>
      <c r="L21" s="165">
        <v>46.47</v>
      </c>
      <c r="M21" s="128">
        <f t="shared" si="3"/>
        <v>1</v>
      </c>
      <c r="N21" s="128">
        <f t="shared" si="4"/>
        <v>2.5000000000000001E-2</v>
      </c>
      <c r="O21" s="130"/>
      <c r="P21" s="130"/>
      <c r="Q21" s="130"/>
      <c r="R21" s="130"/>
      <c r="S21" s="130"/>
      <c r="T21" s="130"/>
      <c r="U21" s="130"/>
      <c r="V21" s="130"/>
      <c r="W21" s="130"/>
      <c r="X21" s="130"/>
    </row>
    <row r="22" spans="1:24" ht="18.75" customHeight="1">
      <c r="A22" s="159"/>
      <c r="B22" s="155">
        <v>1.8</v>
      </c>
      <c r="C22" s="114" t="s">
        <v>105</v>
      </c>
      <c r="D22" s="187"/>
      <c r="E22" s="213"/>
      <c r="F22" s="207"/>
      <c r="G22" s="210"/>
      <c r="H22" s="211"/>
      <c r="I22" s="211"/>
      <c r="J22" s="211"/>
      <c r="K22" s="211"/>
      <c r="L22" s="196"/>
      <c r="M22" s="196"/>
      <c r="N22" s="196"/>
      <c r="O22" s="130"/>
      <c r="P22" s="130"/>
      <c r="Q22" s="130"/>
      <c r="R22" s="130"/>
      <c r="S22" s="130"/>
      <c r="T22" s="130"/>
      <c r="U22" s="130"/>
      <c r="V22" s="130"/>
      <c r="W22" s="130"/>
      <c r="X22" s="130"/>
    </row>
    <row r="23" spans="1:24" ht="18.75" customHeight="1">
      <c r="A23" s="112"/>
      <c r="B23" s="155"/>
      <c r="C23" s="114" t="s">
        <v>106</v>
      </c>
      <c r="D23" s="116">
        <v>0.7</v>
      </c>
      <c r="E23" s="118" t="s">
        <v>94</v>
      </c>
      <c r="F23" s="122">
        <v>0.5</v>
      </c>
      <c r="G23" s="127">
        <v>70</v>
      </c>
      <c r="H23" s="127">
        <v>75</v>
      </c>
      <c r="I23" s="127">
        <v>80</v>
      </c>
      <c r="J23" s="127">
        <v>85</v>
      </c>
      <c r="K23" s="127">
        <v>90</v>
      </c>
      <c r="L23" s="165"/>
      <c r="M23" s="128">
        <f t="shared" ref="M23:M24" si="5">(((IF(L23&lt;G23,G23,IF(L23&gt;K23,K23,L23)))-(IF(L23&lt;G23,G23,IF(AND(L23&gt;=G23,L23&lt;H23),G23,IF(AND(L23&gt;=H23,L23&lt;I23),H23,IF(AND(L23&gt;=I23,L23&lt;J23),I23,IF(AND(L23&gt;=J23,L23&lt;K23),J23,IF(L23&gt;=K23,K23,"0"))))))))/(K23-J23))+IF(L23&lt;G23,"1",IF(AND(L23&gt;=G23,L23&lt;H23),"1",IF(AND(L23&gt;=H23,L23&lt;I23),"2",IF(AND(L23&gt;=I23,L23&lt;J23),"3",IF(AND(L23&gt;=J23,L23&lt;K23),"4",IF(L23&gt;=K23,"5","0"))))))</f>
        <v>1</v>
      </c>
      <c r="N23" s="128">
        <f t="shared" ref="N23:N41" si="6">SUM(M23*F23)/100</f>
        <v>5.0000000000000001E-3</v>
      </c>
      <c r="O23" s="130"/>
      <c r="P23" s="130"/>
      <c r="Q23" s="130"/>
      <c r="R23" s="130"/>
      <c r="S23" s="130"/>
      <c r="T23" s="130"/>
      <c r="U23" s="130"/>
      <c r="V23" s="130"/>
      <c r="W23" s="130"/>
      <c r="X23" s="130"/>
    </row>
    <row r="24" spans="1:24" ht="18.75" customHeight="1">
      <c r="A24" s="112"/>
      <c r="B24" s="216"/>
      <c r="C24" s="114" t="s">
        <v>107</v>
      </c>
      <c r="D24" s="116">
        <v>0.56000000000000005</v>
      </c>
      <c r="E24" s="118" t="s">
        <v>94</v>
      </c>
      <c r="F24" s="122">
        <v>0.5</v>
      </c>
      <c r="G24" s="127">
        <v>40</v>
      </c>
      <c r="H24" s="127">
        <v>45</v>
      </c>
      <c r="I24" s="127">
        <v>50</v>
      </c>
      <c r="J24" s="127">
        <v>55</v>
      </c>
      <c r="K24" s="127">
        <v>60</v>
      </c>
      <c r="L24" s="165"/>
      <c r="M24" s="128">
        <f t="shared" si="5"/>
        <v>1</v>
      </c>
      <c r="N24" s="128">
        <f t="shared" si="6"/>
        <v>5.0000000000000001E-3</v>
      </c>
      <c r="O24" s="130"/>
      <c r="P24" s="130"/>
      <c r="Q24" s="130"/>
      <c r="R24" s="130"/>
      <c r="S24" s="130"/>
      <c r="T24" s="130"/>
      <c r="U24" s="130"/>
      <c r="V24" s="130"/>
      <c r="W24" s="130"/>
      <c r="X24" s="130"/>
    </row>
    <row r="25" spans="1:24" ht="18.75" customHeight="1">
      <c r="A25" s="112" t="s">
        <v>39</v>
      </c>
      <c r="B25" s="219">
        <v>1.9</v>
      </c>
      <c r="C25" s="114" t="s">
        <v>108</v>
      </c>
      <c r="D25" s="221"/>
      <c r="E25" s="118" t="s">
        <v>94</v>
      </c>
      <c r="F25" s="122">
        <v>2.5</v>
      </c>
      <c r="G25" s="127">
        <v>50</v>
      </c>
      <c r="H25" s="127">
        <v>45</v>
      </c>
      <c r="I25" s="127">
        <v>40</v>
      </c>
      <c r="J25" s="127">
        <v>35</v>
      </c>
      <c r="K25" s="127">
        <v>30</v>
      </c>
      <c r="L25" s="128">
        <v>14.06</v>
      </c>
      <c r="M25" s="128">
        <f t="shared" ref="M25:M26" si="7">(((IF(L25&gt;G25,G25,IF(L25&lt;K25,K25,L25)))-(IF(L25&lt;G25,G25,IF(AND(L25&gt;=G25,L25&lt;H25),G25,IF(AND(L25&gt;=H25,L25&lt;I25),H25,IF(AND(L25&gt;=I25,L25&lt;J25),I25,IF(AND(L25&gt;=J25,L25&lt;K25),J25,IF(L25&gt;=K25,K25,"0"))))))))/(K25-J25))+IF(L25&lt;G25,"1",IF(AND(L25&gt;=G25,L25&lt;H25),"1",IF(AND(L25&gt;=H25,L25&lt;I25),"2",IF(AND(L25&gt;=I25,L25&lt;J25),"3",IF(AND(L25&gt;=J25,L25&lt;K25),"4",IF(L25&gt;=K25,"5","0"))))))</f>
        <v>5</v>
      </c>
      <c r="N25" s="128">
        <f t="shared" si="6"/>
        <v>0.125</v>
      </c>
      <c r="O25" s="130"/>
      <c r="P25" s="130"/>
      <c r="Q25" s="130"/>
      <c r="R25" s="130"/>
      <c r="S25" s="130"/>
      <c r="T25" s="130"/>
      <c r="U25" s="130"/>
      <c r="V25" s="130"/>
      <c r="W25" s="130"/>
      <c r="X25" s="130"/>
    </row>
    <row r="26" spans="1:24" ht="18.75" customHeight="1">
      <c r="A26" s="225"/>
      <c r="B26" s="216">
        <v>1.1000000000000001</v>
      </c>
      <c r="C26" s="114" t="s">
        <v>109</v>
      </c>
      <c r="D26" s="116" t="s">
        <v>110</v>
      </c>
      <c r="E26" s="118" t="s">
        <v>94</v>
      </c>
      <c r="F26" s="229">
        <v>1</v>
      </c>
      <c r="G26" s="127">
        <v>20</v>
      </c>
      <c r="H26" s="127">
        <v>18</v>
      </c>
      <c r="I26" s="127">
        <v>16</v>
      </c>
      <c r="J26" s="127">
        <v>14</v>
      </c>
      <c r="K26" s="127">
        <v>12</v>
      </c>
      <c r="L26" s="165">
        <v>0</v>
      </c>
      <c r="M26" s="128">
        <f t="shared" si="7"/>
        <v>5</v>
      </c>
      <c r="N26" s="128">
        <f t="shared" si="6"/>
        <v>0.05</v>
      </c>
      <c r="O26" s="130"/>
      <c r="P26" s="130"/>
      <c r="Q26" s="130"/>
      <c r="R26" s="130"/>
      <c r="S26" s="130"/>
      <c r="T26" s="130"/>
      <c r="U26" s="130"/>
      <c r="V26" s="130"/>
      <c r="W26" s="130"/>
      <c r="X26" s="130"/>
    </row>
    <row r="27" spans="1:24" ht="18.75" customHeight="1">
      <c r="A27" s="225"/>
      <c r="B27" s="216">
        <v>1.1100000000000001</v>
      </c>
      <c r="C27" s="134" t="s">
        <v>111</v>
      </c>
      <c r="D27" s="221" t="s">
        <v>112</v>
      </c>
      <c r="E27" s="118" t="s">
        <v>94</v>
      </c>
      <c r="F27" s="122">
        <v>0.5</v>
      </c>
      <c r="G27" s="157">
        <v>30</v>
      </c>
      <c r="H27" s="127">
        <v>40</v>
      </c>
      <c r="I27" s="127">
        <v>50</v>
      </c>
      <c r="J27" s="127">
        <v>60</v>
      </c>
      <c r="K27" s="127">
        <v>70</v>
      </c>
      <c r="L27" s="182">
        <v>0</v>
      </c>
      <c r="M27" s="128">
        <f t="shared" ref="M27:M30" si="8">(((IF(L27&lt;G27,G27,IF(L27&gt;K27,K27,L27)))-(IF(L27&lt;G27,G27,IF(AND(L27&gt;=G27,L27&lt;H27),G27,IF(AND(L27&gt;=H27,L27&lt;I27),H27,IF(AND(L27&gt;=I27,L27&lt;J27),I27,IF(AND(L27&gt;=J27,L27&lt;K27),J27,IF(L27&gt;=K27,K27,"0"))))))))/(K27-J27))+IF(L27&lt;G27,"1",IF(AND(L27&gt;=G27,L27&lt;H27),"1",IF(AND(L27&gt;=H27,L27&lt;I27),"2",IF(AND(L27&gt;=I27,L27&lt;J27),"3",IF(AND(L27&gt;=J27,L27&lt;K27),"4",IF(L27&gt;=K27,"5","0"))))))</f>
        <v>1</v>
      </c>
      <c r="N27" s="128">
        <f t="shared" si="6"/>
        <v>5.0000000000000001E-3</v>
      </c>
      <c r="O27" s="130"/>
      <c r="P27" s="130"/>
      <c r="Q27" s="130"/>
      <c r="R27" s="130"/>
      <c r="S27" s="130"/>
      <c r="T27" s="130"/>
      <c r="U27" s="130"/>
      <c r="V27" s="130"/>
      <c r="W27" s="130"/>
      <c r="X27" s="130"/>
    </row>
    <row r="28" spans="1:24" ht="18.75" customHeight="1">
      <c r="A28" s="112" t="s">
        <v>113</v>
      </c>
      <c r="B28" s="216">
        <v>1.1200000000000001</v>
      </c>
      <c r="C28" s="114" t="s">
        <v>114</v>
      </c>
      <c r="D28" s="118">
        <v>0.47</v>
      </c>
      <c r="E28" s="118" t="s">
        <v>94</v>
      </c>
      <c r="F28" s="122">
        <v>1</v>
      </c>
      <c r="G28" s="127">
        <v>43</v>
      </c>
      <c r="H28" s="127">
        <v>45</v>
      </c>
      <c r="I28" s="127">
        <v>47</v>
      </c>
      <c r="J28" s="127">
        <v>49</v>
      </c>
      <c r="K28" s="127">
        <v>51</v>
      </c>
      <c r="L28" s="165">
        <v>51.17</v>
      </c>
      <c r="M28" s="128">
        <f t="shared" si="8"/>
        <v>5</v>
      </c>
      <c r="N28" s="128">
        <f t="shared" si="6"/>
        <v>0.05</v>
      </c>
      <c r="O28" s="130"/>
      <c r="P28" s="130"/>
      <c r="Q28" s="130"/>
      <c r="R28" s="130"/>
      <c r="S28" s="130"/>
      <c r="T28" s="130"/>
      <c r="U28" s="130"/>
      <c r="V28" s="130"/>
      <c r="W28" s="130"/>
      <c r="X28" s="130"/>
    </row>
    <row r="29" spans="1:24" ht="18.75" customHeight="1">
      <c r="A29" s="225" t="s">
        <v>39</v>
      </c>
      <c r="B29" s="216">
        <v>1.1299999999999999</v>
      </c>
      <c r="C29" s="236" t="s">
        <v>115</v>
      </c>
      <c r="D29" s="116">
        <v>0.6</v>
      </c>
      <c r="E29" s="239" t="s">
        <v>116</v>
      </c>
      <c r="F29" s="199">
        <v>2.5</v>
      </c>
      <c r="G29" s="240">
        <v>30</v>
      </c>
      <c r="H29" s="240">
        <v>40</v>
      </c>
      <c r="I29" s="240">
        <v>50</v>
      </c>
      <c r="J29" s="240">
        <v>60</v>
      </c>
      <c r="K29" s="240">
        <v>70</v>
      </c>
      <c r="L29" s="215"/>
      <c r="M29" s="128">
        <f t="shared" si="8"/>
        <v>1</v>
      </c>
      <c r="N29" s="128">
        <f t="shared" si="6"/>
        <v>2.5000000000000001E-2</v>
      </c>
      <c r="O29" s="130"/>
      <c r="P29" s="130"/>
      <c r="Q29" s="130"/>
      <c r="R29" s="130"/>
      <c r="S29" s="130"/>
      <c r="T29" s="130"/>
      <c r="U29" s="130"/>
      <c r="V29" s="130"/>
      <c r="W29" s="130"/>
      <c r="X29" s="130"/>
    </row>
    <row r="30" spans="1:24" ht="18.75" customHeight="1">
      <c r="A30" s="225" t="s">
        <v>113</v>
      </c>
      <c r="B30" s="216">
        <v>1.1399999999999999</v>
      </c>
      <c r="C30" s="242" t="s">
        <v>117</v>
      </c>
      <c r="D30" s="243"/>
      <c r="E30" s="118" t="s">
        <v>94</v>
      </c>
      <c r="F30" s="246">
        <v>1</v>
      </c>
      <c r="G30" s="248">
        <v>30</v>
      </c>
      <c r="H30" s="248">
        <v>40</v>
      </c>
      <c r="I30" s="248">
        <v>50</v>
      </c>
      <c r="J30" s="248">
        <v>60</v>
      </c>
      <c r="K30" s="248">
        <v>70</v>
      </c>
      <c r="L30" s="223">
        <v>97.63</v>
      </c>
      <c r="M30" s="128">
        <f t="shared" si="8"/>
        <v>5</v>
      </c>
      <c r="N30" s="128">
        <f t="shared" si="6"/>
        <v>0.05</v>
      </c>
      <c r="O30" s="130"/>
      <c r="P30" s="130"/>
      <c r="Q30" s="130"/>
      <c r="R30" s="130"/>
      <c r="S30" s="130"/>
      <c r="T30" s="130"/>
      <c r="U30" s="130"/>
      <c r="V30" s="130"/>
      <c r="W30" s="130"/>
      <c r="X30" s="130"/>
    </row>
    <row r="31" spans="1:24" ht="18.75" customHeight="1">
      <c r="A31" s="225" t="s">
        <v>113</v>
      </c>
      <c r="B31" s="249">
        <v>1.1499999999999999</v>
      </c>
      <c r="C31" s="250" t="s">
        <v>118</v>
      </c>
      <c r="D31" s="116" t="s">
        <v>53</v>
      </c>
      <c r="E31" s="118" t="s">
        <v>119</v>
      </c>
      <c r="F31" s="251">
        <v>0</v>
      </c>
      <c r="G31" s="253" t="s">
        <v>121</v>
      </c>
      <c r="H31" s="180" t="s">
        <v>122</v>
      </c>
      <c r="I31" s="180" t="s">
        <v>123</v>
      </c>
      <c r="J31" s="180" t="s">
        <v>124</v>
      </c>
      <c r="K31" s="180" t="s">
        <v>125</v>
      </c>
      <c r="L31" s="165"/>
      <c r="M31" s="215"/>
      <c r="N31" s="128">
        <f t="shared" si="6"/>
        <v>0</v>
      </c>
      <c r="O31" s="130"/>
      <c r="P31" s="130"/>
      <c r="Q31" s="130"/>
      <c r="R31" s="130"/>
      <c r="S31" s="130"/>
      <c r="T31" s="130"/>
      <c r="U31" s="130"/>
      <c r="V31" s="130"/>
      <c r="W31" s="130"/>
      <c r="X31" s="130"/>
    </row>
    <row r="32" spans="1:24" ht="18.75" customHeight="1">
      <c r="A32" s="225"/>
      <c r="B32" s="216">
        <v>1.1599999999999999</v>
      </c>
      <c r="C32" s="134" t="s">
        <v>126</v>
      </c>
      <c r="D32" s="116" t="s">
        <v>127</v>
      </c>
      <c r="E32" s="118" t="s">
        <v>119</v>
      </c>
      <c r="F32" s="254">
        <v>1</v>
      </c>
      <c r="G32" s="255" t="s">
        <v>128</v>
      </c>
      <c r="H32" s="127" t="s">
        <v>129</v>
      </c>
      <c r="I32" s="127" t="s">
        <v>123</v>
      </c>
      <c r="J32" s="127" t="s">
        <v>124</v>
      </c>
      <c r="K32" s="127" t="s">
        <v>130</v>
      </c>
      <c r="L32" s="165"/>
      <c r="M32" s="215"/>
      <c r="N32" s="128">
        <f t="shared" si="6"/>
        <v>0</v>
      </c>
      <c r="O32" s="130"/>
      <c r="P32" s="130"/>
      <c r="Q32" s="130"/>
      <c r="R32" s="130"/>
      <c r="S32" s="130"/>
      <c r="T32" s="130"/>
      <c r="U32" s="130"/>
      <c r="V32" s="130"/>
      <c r="W32" s="130"/>
      <c r="X32" s="130"/>
    </row>
    <row r="33" spans="1:24" ht="18.75" customHeight="1">
      <c r="A33" s="225"/>
      <c r="B33" s="216">
        <v>1.17</v>
      </c>
      <c r="C33" s="114" t="s">
        <v>131</v>
      </c>
      <c r="D33" s="116" t="s">
        <v>132</v>
      </c>
      <c r="E33" s="118" t="s">
        <v>133</v>
      </c>
      <c r="F33" s="254">
        <v>0</v>
      </c>
      <c r="G33" s="256" t="s">
        <v>134</v>
      </c>
      <c r="H33" s="257"/>
      <c r="I33" s="257"/>
      <c r="J33" s="257"/>
      <c r="K33" s="256" t="s">
        <v>135</v>
      </c>
      <c r="L33" s="165"/>
      <c r="M33" s="215"/>
      <c r="N33" s="128">
        <f t="shared" si="6"/>
        <v>0</v>
      </c>
      <c r="O33" s="130"/>
      <c r="P33" s="130"/>
      <c r="Q33" s="130"/>
      <c r="R33" s="130"/>
      <c r="S33" s="130"/>
      <c r="T33" s="130"/>
      <c r="U33" s="130"/>
      <c r="V33" s="130"/>
      <c r="W33" s="130"/>
      <c r="X33" s="130"/>
    </row>
    <row r="34" spans="1:24" ht="18.75" customHeight="1">
      <c r="A34" s="112"/>
      <c r="B34" s="216">
        <v>1.18</v>
      </c>
      <c r="C34" s="250" t="s">
        <v>136</v>
      </c>
      <c r="D34" s="258" t="s">
        <v>127</v>
      </c>
      <c r="E34" s="118" t="s">
        <v>116</v>
      </c>
      <c r="F34" s="254">
        <v>1</v>
      </c>
      <c r="G34" s="253" t="s">
        <v>121</v>
      </c>
      <c r="H34" s="180" t="s">
        <v>122</v>
      </c>
      <c r="I34" s="180" t="s">
        <v>123</v>
      </c>
      <c r="J34" s="180" t="s">
        <v>124</v>
      </c>
      <c r="K34" s="180" t="s">
        <v>125</v>
      </c>
      <c r="L34" s="165">
        <v>3</v>
      </c>
      <c r="M34" s="215">
        <v>3</v>
      </c>
      <c r="N34" s="128">
        <f t="shared" si="6"/>
        <v>0.03</v>
      </c>
      <c r="O34" s="130"/>
      <c r="P34" s="130"/>
      <c r="Q34" s="130"/>
      <c r="R34" s="130"/>
      <c r="S34" s="130"/>
      <c r="T34" s="130"/>
      <c r="U34" s="130"/>
      <c r="V34" s="130"/>
      <c r="W34" s="130"/>
      <c r="X34" s="130"/>
    </row>
    <row r="35" spans="1:24" ht="18.75" customHeight="1">
      <c r="A35" s="225" t="s">
        <v>39</v>
      </c>
      <c r="B35" s="259">
        <v>1.19</v>
      </c>
      <c r="C35" s="260" t="s">
        <v>137</v>
      </c>
      <c r="D35" s="261">
        <v>0.54</v>
      </c>
      <c r="E35" s="262" t="s">
        <v>94</v>
      </c>
      <c r="F35" s="264">
        <v>2.5</v>
      </c>
      <c r="G35" s="127">
        <v>52</v>
      </c>
      <c r="H35" s="127">
        <v>53</v>
      </c>
      <c r="I35" s="127">
        <v>54</v>
      </c>
      <c r="J35" s="265">
        <v>55</v>
      </c>
      <c r="K35" s="127">
        <v>56</v>
      </c>
      <c r="L35" s="215">
        <v>76.12</v>
      </c>
      <c r="M35" s="128">
        <f>(((IF(L35&lt;G35,G35,IF(L35&gt;K35,K35,L35)))-(IF(L35&lt;G35,G35,IF(AND(L35&gt;=G35,L35&lt;H35),G35,IF(AND(L35&gt;=H35,L35&lt;I35),H35,IF(AND(L35&gt;=I35,L35&lt;J35),I35,IF(AND(L35&gt;=J35,L35&lt;K35),J35,IF(L35&gt;=K35,K35,"0"))))))))/(K35-J35))+IF(L35&lt;G35,"1",IF(AND(L35&gt;=G35,L35&lt;H35),"1",IF(AND(L35&gt;=H35,L35&lt;I35),"2",IF(AND(L35&gt;=I35,L35&lt;J35),"3",IF(AND(L35&gt;=J35,L35&lt;K35),"4",IF(L35&gt;=K35,"5","0"))))))</f>
        <v>5</v>
      </c>
      <c r="N35" s="128">
        <f t="shared" si="6"/>
        <v>0.125</v>
      </c>
    </row>
    <row r="36" spans="1:24" ht="18.75" customHeight="1">
      <c r="A36" s="225" t="s">
        <v>138</v>
      </c>
      <c r="B36" s="259">
        <v>1.2</v>
      </c>
      <c r="C36" s="267" t="s">
        <v>139</v>
      </c>
      <c r="D36" s="268" t="s">
        <v>130</v>
      </c>
      <c r="E36" s="272" t="s">
        <v>116</v>
      </c>
      <c r="F36" s="271">
        <v>3</v>
      </c>
      <c r="G36" s="255" t="s">
        <v>128</v>
      </c>
      <c r="H36" s="127" t="s">
        <v>129</v>
      </c>
      <c r="I36" s="180" t="s">
        <v>123</v>
      </c>
      <c r="J36" s="180" t="s">
        <v>124</v>
      </c>
      <c r="K36" s="127" t="s">
        <v>130</v>
      </c>
      <c r="L36" s="215">
        <v>5</v>
      </c>
      <c r="M36" s="215">
        <v>5</v>
      </c>
      <c r="N36" s="128">
        <f t="shared" si="6"/>
        <v>0.15</v>
      </c>
    </row>
    <row r="37" spans="1:24" ht="18.75" customHeight="1">
      <c r="A37" s="225" t="s">
        <v>113</v>
      </c>
      <c r="B37" s="259">
        <v>1.21</v>
      </c>
      <c r="C37" s="134" t="s">
        <v>142</v>
      </c>
      <c r="D37" s="273">
        <v>0.87</v>
      </c>
      <c r="E37" s="274" t="s">
        <v>143</v>
      </c>
      <c r="F37" s="275">
        <v>1</v>
      </c>
      <c r="G37" s="276">
        <v>79</v>
      </c>
      <c r="H37" s="276">
        <v>81</v>
      </c>
      <c r="I37" s="276">
        <v>83</v>
      </c>
      <c r="J37" s="276">
        <v>85</v>
      </c>
      <c r="K37" s="276">
        <v>87</v>
      </c>
      <c r="L37" s="215">
        <v>0</v>
      </c>
      <c r="M37" s="128">
        <f>(((IF(L37&lt;G37,G37,IF(L37&gt;K37,K37,L37)))-(IF(L37&lt;G37,G37,IF(AND(L37&gt;=G37,L37&lt;H37),G37,IF(AND(L37&gt;=H37,L37&lt;I37),H37,IF(AND(L37&gt;=I37,L37&lt;J37),I37,IF(AND(L37&gt;=J37,L37&lt;K37),J37,IF(L37&gt;=K37,K37,"0"))))))))/(K37-J37))+IF(L37&lt;G37,"1",IF(AND(L37&gt;=G37,L37&lt;H37),"1",IF(AND(L37&gt;=H37,L37&lt;I37),"2",IF(AND(L37&gt;=I37,L37&lt;J37),"3",IF(AND(L37&gt;=J37,L37&lt;K37),"4",IF(L37&gt;=K37,"5","0"))))))</f>
        <v>1</v>
      </c>
      <c r="N37" s="128">
        <f t="shared" si="6"/>
        <v>0.01</v>
      </c>
    </row>
    <row r="38" spans="1:24" ht="18.75" customHeight="1">
      <c r="A38" s="112" t="s">
        <v>39</v>
      </c>
      <c r="B38" s="259">
        <v>1.22</v>
      </c>
      <c r="C38" s="260" t="s">
        <v>144</v>
      </c>
      <c r="D38" s="268" t="s">
        <v>287</v>
      </c>
      <c r="E38" s="262" t="s">
        <v>94</v>
      </c>
      <c r="F38" s="275">
        <v>2.5</v>
      </c>
      <c r="G38" s="127">
        <v>4</v>
      </c>
      <c r="H38" s="127">
        <v>3.6</v>
      </c>
      <c r="I38" s="127">
        <v>3.2</v>
      </c>
      <c r="J38" s="127">
        <v>2.8</v>
      </c>
      <c r="K38" s="127">
        <v>2.4</v>
      </c>
      <c r="L38" s="215">
        <v>0</v>
      </c>
      <c r="M38" s="128">
        <f t="shared" ref="M38:M40" si="9">(((IF(L38&gt;G38,G38,IF(L38&lt;K38,K38,L38)))-(IF(L38&lt;G38,G38,IF(AND(L38&gt;=G38,L38&lt;H38),G38,IF(AND(L38&gt;=H38,L38&lt;I38),H38,IF(AND(L38&gt;=I38,L38&lt;J38),I38,IF(AND(L38&gt;=J38,L38&lt;K38),J38,IF(L38&gt;=K38,K38,"0"))))))))/(K38-J38))+IF(L38&lt;G38,"1",IF(AND(L38&gt;=G38,L38&lt;H38),"1",IF(AND(L38&gt;=H38,L38&lt;I38),"2",IF(AND(L38&gt;=I38,L38&lt;J38),"3",IF(AND(L38&gt;=J38,L38&lt;K38),"4",IF(L38&gt;=K38,"5","0"))))))</f>
        <v>5.0000000000000009</v>
      </c>
      <c r="N38" s="128">
        <f t="shared" si="6"/>
        <v>0.12500000000000003</v>
      </c>
    </row>
    <row r="39" spans="1:24" ht="18.75" customHeight="1">
      <c r="A39" s="112" t="s">
        <v>39</v>
      </c>
      <c r="B39" s="259">
        <v>1.23</v>
      </c>
      <c r="C39" s="278" t="s">
        <v>146</v>
      </c>
      <c r="D39" s="268" t="s">
        <v>288</v>
      </c>
      <c r="E39" s="262" t="s">
        <v>94</v>
      </c>
      <c r="F39" s="275">
        <v>2.5</v>
      </c>
      <c r="G39" s="180">
        <v>22</v>
      </c>
      <c r="H39" s="180">
        <v>21.75</v>
      </c>
      <c r="I39" s="180">
        <v>21.5</v>
      </c>
      <c r="J39" s="180">
        <v>21.25</v>
      </c>
      <c r="K39" s="180">
        <v>21</v>
      </c>
      <c r="L39" s="215">
        <v>0</v>
      </c>
      <c r="M39" s="128">
        <f t="shared" si="9"/>
        <v>5</v>
      </c>
      <c r="N39" s="128">
        <f t="shared" si="6"/>
        <v>0.125</v>
      </c>
    </row>
    <row r="40" spans="1:24" ht="18.75" customHeight="1">
      <c r="A40" s="534" t="s">
        <v>39</v>
      </c>
      <c r="B40" s="279">
        <v>1.24</v>
      </c>
      <c r="C40" s="280" t="s">
        <v>148</v>
      </c>
      <c r="D40" s="281" t="s">
        <v>149</v>
      </c>
      <c r="E40" s="262" t="s">
        <v>94</v>
      </c>
      <c r="F40" s="282">
        <v>1.3</v>
      </c>
      <c r="G40" s="127">
        <v>2.4</v>
      </c>
      <c r="H40" s="127">
        <v>2.2000000000000002</v>
      </c>
      <c r="I40" s="127">
        <v>2</v>
      </c>
      <c r="J40" s="127">
        <v>1.8</v>
      </c>
      <c r="K40" s="127">
        <v>1.6</v>
      </c>
      <c r="L40" s="182">
        <v>0.92</v>
      </c>
      <c r="M40" s="128">
        <f t="shared" si="9"/>
        <v>5</v>
      </c>
      <c r="N40" s="128">
        <f t="shared" si="6"/>
        <v>6.5000000000000002E-2</v>
      </c>
    </row>
    <row r="41" spans="1:24" ht="18.75" customHeight="1">
      <c r="A41" s="535"/>
      <c r="B41" s="259"/>
      <c r="C41" s="285" t="s">
        <v>151</v>
      </c>
      <c r="D41" s="281">
        <v>0.1</v>
      </c>
      <c r="E41" s="286" t="s">
        <v>94</v>
      </c>
      <c r="F41" s="288">
        <v>1.2</v>
      </c>
      <c r="G41" s="289">
        <v>6</v>
      </c>
      <c r="H41" s="289">
        <v>8</v>
      </c>
      <c r="I41" s="289">
        <v>10</v>
      </c>
      <c r="J41" s="289">
        <v>12</v>
      </c>
      <c r="K41" s="289">
        <v>14</v>
      </c>
      <c r="L41" s="284">
        <v>5.87</v>
      </c>
      <c r="M41" s="128">
        <f>(((IF(L41&lt;G41,G41,IF(L41&gt;K41,K41,L41)))-(IF(L41&lt;G41,G41,IF(AND(L41&gt;=G41,L41&lt;H41),G41,IF(AND(L41&gt;=H41,L41&lt;I41),H41,IF(AND(L41&gt;=I41,L41&lt;J41),I41,IF(AND(L41&gt;=J41,L41&lt;K41),J41,IF(L41&gt;=K41,K41,"0"))))))))/(K41-J41))+IF(L41&lt;G41,"1",IF(AND(L41&gt;=G41,L41&lt;H41),"1",IF(AND(L41&gt;=H41,L41&lt;I41),"2",IF(AND(L41&gt;=I41,L41&lt;J41),"3",IF(AND(L41&gt;=J41,L41&lt;K41),"4",IF(L41&gt;=K41,"5","0"))))))</f>
        <v>1</v>
      </c>
      <c r="N41" s="128">
        <f t="shared" si="6"/>
        <v>1.2E-2</v>
      </c>
    </row>
    <row r="42" spans="1:24" ht="18.75" customHeight="1">
      <c r="A42" s="112" t="s">
        <v>113</v>
      </c>
      <c r="B42" s="259">
        <v>1.25</v>
      </c>
      <c r="C42" s="290" t="s">
        <v>153</v>
      </c>
      <c r="D42" s="291"/>
      <c r="E42" s="292"/>
      <c r="F42" s="294"/>
      <c r="G42" s="189"/>
      <c r="H42" s="295"/>
      <c r="I42" s="295"/>
      <c r="J42" s="295"/>
      <c r="K42" s="295"/>
      <c r="L42" s="194"/>
      <c r="M42" s="194"/>
      <c r="N42" s="196"/>
    </row>
    <row r="43" spans="1:24" ht="18.75" customHeight="1">
      <c r="A43" s="112"/>
      <c r="B43" s="259"/>
      <c r="C43" s="134" t="s">
        <v>154</v>
      </c>
      <c r="D43" s="41" t="s">
        <v>130</v>
      </c>
      <c r="E43" s="296" t="s">
        <v>116</v>
      </c>
      <c r="F43" s="297">
        <v>0.5</v>
      </c>
      <c r="G43" s="240" t="s">
        <v>121</v>
      </c>
      <c r="H43" s="299" t="s">
        <v>122</v>
      </c>
      <c r="I43" s="299" t="s">
        <v>123</v>
      </c>
      <c r="J43" s="299" t="s">
        <v>124</v>
      </c>
      <c r="K43" s="299" t="s">
        <v>125</v>
      </c>
      <c r="L43" s="39">
        <v>3</v>
      </c>
      <c r="M43" s="39">
        <v>3</v>
      </c>
      <c r="N43" s="128">
        <f t="shared" ref="N43:N45" si="10">SUM(M43*F43)/100</f>
        <v>1.4999999999999999E-2</v>
      </c>
    </row>
    <row r="44" spans="1:24" ht="18.75" customHeight="1">
      <c r="A44" s="112"/>
      <c r="B44" s="259"/>
      <c r="C44" s="114" t="s">
        <v>155</v>
      </c>
      <c r="D44" s="300" t="s">
        <v>130</v>
      </c>
      <c r="E44" s="301" t="s">
        <v>116</v>
      </c>
      <c r="F44" s="297">
        <v>0.5</v>
      </c>
      <c r="G44" s="302" t="s">
        <v>121</v>
      </c>
      <c r="H44" s="303" t="s">
        <v>122</v>
      </c>
      <c r="I44" s="303" t="s">
        <v>123</v>
      </c>
      <c r="J44" s="303" t="s">
        <v>124</v>
      </c>
      <c r="K44" s="303" t="s">
        <v>125</v>
      </c>
      <c r="L44" s="215"/>
      <c r="M44" s="215">
        <v>0</v>
      </c>
      <c r="N44" s="128">
        <f t="shared" si="10"/>
        <v>0</v>
      </c>
    </row>
    <row r="45" spans="1:24" ht="18.75" customHeight="1">
      <c r="A45" s="112"/>
      <c r="B45" s="259"/>
      <c r="C45" s="134" t="s">
        <v>156</v>
      </c>
      <c r="D45" s="304" t="s">
        <v>130</v>
      </c>
      <c r="E45" s="305" t="s">
        <v>116</v>
      </c>
      <c r="F45" s="307">
        <v>0.5</v>
      </c>
      <c r="G45" s="248" t="s">
        <v>121</v>
      </c>
      <c r="H45" s="308" t="s">
        <v>122</v>
      </c>
      <c r="I45" s="308" t="s">
        <v>123</v>
      </c>
      <c r="J45" s="308" t="s">
        <v>124</v>
      </c>
      <c r="K45" s="308" t="s">
        <v>125</v>
      </c>
      <c r="L45" s="284"/>
      <c r="M45" s="284">
        <v>0</v>
      </c>
      <c r="N45" s="128">
        <f t="shared" si="10"/>
        <v>0</v>
      </c>
    </row>
    <row r="46" spans="1:24" ht="18.75" customHeight="1">
      <c r="A46" s="112" t="s">
        <v>113</v>
      </c>
      <c r="B46" s="259">
        <v>1.26</v>
      </c>
      <c r="C46" s="290" t="s">
        <v>157</v>
      </c>
      <c r="D46" s="309"/>
      <c r="E46" s="292"/>
      <c r="F46" s="294"/>
      <c r="G46" s="189"/>
      <c r="H46" s="295"/>
      <c r="I46" s="295"/>
      <c r="J46" s="295"/>
      <c r="K46" s="295"/>
      <c r="L46" s="194"/>
      <c r="M46" s="194"/>
      <c r="N46" s="196"/>
    </row>
    <row r="47" spans="1:24" ht="18.75" customHeight="1">
      <c r="A47" s="225"/>
      <c r="B47" s="259"/>
      <c r="C47" s="114" t="s">
        <v>158</v>
      </c>
      <c r="D47" s="41" t="s">
        <v>130</v>
      </c>
      <c r="E47" s="296" t="s">
        <v>116</v>
      </c>
      <c r="F47" s="254">
        <v>0.5</v>
      </c>
      <c r="G47" s="240" t="s">
        <v>121</v>
      </c>
      <c r="H47" s="299" t="s">
        <v>122</v>
      </c>
      <c r="I47" s="299" t="s">
        <v>123</v>
      </c>
      <c r="J47" s="299" t="s">
        <v>124</v>
      </c>
      <c r="K47" s="299" t="s">
        <v>125</v>
      </c>
      <c r="L47" s="39">
        <v>3</v>
      </c>
      <c r="M47" s="39">
        <v>3</v>
      </c>
      <c r="N47" s="128">
        <f t="shared" ref="N47:N53" si="11">SUM(M47*F47)/100</f>
        <v>1.4999999999999999E-2</v>
      </c>
    </row>
    <row r="48" spans="1:24" ht="18.75" customHeight="1">
      <c r="A48" s="225"/>
      <c r="B48" s="259"/>
      <c r="C48" s="114" t="s">
        <v>159</v>
      </c>
      <c r="D48" s="155" t="s">
        <v>130</v>
      </c>
      <c r="E48" s="301" t="s">
        <v>116</v>
      </c>
      <c r="F48" s="254">
        <v>0.5</v>
      </c>
      <c r="G48" s="302" t="s">
        <v>121</v>
      </c>
      <c r="H48" s="303" t="s">
        <v>122</v>
      </c>
      <c r="I48" s="303" t="s">
        <v>123</v>
      </c>
      <c r="J48" s="303" t="s">
        <v>124</v>
      </c>
      <c r="K48" s="303" t="s">
        <v>125</v>
      </c>
      <c r="L48" s="223"/>
      <c r="M48" s="223">
        <v>0</v>
      </c>
      <c r="N48" s="128">
        <f t="shared" si="11"/>
        <v>0</v>
      </c>
    </row>
    <row r="49" spans="1:14" ht="18.75" customHeight="1">
      <c r="A49" s="225"/>
      <c r="B49" s="312"/>
      <c r="C49" s="313" t="s">
        <v>160</v>
      </c>
      <c r="D49" s="300" t="s">
        <v>130</v>
      </c>
      <c r="E49" s="301" t="s">
        <v>116</v>
      </c>
      <c r="F49" s="254">
        <v>0.5</v>
      </c>
      <c r="G49" s="302" t="s">
        <v>121</v>
      </c>
      <c r="H49" s="303" t="s">
        <v>122</v>
      </c>
      <c r="I49" s="303" t="s">
        <v>123</v>
      </c>
      <c r="J49" s="303" t="s">
        <v>124</v>
      </c>
      <c r="K49" s="303" t="s">
        <v>125</v>
      </c>
      <c r="L49" s="215">
        <v>5</v>
      </c>
      <c r="M49" s="215">
        <v>5</v>
      </c>
      <c r="N49" s="128">
        <f t="shared" si="11"/>
        <v>2.5000000000000001E-2</v>
      </c>
    </row>
    <row r="50" spans="1:14" ht="18.75" customHeight="1">
      <c r="A50" s="225"/>
      <c r="B50" s="259"/>
      <c r="C50" s="114" t="s">
        <v>161</v>
      </c>
      <c r="D50" s="300">
        <v>1</v>
      </c>
      <c r="E50" s="301" t="s">
        <v>116</v>
      </c>
      <c r="F50" s="254">
        <v>0.5</v>
      </c>
      <c r="G50" s="302">
        <v>80</v>
      </c>
      <c r="H50" s="315">
        <v>85</v>
      </c>
      <c r="I50" s="315">
        <v>90</v>
      </c>
      <c r="J50" s="315">
        <v>95</v>
      </c>
      <c r="K50" s="315">
        <v>100</v>
      </c>
      <c r="L50" s="215">
        <v>100</v>
      </c>
      <c r="M50" s="128">
        <f>(((IF(L50&lt;G50,G50,IF(L50&gt;K50,K50,L50)))-(IF(L50&lt;G50,G50,IF(AND(L50&gt;=G50,L50&lt;H50),G50,IF(AND(L50&gt;=H50,L50&lt;I50),H50,IF(AND(L50&gt;=I50,L50&lt;J50),I50,IF(AND(L50&gt;=J50,L50&lt;K50),J50,IF(L50&gt;=K50,K50,"0"))))))))/(K50-J50))+IF(L50&lt;G50,"1",IF(AND(L50&gt;=G50,L50&lt;H50),"1",IF(AND(L50&gt;=H50,L50&lt;I50),"2",IF(AND(L50&gt;=I50,L50&lt;J50),"3",IF(AND(L50&gt;=J50,L50&lt;K50),"4",IF(L50&gt;=K50,"5","0"))))))</f>
        <v>5</v>
      </c>
      <c r="N50" s="128">
        <f t="shared" si="11"/>
        <v>2.5000000000000001E-2</v>
      </c>
    </row>
    <row r="51" spans="1:14" ht="18.75" customHeight="1">
      <c r="A51" s="112"/>
      <c r="B51" s="259"/>
      <c r="C51" s="134" t="s">
        <v>162</v>
      </c>
      <c r="D51" s="300">
        <v>1</v>
      </c>
      <c r="E51" s="301" t="s">
        <v>116</v>
      </c>
      <c r="F51" s="254">
        <v>0.5</v>
      </c>
      <c r="G51" s="302" t="s">
        <v>121</v>
      </c>
      <c r="H51" s="303" t="s">
        <v>122</v>
      </c>
      <c r="I51" s="303" t="s">
        <v>123</v>
      </c>
      <c r="J51" s="303" t="s">
        <v>124</v>
      </c>
      <c r="K51" s="303" t="s">
        <v>125</v>
      </c>
      <c r="L51" s="317"/>
      <c r="M51" s="318">
        <v>0</v>
      </c>
      <c r="N51" s="128">
        <f t="shared" si="11"/>
        <v>0</v>
      </c>
    </row>
    <row r="52" spans="1:14" ht="18.75" customHeight="1">
      <c r="A52" s="112" t="s">
        <v>113</v>
      </c>
      <c r="B52" s="259">
        <v>1.27</v>
      </c>
      <c r="C52" s="114" t="s">
        <v>163</v>
      </c>
      <c r="D52" s="300">
        <v>0.8</v>
      </c>
      <c r="E52" s="301" t="s">
        <v>116</v>
      </c>
      <c r="F52" s="254">
        <v>1</v>
      </c>
      <c r="G52" s="302">
        <v>40</v>
      </c>
      <c r="H52" s="315">
        <v>50</v>
      </c>
      <c r="I52" s="315">
        <v>60</v>
      </c>
      <c r="J52" s="315">
        <v>70</v>
      </c>
      <c r="K52" s="315">
        <v>80</v>
      </c>
      <c r="L52" s="317"/>
      <c r="M52" s="128">
        <f>(((IF(L52&lt;G52,G52,IF(L52&gt;K52,K52,L52)))-(IF(L52&lt;G52,G52,IF(AND(L52&gt;=G52,L52&lt;H52),G52,IF(AND(L52&gt;=H52,L52&lt;I52),H52,IF(AND(L52&gt;=I52,L52&lt;J52),I52,IF(AND(L52&gt;=J52,L52&lt;K52),J52,IF(L52&gt;=K52,K52,"0"))))))))/(K52-J52))+IF(L52&lt;G52,"1",IF(AND(L52&gt;=G52,L52&lt;H52),"1",IF(AND(L52&gt;=H52,L52&lt;I52),"2",IF(AND(L52&gt;=I52,L52&lt;J52),"3",IF(AND(L52&gt;=J52,L52&lt;K52),"4",IF(L52&gt;=K52,"5","0"))))))</f>
        <v>1</v>
      </c>
      <c r="N52" s="128">
        <f t="shared" si="11"/>
        <v>0.01</v>
      </c>
    </row>
    <row r="53" spans="1:14" ht="18.75" customHeight="1">
      <c r="A53" s="320"/>
      <c r="B53" s="279">
        <v>1.28</v>
      </c>
      <c r="C53" s="250" t="s">
        <v>164</v>
      </c>
      <c r="D53" s="304">
        <v>0.8</v>
      </c>
      <c r="E53" s="305" t="s">
        <v>116</v>
      </c>
      <c r="F53" s="322">
        <v>0.5</v>
      </c>
      <c r="G53" s="323">
        <v>70</v>
      </c>
      <c r="H53" s="323">
        <v>75</v>
      </c>
      <c r="I53" s="323">
        <v>80</v>
      </c>
      <c r="J53" s="323">
        <v>85</v>
      </c>
      <c r="K53" s="323">
        <v>90</v>
      </c>
      <c r="L53" s="324"/>
      <c r="M53" s="128">
        <v>5</v>
      </c>
      <c r="N53" s="128">
        <f t="shared" si="11"/>
        <v>2.5000000000000001E-2</v>
      </c>
    </row>
    <row r="54" spans="1:14" ht="18.75" customHeight="1">
      <c r="A54" s="320"/>
      <c r="B54" s="326">
        <v>1.29</v>
      </c>
      <c r="C54" s="327" t="s">
        <v>165</v>
      </c>
      <c r="D54" s="291"/>
      <c r="E54" s="292"/>
      <c r="F54" s="189"/>
      <c r="G54" s="189"/>
      <c r="H54" s="295"/>
      <c r="I54" s="189"/>
      <c r="J54" s="189"/>
      <c r="K54" s="295"/>
      <c r="L54" s="194"/>
      <c r="M54" s="194"/>
      <c r="N54" s="196"/>
    </row>
    <row r="55" spans="1:14" ht="18.75" customHeight="1">
      <c r="A55" s="153"/>
      <c r="B55" s="328"/>
      <c r="C55" s="250" t="s">
        <v>166</v>
      </c>
      <c r="D55" s="329">
        <v>0.6</v>
      </c>
      <c r="E55" s="296" t="s">
        <v>116</v>
      </c>
      <c r="F55" s="297">
        <v>0.5</v>
      </c>
      <c r="G55" s="171">
        <v>40</v>
      </c>
      <c r="H55" s="171">
        <v>45</v>
      </c>
      <c r="I55" s="171">
        <v>50</v>
      </c>
      <c r="J55" s="171">
        <v>55</v>
      </c>
      <c r="K55" s="171">
        <v>60</v>
      </c>
      <c r="L55" s="39"/>
      <c r="M55" s="128">
        <f t="shared" ref="M55:M57" si="12">(((IF(L55&lt;G55,G55,IF(L55&gt;K55,K55,L55)))-(IF(L55&lt;G55,G55,IF(AND(L55&gt;=G55,L55&lt;H55),G55,IF(AND(L55&gt;=H55,L55&lt;I55),H55,IF(AND(L55&gt;=I55,L55&lt;J55),I55,IF(AND(L55&gt;=J55,L55&lt;K55),J55,IF(L55&gt;=K55,K55,"0"))))))))/(K55-J55))+IF(L55&lt;G55,"1",IF(AND(L55&gt;=G55,L55&lt;H55),"1",IF(AND(L55&gt;=H55,L55&lt;I55),"2",IF(AND(L55&gt;=I55,L55&lt;J55),"3",IF(AND(L55&gt;=J55,L55&lt;K55),"4",IF(L55&gt;=K55,"5","0"))))))</f>
        <v>1</v>
      </c>
      <c r="N55" s="128">
        <f t="shared" ref="N55:N60" si="13">SUM(M55*F55)/100</f>
        <v>5.0000000000000001E-3</v>
      </c>
    </row>
    <row r="56" spans="1:14" ht="18.75" customHeight="1">
      <c r="A56" s="153"/>
      <c r="B56" s="331"/>
      <c r="C56" s="250" t="s">
        <v>167</v>
      </c>
      <c r="D56" s="300">
        <v>0.5</v>
      </c>
      <c r="E56" s="301" t="s">
        <v>116</v>
      </c>
      <c r="F56" s="254">
        <v>0.5</v>
      </c>
      <c r="G56" s="127">
        <v>30</v>
      </c>
      <c r="H56" s="127">
        <v>35</v>
      </c>
      <c r="I56" s="127">
        <v>40</v>
      </c>
      <c r="J56" s="127">
        <v>45</v>
      </c>
      <c r="K56" s="127">
        <v>50</v>
      </c>
      <c r="L56" s="215"/>
      <c r="M56" s="128">
        <f t="shared" si="12"/>
        <v>1</v>
      </c>
      <c r="N56" s="128">
        <f t="shared" si="13"/>
        <v>5.0000000000000001E-3</v>
      </c>
    </row>
    <row r="57" spans="1:14" ht="18.75" customHeight="1">
      <c r="A57" s="112"/>
      <c r="B57" s="312"/>
      <c r="C57" s="250" t="s">
        <v>168</v>
      </c>
      <c r="D57" s="300">
        <v>0.4</v>
      </c>
      <c r="E57" s="301" t="s">
        <v>116</v>
      </c>
      <c r="F57" s="254">
        <v>0.5</v>
      </c>
      <c r="G57" s="127">
        <v>20</v>
      </c>
      <c r="H57" s="127">
        <v>25</v>
      </c>
      <c r="I57" s="127">
        <v>30</v>
      </c>
      <c r="J57" s="127">
        <v>35</v>
      </c>
      <c r="K57" s="127">
        <v>40</v>
      </c>
      <c r="L57" s="215"/>
      <c r="M57" s="128">
        <f t="shared" si="12"/>
        <v>1</v>
      </c>
      <c r="N57" s="128">
        <f t="shared" si="13"/>
        <v>5.0000000000000001E-3</v>
      </c>
    </row>
    <row r="58" spans="1:14" ht="18.75" customHeight="1">
      <c r="A58" s="225" t="s">
        <v>169</v>
      </c>
      <c r="B58" s="259">
        <v>1.3</v>
      </c>
      <c r="C58" s="332" t="s">
        <v>170</v>
      </c>
      <c r="D58" s="333"/>
      <c r="E58" s="333" t="s">
        <v>116</v>
      </c>
      <c r="F58" s="335">
        <v>0</v>
      </c>
      <c r="G58" s="302" t="s">
        <v>121</v>
      </c>
      <c r="H58" s="303" t="s">
        <v>122</v>
      </c>
      <c r="I58" s="303" t="s">
        <v>123</v>
      </c>
      <c r="J58" s="303" t="s">
        <v>124</v>
      </c>
      <c r="K58" s="303" t="s">
        <v>125</v>
      </c>
      <c r="L58" s="165"/>
      <c r="M58" s="215">
        <v>2</v>
      </c>
      <c r="N58" s="128">
        <f t="shared" si="13"/>
        <v>0</v>
      </c>
    </row>
    <row r="59" spans="1:14" ht="18.75" customHeight="1">
      <c r="A59" s="112"/>
      <c r="B59" s="216">
        <v>1.31</v>
      </c>
      <c r="C59" s="337" t="s">
        <v>171</v>
      </c>
      <c r="D59" s="338"/>
      <c r="E59" s="339"/>
      <c r="F59" s="335">
        <v>1.3</v>
      </c>
      <c r="G59" s="171">
        <v>2</v>
      </c>
      <c r="H59" s="171">
        <v>4</v>
      </c>
      <c r="I59" s="171">
        <v>6</v>
      </c>
      <c r="J59" s="171">
        <v>8</v>
      </c>
      <c r="K59" s="171">
        <v>10</v>
      </c>
      <c r="L59" s="165"/>
      <c r="M59" s="128">
        <v>5</v>
      </c>
      <c r="N59" s="128">
        <f t="shared" si="13"/>
        <v>6.5000000000000002E-2</v>
      </c>
    </row>
    <row r="60" spans="1:14" ht="18.75" customHeight="1">
      <c r="A60" s="225"/>
      <c r="B60" s="279">
        <v>1.32</v>
      </c>
      <c r="C60" s="342" t="s">
        <v>172</v>
      </c>
      <c r="D60" s="344"/>
      <c r="E60" s="345"/>
      <c r="F60" s="271">
        <v>1.2</v>
      </c>
      <c r="G60" s="346">
        <v>1</v>
      </c>
      <c r="H60" s="346">
        <v>2</v>
      </c>
      <c r="I60" s="346">
        <v>3</v>
      </c>
      <c r="J60" s="346">
        <v>4</v>
      </c>
      <c r="K60" s="346">
        <v>5</v>
      </c>
      <c r="L60" s="182"/>
      <c r="M60" s="324">
        <v>5</v>
      </c>
      <c r="N60" s="324">
        <f t="shared" si="13"/>
        <v>0.06</v>
      </c>
    </row>
    <row r="61" spans="1:14" ht="18.75" customHeight="1">
      <c r="A61" s="225"/>
      <c r="B61" s="348"/>
      <c r="C61" s="350" t="s">
        <v>173</v>
      </c>
      <c r="D61" s="351"/>
      <c r="E61" s="351"/>
      <c r="F61" s="354">
        <v>30</v>
      </c>
      <c r="G61" s="355"/>
      <c r="H61" s="355"/>
      <c r="I61" s="355"/>
      <c r="J61" s="355"/>
      <c r="K61" s="355"/>
      <c r="L61" s="355"/>
      <c r="M61" s="355"/>
      <c r="N61" s="355"/>
    </row>
    <row r="62" spans="1:14" ht="18.75" customHeight="1">
      <c r="A62" s="225"/>
      <c r="B62" s="357"/>
      <c r="C62" s="156" t="s">
        <v>174</v>
      </c>
      <c r="D62" s="359"/>
      <c r="E62" s="361"/>
      <c r="F62" s="275"/>
      <c r="G62" s="154"/>
      <c r="H62" s="154"/>
      <c r="I62" s="154"/>
      <c r="J62" s="154"/>
      <c r="K62" s="154"/>
      <c r="L62" s="154"/>
      <c r="M62" s="154"/>
      <c r="N62" s="154"/>
    </row>
    <row r="63" spans="1:14" ht="18.75" customHeight="1">
      <c r="A63" s="225" t="s">
        <v>169</v>
      </c>
      <c r="B63" s="363">
        <v>2.1</v>
      </c>
      <c r="C63" s="365" t="s">
        <v>175</v>
      </c>
      <c r="D63" s="367" t="s">
        <v>53</v>
      </c>
      <c r="E63" s="369" t="s">
        <v>116</v>
      </c>
      <c r="F63" s="282">
        <v>3</v>
      </c>
      <c r="G63" s="289" t="s">
        <v>121</v>
      </c>
      <c r="H63" s="289" t="s">
        <v>122</v>
      </c>
      <c r="I63" s="289" t="s">
        <v>123</v>
      </c>
      <c r="J63" s="289" t="s">
        <v>124</v>
      </c>
      <c r="K63" s="289" t="s">
        <v>125</v>
      </c>
      <c r="L63" s="371">
        <v>2</v>
      </c>
      <c r="M63" s="371">
        <v>2</v>
      </c>
      <c r="N63" s="172">
        <f>SUM(M63*F63)/100</f>
        <v>0.06</v>
      </c>
    </row>
    <row r="64" spans="1:14" ht="18.75" customHeight="1">
      <c r="A64" s="225" t="s">
        <v>169</v>
      </c>
      <c r="B64" s="358">
        <v>2.2000000000000002</v>
      </c>
      <c r="C64" s="341" t="s">
        <v>176</v>
      </c>
      <c r="D64" s="364"/>
      <c r="E64" s="366"/>
      <c r="F64" s="368"/>
      <c r="G64" s="194"/>
      <c r="H64" s="194"/>
      <c r="I64" s="194"/>
      <c r="J64" s="194"/>
      <c r="K64" s="194"/>
      <c r="L64" s="194"/>
      <c r="M64" s="194"/>
      <c r="N64" s="196"/>
    </row>
    <row r="65" spans="1:14" ht="18.75" customHeight="1">
      <c r="A65" s="225"/>
      <c r="B65" s="259"/>
      <c r="C65" s="360" t="s">
        <v>177</v>
      </c>
      <c r="D65" s="370" t="s">
        <v>178</v>
      </c>
      <c r="E65" s="372" t="s">
        <v>94</v>
      </c>
      <c r="F65" s="374">
        <v>1.5</v>
      </c>
      <c r="G65" s="171">
        <v>20</v>
      </c>
      <c r="H65" s="171">
        <v>25</v>
      </c>
      <c r="I65" s="171">
        <v>30</v>
      </c>
      <c r="J65" s="171">
        <v>35</v>
      </c>
      <c r="K65" s="171">
        <v>40</v>
      </c>
      <c r="L65" s="39">
        <v>20.88</v>
      </c>
      <c r="M65" s="128">
        <f t="shared" ref="M65:M66" si="14">(((IF(L65&lt;G65,G65,IF(L65&gt;K65,K65,L65)))-(IF(L65&lt;G65,G65,IF(AND(L65&gt;=G65,L65&lt;H65),G65,IF(AND(L65&gt;=H65,L65&lt;I65),H65,IF(AND(L65&gt;=I65,L65&lt;J65),I65,IF(AND(L65&gt;=J65,L65&lt;K65),J65,IF(L65&gt;=K65,K65,"0"))))))))/(K65-J65))+IF(L65&lt;G65,"1",IF(AND(L65&gt;=G65,L65&lt;H65),"1",IF(AND(L65&gt;=H65,L65&lt;I65),"2",IF(AND(L65&gt;=I65,L65&lt;J65),"3",IF(AND(L65&gt;=J65,L65&lt;K65),"4",IF(L65&gt;=K65,"5","0"))))))</f>
        <v>1.1759999999999997</v>
      </c>
      <c r="N65" s="128">
        <f t="shared" ref="N65:N81" si="15">SUM(M65*F65)/100</f>
        <v>1.7639999999999996E-2</v>
      </c>
    </row>
    <row r="66" spans="1:14" ht="18.75" customHeight="1">
      <c r="A66" s="112"/>
      <c r="B66" s="259"/>
      <c r="C66" s="360" t="s">
        <v>179</v>
      </c>
      <c r="D66" s="268" t="s">
        <v>180</v>
      </c>
      <c r="E66" s="274" t="s">
        <v>94</v>
      </c>
      <c r="F66" s="335">
        <v>1.5</v>
      </c>
      <c r="G66" s="127">
        <v>25</v>
      </c>
      <c r="H66" s="127">
        <v>30</v>
      </c>
      <c r="I66" s="127">
        <v>35</v>
      </c>
      <c r="J66" s="127">
        <v>40</v>
      </c>
      <c r="K66" s="276">
        <v>45</v>
      </c>
      <c r="L66" s="215">
        <v>26.31</v>
      </c>
      <c r="M66" s="128">
        <f t="shared" si="14"/>
        <v>1.2619999999999998</v>
      </c>
      <c r="N66" s="128">
        <f t="shared" si="15"/>
        <v>1.8929999999999999E-2</v>
      </c>
    </row>
    <row r="67" spans="1:14" ht="18.75" customHeight="1">
      <c r="A67" s="225" t="s">
        <v>39</v>
      </c>
      <c r="B67" s="358">
        <v>2.2999999999999998</v>
      </c>
      <c r="C67" s="260" t="s">
        <v>181</v>
      </c>
      <c r="D67" s="268" t="s">
        <v>97</v>
      </c>
      <c r="E67" s="274" t="s">
        <v>94</v>
      </c>
      <c r="F67" s="377">
        <v>2</v>
      </c>
      <c r="G67" s="276">
        <v>8</v>
      </c>
      <c r="H67" s="276">
        <v>7.75</v>
      </c>
      <c r="I67" s="379">
        <v>7.5</v>
      </c>
      <c r="J67" s="276">
        <v>7.25</v>
      </c>
      <c r="K67" s="276">
        <v>7</v>
      </c>
      <c r="L67" s="318">
        <v>2.35</v>
      </c>
      <c r="M67" s="128">
        <f>(((IF(L67&gt;G67,G67,IF(L67&lt;K67,K67,L67)))-(IF(L67&lt;G67,G67,IF(AND(L67&gt;=G67,L67&lt;H67),G67,IF(AND(L67&gt;=H67,L67&lt;I67),H67,IF(AND(L67&gt;=I67,L67&lt;J67),I67,IF(AND(L67&gt;=J67,L67&lt;K67),J67,IF(L67&gt;=K67,K67,"0"))))))))/(K67-J67))+IF(L67&lt;G67,"1",IF(AND(L67&gt;=G67,L67&lt;H67),"1",IF(AND(L67&gt;=H67,L67&lt;I67),"2",IF(AND(L67&gt;=I67,L67&lt;J67),"3",IF(AND(L67&gt;=J67,L67&lt;K67),"4",IF(L67&gt;=K67,"5","0"))))))</f>
        <v>5</v>
      </c>
      <c r="N67" s="128">
        <f t="shared" si="15"/>
        <v>0.1</v>
      </c>
    </row>
    <row r="68" spans="1:14" ht="18.75" customHeight="1">
      <c r="A68" s="225" t="s">
        <v>169</v>
      </c>
      <c r="B68" s="358">
        <v>2.4</v>
      </c>
      <c r="C68" s="360" t="s">
        <v>182</v>
      </c>
      <c r="D68" s="268"/>
      <c r="E68" s="388"/>
      <c r="F68" s="282">
        <v>3</v>
      </c>
      <c r="G68" s="382"/>
      <c r="H68" s="382"/>
      <c r="I68" s="382"/>
      <c r="J68" s="382"/>
      <c r="K68" s="382"/>
      <c r="L68" s="284"/>
      <c r="M68" s="284">
        <v>2</v>
      </c>
      <c r="N68" s="128">
        <f t="shared" si="15"/>
        <v>0.06</v>
      </c>
    </row>
    <row r="69" spans="1:14" ht="18.75" customHeight="1">
      <c r="A69" s="112" t="s">
        <v>39</v>
      </c>
      <c r="B69" s="358">
        <v>2.5</v>
      </c>
      <c r="C69" s="384" t="s">
        <v>183</v>
      </c>
      <c r="D69" s="268">
        <v>0.2</v>
      </c>
      <c r="E69" s="274" t="s">
        <v>94</v>
      </c>
      <c r="F69" s="368"/>
      <c r="G69" s="276">
        <v>16</v>
      </c>
      <c r="H69" s="276">
        <v>18</v>
      </c>
      <c r="I69" s="276">
        <v>20</v>
      </c>
      <c r="J69" s="276">
        <v>22</v>
      </c>
      <c r="K69" s="276">
        <v>24</v>
      </c>
      <c r="L69" s="318">
        <v>14.42</v>
      </c>
      <c r="M69" s="128">
        <f t="shared" ref="M69:M72" si="16">(((IF(L69&lt;G69,G69,IF(L69&gt;K69,K69,L69)))-(IF(L69&lt;G69,G69,IF(AND(L69&gt;=G69,L69&lt;H69),G69,IF(AND(L69&gt;=H69,L69&lt;I69),H69,IF(AND(L69&gt;=I69,L69&lt;J69),I69,IF(AND(L69&gt;=J69,L69&lt;K69),J69,IF(L69&gt;=K69,K69,"0"))))))))/(K69-J69))+IF(L69&lt;G69,"1",IF(AND(L69&gt;=G69,L69&lt;H69),"1",IF(AND(L69&gt;=H69,L69&lt;I69),"2",IF(AND(L69&gt;=I69,L69&lt;J69),"3",IF(AND(L69&gt;=J69,L69&lt;K69),"4",IF(L69&gt;=K69,"5","0"))))))</f>
        <v>1</v>
      </c>
      <c r="N69" s="128">
        <f t="shared" si="15"/>
        <v>0</v>
      </c>
    </row>
    <row r="70" spans="1:14" ht="18.75" customHeight="1">
      <c r="A70" s="112"/>
      <c r="B70" s="358"/>
      <c r="C70" s="285" t="s">
        <v>184</v>
      </c>
      <c r="D70" s="268">
        <v>0.1</v>
      </c>
      <c r="E70" s="274"/>
      <c r="F70" s="392"/>
      <c r="G70" s="87">
        <v>6</v>
      </c>
      <c r="H70" s="87">
        <v>8</v>
      </c>
      <c r="I70" s="87">
        <v>10</v>
      </c>
      <c r="J70" s="87">
        <v>12</v>
      </c>
      <c r="K70" s="87">
        <v>14</v>
      </c>
      <c r="L70" s="390"/>
      <c r="M70" s="128">
        <f t="shared" si="16"/>
        <v>1</v>
      </c>
      <c r="N70" s="128">
        <f t="shared" si="15"/>
        <v>0</v>
      </c>
    </row>
    <row r="71" spans="1:14" ht="18.75" customHeight="1">
      <c r="A71" s="112"/>
      <c r="B71" s="358"/>
      <c r="C71" s="280" t="s">
        <v>185</v>
      </c>
      <c r="D71" s="268">
        <v>0.2</v>
      </c>
      <c r="E71" s="274"/>
      <c r="F71" s="275">
        <v>0</v>
      </c>
      <c r="G71" s="276">
        <v>16</v>
      </c>
      <c r="H71" s="276">
        <v>18</v>
      </c>
      <c r="I71" s="276">
        <v>20</v>
      </c>
      <c r="J71" s="276">
        <v>22</v>
      </c>
      <c r="K71" s="276">
        <v>24</v>
      </c>
      <c r="L71" s="318"/>
      <c r="M71" s="128">
        <f t="shared" si="16"/>
        <v>1</v>
      </c>
      <c r="N71" s="128">
        <f t="shared" si="15"/>
        <v>0</v>
      </c>
    </row>
    <row r="72" spans="1:14" ht="18.75" customHeight="1">
      <c r="A72" s="112"/>
      <c r="B72" s="358"/>
      <c r="C72" s="360" t="s">
        <v>186</v>
      </c>
      <c r="D72" s="268">
        <v>0.3</v>
      </c>
      <c r="E72" s="274"/>
      <c r="F72" s="275">
        <v>2</v>
      </c>
      <c r="G72" s="276">
        <v>26</v>
      </c>
      <c r="H72" s="276">
        <v>28</v>
      </c>
      <c r="I72" s="276">
        <v>30</v>
      </c>
      <c r="J72" s="276">
        <v>32</v>
      </c>
      <c r="K72" s="276">
        <v>34</v>
      </c>
      <c r="L72" s="215">
        <v>17.77</v>
      </c>
      <c r="M72" s="128">
        <f t="shared" si="16"/>
        <v>1</v>
      </c>
      <c r="N72" s="128">
        <f t="shared" si="15"/>
        <v>0.02</v>
      </c>
    </row>
    <row r="73" spans="1:14" ht="18.75" customHeight="1">
      <c r="A73" s="225" t="s">
        <v>169</v>
      </c>
      <c r="B73" s="358">
        <v>2.6</v>
      </c>
      <c r="C73" s="360" t="s">
        <v>187</v>
      </c>
      <c r="D73" s="268" t="s">
        <v>188</v>
      </c>
      <c r="E73" s="274" t="s">
        <v>94</v>
      </c>
      <c r="F73" s="275">
        <v>0</v>
      </c>
      <c r="G73" s="276">
        <v>14</v>
      </c>
      <c r="H73" s="276">
        <v>13</v>
      </c>
      <c r="I73" s="276">
        <v>12</v>
      </c>
      <c r="J73" s="276">
        <v>11</v>
      </c>
      <c r="K73" s="276">
        <v>10</v>
      </c>
      <c r="L73" s="215">
        <v>0</v>
      </c>
      <c r="M73" s="128">
        <f>(((IF(L73&gt;G73,G73,IF(L73&lt;K73,K73,L73)))-(IF(L73&lt;G73,G73,IF(AND(L73&gt;=G73,L73&lt;H73),G73,IF(AND(L73&gt;=H73,L73&lt;I73),H73,IF(AND(L73&gt;=I73,L73&lt;J73),I73,IF(AND(L73&gt;=J73,L73&lt;K73),J73,IF(L73&gt;=K73,K73,"0"))))))))/(K73-J73))+IF(L73&lt;G73,"1",IF(AND(L73&gt;=G73,L73&lt;H73),"1",IF(AND(L73&gt;=H73,L73&lt;I73),"2",IF(AND(L73&gt;=I73,L73&lt;J73),"3",IF(AND(L73&gt;=J73,L73&lt;K73),"4",IF(L73&gt;=K73,"5","0"))))))</f>
        <v>5</v>
      </c>
      <c r="N73" s="128">
        <f t="shared" si="15"/>
        <v>0</v>
      </c>
    </row>
    <row r="74" spans="1:14" ht="18.75" customHeight="1">
      <c r="A74" s="225" t="s">
        <v>169</v>
      </c>
      <c r="B74" s="358">
        <v>2.7</v>
      </c>
      <c r="C74" s="384" t="s">
        <v>189</v>
      </c>
      <c r="D74" s="268">
        <v>0.85</v>
      </c>
      <c r="E74" s="274" t="s">
        <v>143</v>
      </c>
      <c r="F74" s="275">
        <v>3</v>
      </c>
      <c r="G74" s="276">
        <v>73</v>
      </c>
      <c r="H74" s="276">
        <v>76</v>
      </c>
      <c r="I74" s="276">
        <v>79</v>
      </c>
      <c r="J74" s="276">
        <v>82</v>
      </c>
      <c r="K74" s="276">
        <v>85</v>
      </c>
      <c r="L74" s="215"/>
      <c r="M74" s="128">
        <f t="shared" ref="M74:M78" si="17">(((IF(L74&lt;G74,G74,IF(L74&gt;K74,K74,L74)))-(IF(L74&lt;G74,G74,IF(AND(L74&gt;=G74,L74&lt;H74),G74,IF(AND(L74&gt;=H74,L74&lt;I74),H74,IF(AND(L74&gt;=I74,L74&lt;J74),I74,IF(AND(L74&gt;=J74,L74&lt;K74),J74,IF(L74&gt;=K74,K74,"0"))))))))/(K74-J74))+IF(L74&lt;G74,"1",IF(AND(L74&gt;=G74,L74&lt;H74),"1",IF(AND(L74&gt;=H74,L74&lt;I74),"2",IF(AND(L74&gt;=I74,L74&lt;J74),"3",IF(AND(L74&gt;=J74,L74&lt;K74),"4",IF(L74&gt;=K74,"5","0"))))))</f>
        <v>1</v>
      </c>
      <c r="N74" s="128">
        <f t="shared" si="15"/>
        <v>0.03</v>
      </c>
    </row>
    <row r="75" spans="1:14" ht="18.75" customHeight="1">
      <c r="A75" s="225" t="s">
        <v>39</v>
      </c>
      <c r="B75" s="358">
        <v>2.8</v>
      </c>
      <c r="C75" s="260" t="s">
        <v>293</v>
      </c>
      <c r="D75" s="268" t="s">
        <v>191</v>
      </c>
      <c r="E75" s="274" t="s">
        <v>94</v>
      </c>
      <c r="F75" s="275">
        <v>2</v>
      </c>
      <c r="G75" s="276">
        <v>58</v>
      </c>
      <c r="H75" s="276">
        <v>60</v>
      </c>
      <c r="I75" s="276">
        <v>62</v>
      </c>
      <c r="J75" s="276">
        <v>64</v>
      </c>
      <c r="K75" s="276">
        <v>66</v>
      </c>
      <c r="L75" s="215">
        <v>51.11</v>
      </c>
      <c r="M75" s="128">
        <f t="shared" si="17"/>
        <v>1</v>
      </c>
      <c r="N75" s="128">
        <f t="shared" si="15"/>
        <v>0.02</v>
      </c>
    </row>
    <row r="76" spans="1:14" ht="18.75" customHeight="1">
      <c r="A76" s="112" t="s">
        <v>39</v>
      </c>
      <c r="B76" s="358">
        <v>2.9</v>
      </c>
      <c r="C76" s="360" t="s">
        <v>192</v>
      </c>
      <c r="D76" s="268">
        <v>0.7</v>
      </c>
      <c r="E76" s="274"/>
      <c r="F76" s="275">
        <v>2</v>
      </c>
      <c r="G76" s="276">
        <v>60</v>
      </c>
      <c r="H76" s="276">
        <v>65</v>
      </c>
      <c r="I76" s="276">
        <v>70</v>
      </c>
      <c r="J76" s="276">
        <v>75</v>
      </c>
      <c r="K76" s="276">
        <v>80</v>
      </c>
      <c r="L76" s="215"/>
      <c r="M76" s="128">
        <f t="shared" si="17"/>
        <v>1</v>
      </c>
      <c r="N76" s="128">
        <f t="shared" si="15"/>
        <v>0.02</v>
      </c>
    </row>
    <row r="77" spans="1:14" ht="18.75" customHeight="1">
      <c r="A77" s="112" t="s">
        <v>193</v>
      </c>
      <c r="B77" s="259">
        <v>2.1</v>
      </c>
      <c r="C77" s="360" t="s">
        <v>194</v>
      </c>
      <c r="D77" s="268" t="s">
        <v>195</v>
      </c>
      <c r="E77" s="274" t="s">
        <v>94</v>
      </c>
      <c r="F77" s="395">
        <v>2</v>
      </c>
      <c r="G77" s="276">
        <v>51</v>
      </c>
      <c r="H77" s="276">
        <v>52</v>
      </c>
      <c r="I77" s="276">
        <v>53</v>
      </c>
      <c r="J77" s="276">
        <v>54</v>
      </c>
      <c r="K77" s="276">
        <v>55</v>
      </c>
      <c r="L77" s="215">
        <v>2.7</v>
      </c>
      <c r="M77" s="128">
        <f t="shared" si="17"/>
        <v>1</v>
      </c>
      <c r="N77" s="128">
        <f t="shared" si="15"/>
        <v>0.02</v>
      </c>
    </row>
    <row r="78" spans="1:14" ht="18.75" customHeight="1">
      <c r="A78" s="112"/>
      <c r="B78" s="259">
        <v>2.11</v>
      </c>
      <c r="C78" s="360" t="s">
        <v>196</v>
      </c>
      <c r="D78" s="399">
        <v>0.82499999999999996</v>
      </c>
      <c r="E78" s="274" t="s">
        <v>94</v>
      </c>
      <c r="F78" s="395">
        <v>2</v>
      </c>
      <c r="G78" s="276">
        <v>72.5</v>
      </c>
      <c r="H78" s="276">
        <v>75</v>
      </c>
      <c r="I78" s="276">
        <v>77.5</v>
      </c>
      <c r="J78" s="276">
        <v>80</v>
      </c>
      <c r="K78" s="276">
        <v>82.5</v>
      </c>
      <c r="L78" s="215">
        <v>66.37</v>
      </c>
      <c r="M78" s="128">
        <f t="shared" si="17"/>
        <v>1</v>
      </c>
      <c r="N78" s="128">
        <f t="shared" si="15"/>
        <v>0.02</v>
      </c>
    </row>
    <row r="79" spans="1:14" ht="18.75" customHeight="1">
      <c r="A79" s="400" t="s">
        <v>113</v>
      </c>
      <c r="B79" s="259">
        <v>2.12</v>
      </c>
      <c r="C79" s="341" t="s">
        <v>197</v>
      </c>
      <c r="D79" s="268"/>
      <c r="E79" s="274" t="s">
        <v>94</v>
      </c>
      <c r="F79" s="395">
        <v>2</v>
      </c>
      <c r="G79" s="276">
        <v>5.4</v>
      </c>
      <c r="H79" s="276">
        <v>4.4000000000000004</v>
      </c>
      <c r="I79" s="276">
        <v>3.4</v>
      </c>
      <c r="J79" s="276">
        <v>2.4</v>
      </c>
      <c r="K79" s="276">
        <v>1.4</v>
      </c>
      <c r="L79" s="215">
        <v>0</v>
      </c>
      <c r="M79" s="128">
        <f t="shared" ref="M79:M80" si="18">(((IF(L79&gt;G79,G79,IF(L79&lt;K79,K79,L79)))-(IF(L79&lt;G79,G79,IF(AND(L79&gt;=G79,L79&lt;H79),G79,IF(AND(L79&gt;=H79,L79&lt;I79),H79,IF(AND(L79&gt;=I79,L79&lt;J79),I79,IF(AND(L79&gt;=J79,L79&lt;K79),J79,IF(L79&gt;=K79,K79,"0"))))))))/(K79-J79))+IF(L79&lt;G79,"1",IF(AND(L79&gt;=G79,L79&lt;H79),"1",IF(AND(L79&gt;=H79,L79&lt;I79),"2",IF(AND(L79&gt;=I79,L79&lt;J79),"3",IF(AND(L79&gt;=J79,L79&lt;K79),"4",IF(L79&gt;=K79,"5","0"))))))</f>
        <v>5</v>
      </c>
      <c r="N79" s="128">
        <f t="shared" si="15"/>
        <v>0.1</v>
      </c>
    </row>
    <row r="80" spans="1:14" ht="18.75" customHeight="1">
      <c r="A80" s="112" t="s">
        <v>39</v>
      </c>
      <c r="B80" s="259">
        <v>2.13</v>
      </c>
      <c r="C80" s="360" t="s">
        <v>198</v>
      </c>
      <c r="D80" s="268"/>
      <c r="E80" s="274"/>
      <c r="F80" s="395">
        <v>2</v>
      </c>
      <c r="G80" s="276">
        <v>31</v>
      </c>
      <c r="H80" s="276">
        <v>30</v>
      </c>
      <c r="I80" s="276">
        <v>29</v>
      </c>
      <c r="J80" s="276">
        <v>28</v>
      </c>
      <c r="K80" s="276">
        <v>27</v>
      </c>
      <c r="L80" s="215"/>
      <c r="M80" s="128">
        <f t="shared" si="18"/>
        <v>5</v>
      </c>
      <c r="N80" s="128">
        <f t="shared" si="15"/>
        <v>0.1</v>
      </c>
    </row>
    <row r="81" spans="1:14" ht="18.75" customHeight="1">
      <c r="A81" s="112" t="s">
        <v>39</v>
      </c>
      <c r="B81" s="279">
        <v>2.14</v>
      </c>
      <c r="C81" s="423" t="s">
        <v>200</v>
      </c>
      <c r="D81" s="281"/>
      <c r="E81" s="424"/>
      <c r="F81" s="395">
        <v>2</v>
      </c>
      <c r="G81" s="362">
        <v>0</v>
      </c>
      <c r="H81" s="362"/>
      <c r="I81" s="362"/>
      <c r="J81" s="362"/>
      <c r="K81" s="362">
        <v>5</v>
      </c>
      <c r="L81" s="284"/>
      <c r="M81" s="284">
        <v>5</v>
      </c>
      <c r="N81" s="324">
        <f t="shared" si="15"/>
        <v>0.1</v>
      </c>
    </row>
    <row r="82" spans="1:14" ht="18.75" customHeight="1">
      <c r="A82" s="400"/>
      <c r="B82" s="355"/>
      <c r="C82" s="350" t="s">
        <v>201</v>
      </c>
      <c r="D82" s="426"/>
      <c r="E82" s="426"/>
      <c r="F82" s="407">
        <v>15</v>
      </c>
      <c r="G82" s="355"/>
      <c r="H82" s="355"/>
      <c r="I82" s="355"/>
      <c r="J82" s="355"/>
      <c r="K82" s="355"/>
      <c r="L82" s="355"/>
      <c r="M82" s="355"/>
      <c r="N82" s="355"/>
    </row>
    <row r="83" spans="1:14" ht="18.75" customHeight="1">
      <c r="A83" s="400"/>
      <c r="B83" s="154"/>
      <c r="C83" s="156" t="s">
        <v>203</v>
      </c>
      <c r="D83" s="428"/>
      <c r="E83" s="428"/>
      <c r="F83" s="419"/>
      <c r="G83" s="154"/>
      <c r="H83" s="154"/>
      <c r="I83" s="154"/>
      <c r="J83" s="154"/>
      <c r="K83" s="154"/>
      <c r="L83" s="154"/>
      <c r="M83" s="154"/>
      <c r="N83" s="154"/>
    </row>
    <row r="84" spans="1:14" ht="18.75" customHeight="1">
      <c r="A84" s="112" t="s">
        <v>39</v>
      </c>
      <c r="B84" s="403">
        <v>3.1</v>
      </c>
      <c r="C84" s="430" t="s">
        <v>204</v>
      </c>
      <c r="D84" s="365" t="s">
        <v>130</v>
      </c>
      <c r="E84" s="432"/>
      <c r="F84" s="335">
        <v>5</v>
      </c>
      <c r="G84" s="87" t="s">
        <v>121</v>
      </c>
      <c r="H84" s="87" t="s">
        <v>122</v>
      </c>
      <c r="I84" s="87" t="s">
        <v>123</v>
      </c>
      <c r="J84" s="87" t="s">
        <v>124</v>
      </c>
      <c r="K84" s="87" t="s">
        <v>125</v>
      </c>
      <c r="L84" s="39">
        <v>4</v>
      </c>
      <c r="M84" s="39">
        <v>4</v>
      </c>
      <c r="N84" s="172">
        <f t="shared" ref="N84:N88" si="19">SUM(M84*F84)/100</f>
        <v>0.2</v>
      </c>
    </row>
    <row r="85" spans="1:14" ht="18.75" customHeight="1">
      <c r="A85" s="112"/>
      <c r="B85" s="403">
        <v>3.2</v>
      </c>
      <c r="C85" s="422" t="s">
        <v>205</v>
      </c>
      <c r="D85" s="360"/>
      <c r="E85" s="341"/>
      <c r="F85" s="335">
        <v>5</v>
      </c>
      <c r="G85" s="276">
        <v>94</v>
      </c>
      <c r="H85" s="276">
        <v>95</v>
      </c>
      <c r="I85" s="276">
        <v>96</v>
      </c>
      <c r="J85" s="276">
        <v>97</v>
      </c>
      <c r="K85" s="276">
        <v>98</v>
      </c>
      <c r="L85" s="215"/>
      <c r="M85" s="128">
        <f t="shared" ref="M85:M87" si="20">(((IF(L85&lt;G85,G85,IF(L85&gt;K85,K85,L85)))-(IF(L85&lt;G85,G85,IF(AND(L85&gt;=G85,L85&lt;H85),G85,IF(AND(L85&gt;=H85,L85&lt;I85),H85,IF(AND(L85&gt;=I85,L85&lt;J85),I85,IF(AND(L85&gt;=J85,L85&lt;K85),J85,IF(L85&gt;=K85,K85,"0"))))))))/(K85-J85))+IF(L85&lt;G85,"1",IF(AND(L85&gt;=G85,L85&lt;H85),"1",IF(AND(L85&gt;=H85,L85&lt;I85),"2",IF(AND(L85&gt;=I85,L85&lt;J85),"3",IF(AND(L85&gt;=J85,L85&lt;K85),"4",IF(L85&gt;=K85,"5","0"))))))</f>
        <v>1</v>
      </c>
      <c r="N85" s="128">
        <f t="shared" si="19"/>
        <v>0.05</v>
      </c>
    </row>
    <row r="86" spans="1:14" ht="18.75" customHeight="1">
      <c r="A86" s="112"/>
      <c r="B86" s="403">
        <v>3.3</v>
      </c>
      <c r="C86" s="422" t="s">
        <v>206</v>
      </c>
      <c r="D86" s="268">
        <v>1</v>
      </c>
      <c r="E86" s="341"/>
      <c r="F86" s="335">
        <v>5</v>
      </c>
      <c r="G86" s="276">
        <v>80</v>
      </c>
      <c r="H86" s="276">
        <v>85</v>
      </c>
      <c r="I86" s="276">
        <v>90</v>
      </c>
      <c r="J86" s="276">
        <v>95</v>
      </c>
      <c r="K86" s="276">
        <v>100</v>
      </c>
      <c r="L86" s="215"/>
      <c r="M86" s="128">
        <f t="shared" si="20"/>
        <v>1</v>
      </c>
      <c r="N86" s="128">
        <f t="shared" si="19"/>
        <v>0.05</v>
      </c>
    </row>
    <row r="87" spans="1:14" ht="18.75" customHeight="1">
      <c r="A87" s="112" t="s">
        <v>39</v>
      </c>
      <c r="B87" s="425">
        <v>3.4</v>
      </c>
      <c r="C87" s="360" t="s">
        <v>207</v>
      </c>
      <c r="D87" s="268">
        <v>0.2</v>
      </c>
      <c r="E87" s="274" t="s">
        <v>143</v>
      </c>
      <c r="F87" s="335">
        <v>0</v>
      </c>
      <c r="G87" s="276">
        <v>16</v>
      </c>
      <c r="H87" s="276">
        <v>18</v>
      </c>
      <c r="I87" s="276">
        <v>20</v>
      </c>
      <c r="J87" s="276">
        <v>22</v>
      </c>
      <c r="K87" s="276">
        <v>24</v>
      </c>
      <c r="L87" s="215"/>
      <c r="M87" s="128">
        <f t="shared" si="20"/>
        <v>1</v>
      </c>
      <c r="N87" s="128">
        <f t="shared" si="19"/>
        <v>0</v>
      </c>
    </row>
    <row r="88" spans="1:14" ht="18.75" customHeight="1">
      <c r="A88" s="320" t="s">
        <v>138</v>
      </c>
      <c r="B88" s="445">
        <v>3.5</v>
      </c>
      <c r="C88" s="423" t="s">
        <v>209</v>
      </c>
      <c r="D88" s="433" t="s">
        <v>130</v>
      </c>
      <c r="E88" s="345" t="s">
        <v>116</v>
      </c>
      <c r="F88" s="436">
        <v>0</v>
      </c>
      <c r="G88" s="289" t="s">
        <v>121</v>
      </c>
      <c r="H88" s="289" t="s">
        <v>122</v>
      </c>
      <c r="I88" s="289" t="s">
        <v>123</v>
      </c>
      <c r="J88" s="289" t="s">
        <v>124</v>
      </c>
      <c r="K88" s="289" t="s">
        <v>125</v>
      </c>
      <c r="L88" s="371">
        <v>4</v>
      </c>
      <c r="M88" s="371">
        <v>4</v>
      </c>
      <c r="N88" s="324">
        <f t="shared" si="19"/>
        <v>0</v>
      </c>
    </row>
    <row r="89" spans="1:14" ht="18.75" customHeight="1">
      <c r="A89" s="225"/>
      <c r="B89" s="355"/>
      <c r="C89" s="350" t="s">
        <v>213</v>
      </c>
      <c r="D89" s="447"/>
      <c r="E89" s="447"/>
      <c r="F89" s="407">
        <v>10</v>
      </c>
      <c r="G89" s="355"/>
      <c r="H89" s="355"/>
      <c r="I89" s="355"/>
      <c r="J89" s="355"/>
      <c r="K89" s="355"/>
      <c r="L89" s="355"/>
      <c r="M89" s="355"/>
      <c r="N89" s="355"/>
    </row>
    <row r="90" spans="1:14" ht="18.75" customHeight="1">
      <c r="A90" s="225"/>
      <c r="B90" s="154"/>
      <c r="C90" s="156" t="s">
        <v>214</v>
      </c>
      <c r="D90" s="428"/>
      <c r="E90" s="428"/>
      <c r="F90" s="335"/>
      <c r="G90" s="154"/>
      <c r="H90" s="154"/>
      <c r="I90" s="154"/>
      <c r="J90" s="154"/>
      <c r="K90" s="154"/>
      <c r="L90" s="154"/>
      <c r="M90" s="154"/>
      <c r="N90" s="154"/>
    </row>
    <row r="91" spans="1:14" ht="18.75" customHeight="1">
      <c r="A91" s="112" t="s">
        <v>39</v>
      </c>
      <c r="B91" s="449">
        <v>4.0999999999999996</v>
      </c>
      <c r="C91" s="280" t="s">
        <v>215</v>
      </c>
      <c r="D91" s="370">
        <v>0.9</v>
      </c>
      <c r="E91" s="432"/>
      <c r="F91" s="335">
        <v>2</v>
      </c>
      <c r="G91" s="87">
        <v>70</v>
      </c>
      <c r="H91" s="87">
        <v>75</v>
      </c>
      <c r="I91" s="87">
        <v>80</v>
      </c>
      <c r="J91" s="87">
        <v>85</v>
      </c>
      <c r="K91" s="87">
        <v>90</v>
      </c>
      <c r="L91" s="39">
        <v>36.36</v>
      </c>
      <c r="M91" s="172">
        <f>(((IF(L91&lt;G91,G91,IF(L91&gt;K91,K91,L91)))-(IF(L91&lt;G91,G91,IF(AND(L91&gt;=G91,L91&lt;H91),G91,IF(AND(L91&gt;=H91,L91&lt;I91),H91,IF(AND(L91&gt;=I91,L91&lt;J91),I91,IF(AND(L91&gt;=J91,L91&lt;K91),J91,IF(L91&gt;=K91,K91,"0"))))))))/(K91-J91))+IF(L91&lt;G91,"1",IF(AND(L91&gt;=G91,L91&lt;H91),"1",IF(AND(L91&gt;=H91,L91&lt;I91),"2",IF(AND(L91&gt;=I91,L91&lt;J91),"3",IF(AND(L91&gt;=J91,L91&lt;K91),"4",IF(L91&gt;=K91,"5","0"))))))</f>
        <v>1</v>
      </c>
      <c r="N91" s="172">
        <f t="shared" ref="N91:N96" si="21">SUM(M91*F91)/100</f>
        <v>0.02</v>
      </c>
    </row>
    <row r="92" spans="1:14" ht="18.75" customHeight="1">
      <c r="A92" s="112" t="s">
        <v>39</v>
      </c>
      <c r="B92" s="425">
        <v>4.2</v>
      </c>
      <c r="C92" s="443" t="s">
        <v>216</v>
      </c>
      <c r="D92" s="268" t="s">
        <v>130</v>
      </c>
      <c r="E92" s="274"/>
      <c r="F92" s="335">
        <v>1.5</v>
      </c>
      <c r="G92" s="276" t="s">
        <v>121</v>
      </c>
      <c r="H92" s="276" t="s">
        <v>122</v>
      </c>
      <c r="I92" s="276" t="s">
        <v>123</v>
      </c>
      <c r="J92" s="276" t="s">
        <v>124</v>
      </c>
      <c r="K92" s="276" t="s">
        <v>125</v>
      </c>
      <c r="L92" s="215"/>
      <c r="M92" s="215"/>
      <c r="N92" s="128">
        <f t="shared" si="21"/>
        <v>0</v>
      </c>
    </row>
    <row r="93" spans="1:14" ht="18.75" customHeight="1">
      <c r="A93" s="112" t="s">
        <v>39</v>
      </c>
      <c r="B93" s="425">
        <v>4.3</v>
      </c>
      <c r="C93" s="446" t="s">
        <v>221</v>
      </c>
      <c r="D93" s="268" t="s">
        <v>130</v>
      </c>
      <c r="E93" s="274"/>
      <c r="F93" s="335">
        <v>2</v>
      </c>
      <c r="G93" s="276">
        <v>75</v>
      </c>
      <c r="H93" s="276">
        <v>80</v>
      </c>
      <c r="I93" s="276">
        <v>85</v>
      </c>
      <c r="J93" s="276">
        <v>90</v>
      </c>
      <c r="K93" s="276">
        <v>95</v>
      </c>
      <c r="L93" s="215">
        <v>0</v>
      </c>
      <c r="M93" s="172">
        <f>(((IF(L93&lt;G93,G93,IF(L93&gt;K93,K93,L93)))-(IF(L93&lt;G93,G93,IF(AND(L93&gt;=G93,L93&lt;H93),G93,IF(AND(L93&gt;=H93,L93&lt;I93),H93,IF(AND(L93&gt;=I93,L93&lt;J93),I93,IF(AND(L93&gt;=J93,L93&lt;K93),J93,IF(L93&gt;=K93,K93,"0"))))))))/(K93-J93))+IF(L93&lt;G93,"1",IF(AND(L93&gt;=G93,L93&lt;H93),"1",IF(AND(L93&gt;=H93,L93&lt;I93),"2",IF(AND(L93&gt;=I93,L93&lt;J93),"3",IF(AND(L93&gt;=J93,L93&lt;K93),"4",IF(L93&gt;=K93,"5","0"))))))</f>
        <v>1</v>
      </c>
      <c r="N93" s="128">
        <f t="shared" si="21"/>
        <v>0.02</v>
      </c>
    </row>
    <row r="94" spans="1:14" ht="18.75" customHeight="1">
      <c r="A94" s="112" t="s">
        <v>138</v>
      </c>
      <c r="B94" s="425">
        <v>4.4000000000000004</v>
      </c>
      <c r="C94" s="285" t="s">
        <v>218</v>
      </c>
      <c r="D94" s="268" t="s">
        <v>130</v>
      </c>
      <c r="E94" s="274"/>
      <c r="F94" s="335">
        <v>2</v>
      </c>
      <c r="G94" s="276" t="s">
        <v>121</v>
      </c>
      <c r="H94" s="276" t="s">
        <v>122</v>
      </c>
      <c r="I94" s="276" t="s">
        <v>123</v>
      </c>
      <c r="J94" s="276" t="s">
        <v>124</v>
      </c>
      <c r="K94" s="276" t="s">
        <v>125</v>
      </c>
      <c r="L94" s="215">
        <v>1</v>
      </c>
      <c r="M94" s="215">
        <v>1</v>
      </c>
      <c r="N94" s="128">
        <f t="shared" si="21"/>
        <v>0.02</v>
      </c>
    </row>
    <row r="95" spans="1:14" ht="18.75" customHeight="1">
      <c r="A95" s="112" t="s">
        <v>138</v>
      </c>
      <c r="B95" s="425">
        <v>4.5</v>
      </c>
      <c r="C95" s="134" t="s">
        <v>219</v>
      </c>
      <c r="D95" s="268" t="s">
        <v>130</v>
      </c>
      <c r="E95" s="274"/>
      <c r="F95" s="335">
        <v>0</v>
      </c>
      <c r="G95" s="276" t="s">
        <v>121</v>
      </c>
      <c r="H95" s="276" t="s">
        <v>122</v>
      </c>
      <c r="I95" s="276" t="s">
        <v>123</v>
      </c>
      <c r="J95" s="276" t="s">
        <v>124</v>
      </c>
      <c r="K95" s="276" t="s">
        <v>125</v>
      </c>
      <c r="L95" s="215"/>
      <c r="M95" s="215"/>
      <c r="N95" s="128">
        <f t="shared" si="21"/>
        <v>0</v>
      </c>
    </row>
    <row r="96" spans="1:14" ht="18.75" customHeight="1">
      <c r="A96" s="112" t="s">
        <v>138</v>
      </c>
      <c r="B96" s="425">
        <v>4.5999999999999996</v>
      </c>
      <c r="C96" s="450" t="s">
        <v>220</v>
      </c>
      <c r="D96" s="268">
        <v>0.25</v>
      </c>
      <c r="E96" s="274" t="s">
        <v>119</v>
      </c>
      <c r="F96" s="335">
        <v>2.5</v>
      </c>
      <c r="G96" s="276">
        <v>15</v>
      </c>
      <c r="H96" s="276">
        <v>20</v>
      </c>
      <c r="I96" s="276">
        <v>25</v>
      </c>
      <c r="J96" s="276">
        <v>30</v>
      </c>
      <c r="K96" s="276">
        <v>35</v>
      </c>
      <c r="L96" s="215"/>
      <c r="M96" s="128">
        <f>(((IF(L96&lt;G96,G96,IF(L96&gt;K96,K96,L96)))-(IF(L96&lt;G96,G96,IF(AND(L96&gt;=G96,L96&lt;H96),G96,IF(AND(L96&gt;=H96,L96&lt;I96),H96,IF(AND(L96&gt;=I96,L96&lt;J96),I96,IF(AND(L96&gt;=J96,L96&lt;K96),J96,IF(L96&gt;=K96,K96,"0"))))))))/(K96-J96))+IF(L96&lt;G96,"1",IF(AND(L96&gt;=G96,L96&lt;H96),"1",IF(AND(L96&gt;=H96,L96&lt;I96),"2",IF(AND(L96&gt;=I96,L96&lt;J96),"3",IF(AND(L96&gt;=J96,L96&lt;K96),"4",IF(L96&gt;=K96,"5","0"))))))</f>
        <v>1</v>
      </c>
      <c r="N96" s="128">
        <f t="shared" si="21"/>
        <v>2.5000000000000001E-2</v>
      </c>
    </row>
    <row r="97" spans="1:24" ht="18.75" customHeight="1">
      <c r="A97" s="452"/>
      <c r="B97" s="453"/>
      <c r="C97" s="454"/>
      <c r="D97" s="455"/>
      <c r="E97" s="457"/>
      <c r="F97" s="453"/>
      <c r="G97" s="474" t="s">
        <v>222</v>
      </c>
      <c r="H97" s="459"/>
      <c r="I97" s="459"/>
      <c r="J97" s="459"/>
      <c r="K97" s="459"/>
      <c r="L97" s="453"/>
      <c r="M97" s="453"/>
      <c r="N97" s="476">
        <f>SUM(N11:N96)</f>
        <v>2.5507939999999998</v>
      </c>
      <c r="O97" s="477"/>
      <c r="P97" s="477"/>
      <c r="Q97" s="477"/>
      <c r="R97" s="477"/>
      <c r="S97" s="477"/>
      <c r="T97" s="477"/>
      <c r="U97" s="477"/>
      <c r="V97" s="477"/>
      <c r="W97" s="477"/>
      <c r="X97" s="477"/>
    </row>
    <row r="98" spans="1:24" ht="18.75" customHeight="1">
      <c r="A98" s="1"/>
      <c r="B98" s="5"/>
      <c r="C98" s="465"/>
      <c r="D98" s="466"/>
      <c r="E98" s="466"/>
      <c r="F98" s="5"/>
      <c r="G98" s="479" t="s">
        <v>223</v>
      </c>
      <c r="H98" s="5"/>
      <c r="I98" s="403"/>
      <c r="J98" s="403"/>
      <c r="K98" s="403"/>
      <c r="L98" s="5"/>
      <c r="M98" s="5"/>
      <c r="N98" s="481">
        <f>SUM(N97*100)/5</f>
        <v>51.015879999999996</v>
      </c>
      <c r="O98" s="33"/>
      <c r="P98" s="33"/>
      <c r="Q98" s="33"/>
      <c r="R98" s="33"/>
      <c r="S98" s="33"/>
      <c r="T98" s="33"/>
      <c r="U98" s="33"/>
      <c r="V98" s="33"/>
      <c r="W98" s="33"/>
      <c r="X98" s="33"/>
    </row>
    <row r="99" spans="1:24" ht="18.75" customHeight="1">
      <c r="A99" s="1"/>
      <c r="B99" s="1"/>
      <c r="C99" s="260"/>
      <c r="D99" s="1"/>
      <c r="E99" s="1"/>
      <c r="F99" s="5"/>
      <c r="G99" s="5"/>
      <c r="H99" s="5"/>
      <c r="I99" s="5"/>
      <c r="J99" s="5">
        <v>5</v>
      </c>
      <c r="K99" s="5"/>
      <c r="L99" s="5"/>
      <c r="M99" s="5"/>
      <c r="N99" s="5"/>
      <c r="O99" s="33"/>
      <c r="P99" s="33"/>
      <c r="Q99" s="33"/>
      <c r="R99" s="33"/>
      <c r="S99" s="33"/>
      <c r="T99" s="33"/>
      <c r="U99" s="33"/>
      <c r="V99" s="33"/>
      <c r="W99" s="33"/>
      <c r="X99" s="33"/>
    </row>
    <row r="100" spans="1:24" ht="18.75" customHeight="1">
      <c r="A100" s="1"/>
      <c r="B100" s="1"/>
      <c r="C100" s="4"/>
      <c r="D100" s="4"/>
      <c r="E100" s="4"/>
      <c r="F100" s="5"/>
      <c r="G100" s="5"/>
      <c r="H100" s="5"/>
      <c r="I100" s="5"/>
      <c r="J100" s="5"/>
      <c r="K100" s="5"/>
      <c r="L100" s="5"/>
      <c r="M100" s="5"/>
      <c r="N100" s="5"/>
    </row>
    <row r="101" spans="1:24" ht="18.75" customHeight="1">
      <c r="A101" s="1"/>
      <c r="B101" s="1"/>
      <c r="C101" s="4"/>
      <c r="D101" s="4"/>
      <c r="E101" s="4"/>
      <c r="F101" s="5"/>
      <c r="G101" s="5"/>
      <c r="H101" s="5"/>
      <c r="I101" s="5"/>
      <c r="J101" s="5"/>
      <c r="K101" s="5"/>
      <c r="L101" s="5"/>
      <c r="M101" s="5"/>
      <c r="N101" s="5"/>
    </row>
    <row r="102" spans="1:24" ht="18.75" customHeight="1">
      <c r="A102" s="1"/>
      <c r="B102" s="1"/>
      <c r="C102" s="4"/>
      <c r="D102" s="4"/>
      <c r="E102" s="4"/>
      <c r="F102" s="5"/>
      <c r="G102" s="5"/>
      <c r="H102" s="5"/>
      <c r="I102" s="5"/>
      <c r="J102" s="5"/>
      <c r="K102" s="5"/>
      <c r="L102" s="5"/>
      <c r="M102" s="5"/>
      <c r="N102" s="5"/>
    </row>
    <row r="103" spans="1:24" ht="18.75" customHeight="1">
      <c r="A103" s="1"/>
      <c r="B103" s="1"/>
      <c r="C103" s="4"/>
      <c r="D103" s="4"/>
      <c r="E103" s="4"/>
      <c r="F103" s="5"/>
      <c r="G103" s="5"/>
      <c r="H103" s="5"/>
      <c r="I103" s="5"/>
      <c r="J103" s="5"/>
      <c r="K103" s="5"/>
      <c r="L103" s="5"/>
      <c r="M103" s="5"/>
      <c r="N103" s="5"/>
    </row>
    <row r="104" spans="1:24" ht="18.75" customHeight="1">
      <c r="A104" s="1"/>
      <c r="B104" s="1"/>
      <c r="C104" s="4"/>
      <c r="D104" s="4"/>
      <c r="E104" s="4"/>
      <c r="F104" s="5"/>
      <c r="G104" s="5"/>
      <c r="H104" s="5"/>
      <c r="I104" s="5"/>
      <c r="J104" s="5"/>
      <c r="K104" s="5"/>
      <c r="L104" s="5"/>
      <c r="M104" s="5"/>
      <c r="N104" s="5"/>
    </row>
    <row r="105" spans="1:24" ht="18.75" customHeight="1">
      <c r="A105" s="1"/>
      <c r="B105" s="1"/>
      <c r="C105" s="4"/>
      <c r="D105" s="4"/>
      <c r="E105" s="4"/>
      <c r="F105" s="5"/>
      <c r="G105" s="5"/>
      <c r="H105" s="5"/>
      <c r="I105" s="5"/>
      <c r="J105" s="5"/>
      <c r="K105" s="5"/>
      <c r="L105" s="5"/>
      <c r="M105" s="5"/>
      <c r="N105" s="5"/>
    </row>
    <row r="106" spans="1:24" ht="18.75" customHeight="1">
      <c r="A106" s="1"/>
      <c r="B106" s="1"/>
      <c r="C106" s="4"/>
      <c r="D106" s="4"/>
      <c r="E106" s="4"/>
      <c r="F106" s="5"/>
      <c r="G106" s="5"/>
      <c r="H106" s="5"/>
      <c r="I106" s="5"/>
      <c r="J106" s="5"/>
      <c r="K106" s="5"/>
      <c r="L106" s="5"/>
      <c r="M106" s="5"/>
      <c r="N106" s="5"/>
    </row>
    <row r="107" spans="1:24" ht="18.75" customHeight="1">
      <c r="A107" s="1"/>
      <c r="B107" s="1"/>
      <c r="C107" s="4"/>
      <c r="D107" s="4"/>
      <c r="E107" s="4"/>
      <c r="F107" s="5"/>
      <c r="G107" s="5"/>
      <c r="H107" s="5"/>
      <c r="I107" s="5"/>
      <c r="J107" s="5"/>
      <c r="K107" s="5"/>
      <c r="L107" s="5"/>
      <c r="M107" s="5"/>
      <c r="N107" s="5"/>
    </row>
    <row r="108" spans="1:24" ht="18.75" customHeight="1"/>
    <row r="109" spans="1:24" ht="18.75" customHeight="1">
      <c r="A109" s="1"/>
      <c r="B109" s="1"/>
      <c r="C109" s="4"/>
      <c r="D109" s="4"/>
      <c r="E109" s="4"/>
      <c r="F109" s="5"/>
      <c r="G109" s="5"/>
      <c r="H109" s="5"/>
      <c r="I109" s="5"/>
      <c r="J109" s="5"/>
      <c r="K109" s="5"/>
      <c r="L109" s="5"/>
      <c r="M109" s="5"/>
      <c r="N109" s="5"/>
    </row>
    <row r="110" spans="1:24" ht="15.75" customHeight="1"/>
    <row r="111" spans="1:24" ht="15.75" customHeight="1"/>
    <row r="112" spans="1:24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5:B7"/>
    <mergeCell ref="C5:C7"/>
    <mergeCell ref="G5:K5"/>
    <mergeCell ref="A40:A41"/>
  </mergeCells>
  <pageMargins left="0.7" right="0.7" top="0.75" bottom="0.75" header="0" footer="0"/>
  <pageSetup orientation="landscape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X1000"/>
  <sheetViews>
    <sheetView workbookViewId="0"/>
  </sheetViews>
  <sheetFormatPr defaultColWidth="12.625" defaultRowHeight="15" customHeight="1"/>
  <cols>
    <col min="1" max="1" width="6" customWidth="1"/>
    <col min="2" max="2" width="3.75" customWidth="1"/>
    <col min="3" max="3" width="59.875" customWidth="1"/>
    <col min="4" max="4" width="7.25" customWidth="1"/>
    <col min="5" max="5" width="7.875" customWidth="1"/>
    <col min="6" max="6" width="4.875" customWidth="1"/>
    <col min="7" max="7" width="6.125" customWidth="1"/>
    <col min="8" max="8" width="5.75" customWidth="1"/>
    <col min="9" max="10" width="5.5" customWidth="1"/>
    <col min="11" max="11" width="5.75" customWidth="1"/>
    <col min="12" max="12" width="7.5" customWidth="1"/>
    <col min="13" max="13" width="7.125" customWidth="1"/>
    <col min="14" max="14" width="7.875" customWidth="1"/>
    <col min="15" max="24" width="8.625" customWidth="1"/>
  </cols>
  <sheetData>
    <row r="1" spans="1:24" ht="18.75" customHeight="1">
      <c r="A1" s="1"/>
      <c r="B1" s="1"/>
      <c r="C1" s="2" t="s">
        <v>1</v>
      </c>
      <c r="D1" s="4"/>
      <c r="E1" s="4"/>
      <c r="F1" s="5"/>
      <c r="G1" s="5"/>
      <c r="H1" s="5"/>
      <c r="I1" s="5"/>
      <c r="J1" s="5"/>
      <c r="K1" s="5"/>
      <c r="L1" s="5"/>
      <c r="M1" s="5"/>
      <c r="N1" s="5"/>
    </row>
    <row r="2" spans="1:24" ht="18.75" customHeight="1">
      <c r="A2" s="6"/>
      <c r="B2" s="6"/>
      <c r="C2" s="7" t="s">
        <v>3</v>
      </c>
      <c r="D2" s="7"/>
      <c r="E2" s="7"/>
      <c r="F2" s="7"/>
      <c r="G2" s="7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ht="18.75" customHeight="1">
      <c r="A3" s="6"/>
      <c r="B3" s="6"/>
      <c r="C3" s="9" t="s">
        <v>5</v>
      </c>
      <c r="D3" s="9" t="s">
        <v>7</v>
      </c>
      <c r="E3" s="9"/>
      <c r="F3" s="9"/>
      <c r="G3" s="9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ht="18.75" customHeight="1">
      <c r="A4" s="6"/>
      <c r="B4" s="9"/>
      <c r="C4" s="11" t="s">
        <v>8</v>
      </c>
      <c r="D4" s="11" t="s">
        <v>10</v>
      </c>
      <c r="E4" s="13"/>
      <c r="F4" s="15"/>
      <c r="G4" s="15"/>
      <c r="H4" s="6"/>
      <c r="I4" s="6"/>
      <c r="J4" s="6"/>
      <c r="K4" s="6"/>
      <c r="L4" s="6"/>
      <c r="M4" s="126" t="s">
        <v>86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ht="18.75" customHeight="1">
      <c r="A5" s="19" t="s">
        <v>15</v>
      </c>
      <c r="B5" s="531" t="s">
        <v>4</v>
      </c>
      <c r="C5" s="536" t="s">
        <v>18</v>
      </c>
      <c r="D5" s="24" t="s">
        <v>20</v>
      </c>
      <c r="E5" s="25" t="s">
        <v>28</v>
      </c>
      <c r="F5" s="43"/>
      <c r="G5" s="538" t="s">
        <v>33</v>
      </c>
      <c r="H5" s="539"/>
      <c r="I5" s="539"/>
      <c r="J5" s="539"/>
      <c r="K5" s="540"/>
      <c r="L5" s="31" t="s">
        <v>37</v>
      </c>
      <c r="M5" s="31" t="s">
        <v>16</v>
      </c>
      <c r="N5" s="31" t="s">
        <v>38</v>
      </c>
      <c r="O5" s="33"/>
      <c r="P5" s="33"/>
      <c r="Q5" s="33"/>
      <c r="R5" s="33"/>
      <c r="S5" s="33"/>
      <c r="T5" s="33"/>
      <c r="U5" s="33"/>
      <c r="V5" s="33"/>
      <c r="W5" s="33"/>
      <c r="X5" s="33"/>
    </row>
    <row r="6" spans="1:24" ht="18.75" customHeight="1">
      <c r="A6" s="35" t="s">
        <v>39</v>
      </c>
      <c r="B6" s="532"/>
      <c r="C6" s="537"/>
      <c r="D6" s="36" t="s">
        <v>43</v>
      </c>
      <c r="E6" s="37"/>
      <c r="F6" s="43"/>
      <c r="G6" s="38" t="s">
        <v>53</v>
      </c>
      <c r="H6" s="38" t="s">
        <v>53</v>
      </c>
      <c r="I6" s="38" t="s">
        <v>53</v>
      </c>
      <c r="J6" s="38" t="s">
        <v>53</v>
      </c>
      <c r="K6" s="38" t="s">
        <v>53</v>
      </c>
      <c r="L6" s="39" t="s">
        <v>55</v>
      </c>
      <c r="M6" s="39" t="s">
        <v>58</v>
      </c>
      <c r="N6" s="39" t="s">
        <v>59</v>
      </c>
      <c r="O6" s="33"/>
      <c r="P6" s="33"/>
      <c r="Q6" s="33"/>
      <c r="R6" s="33"/>
      <c r="S6" s="33"/>
      <c r="T6" s="33"/>
      <c r="U6" s="33"/>
      <c r="V6" s="33"/>
      <c r="W6" s="33"/>
      <c r="X6" s="33"/>
    </row>
    <row r="7" spans="1:24" ht="18.75" customHeight="1">
      <c r="A7" s="40"/>
      <c r="B7" s="533"/>
      <c r="C7" s="535"/>
      <c r="D7" s="41"/>
      <c r="E7" s="42"/>
      <c r="F7" s="43" t="s">
        <v>70</v>
      </c>
      <c r="G7" s="44">
        <v>1</v>
      </c>
      <c r="H7" s="45">
        <v>2</v>
      </c>
      <c r="I7" s="45">
        <v>3</v>
      </c>
      <c r="J7" s="45">
        <v>4</v>
      </c>
      <c r="K7" s="45">
        <v>5</v>
      </c>
      <c r="L7" s="49" t="s">
        <v>73</v>
      </c>
      <c r="M7" s="49" t="s">
        <v>75</v>
      </c>
      <c r="N7" s="49" t="s">
        <v>76</v>
      </c>
      <c r="O7" s="33"/>
      <c r="P7" s="33"/>
      <c r="Q7" s="33"/>
      <c r="R7" s="33"/>
      <c r="S7" s="33"/>
      <c r="T7" s="33"/>
      <c r="U7" s="33"/>
      <c r="V7" s="33"/>
      <c r="W7" s="33"/>
      <c r="X7" s="33"/>
    </row>
    <row r="8" spans="1:24" ht="18.75" customHeight="1">
      <c r="A8" s="51"/>
      <c r="B8" s="52"/>
      <c r="C8" s="138" t="s">
        <v>78</v>
      </c>
      <c r="D8" s="139"/>
      <c r="E8" s="139"/>
      <c r="F8" s="59">
        <v>100</v>
      </c>
      <c r="G8" s="141"/>
      <c r="H8" s="141"/>
      <c r="I8" s="141"/>
      <c r="J8" s="141"/>
      <c r="K8" s="141"/>
      <c r="L8" s="142"/>
      <c r="M8" s="142"/>
      <c r="N8" s="143"/>
      <c r="O8" s="33"/>
      <c r="P8" s="33"/>
      <c r="Q8" s="33"/>
      <c r="R8" s="33"/>
      <c r="S8" s="33"/>
      <c r="T8" s="33"/>
      <c r="U8" s="33"/>
      <c r="V8" s="33"/>
      <c r="W8" s="33"/>
      <c r="X8" s="33"/>
    </row>
    <row r="9" spans="1:24" ht="18.75" customHeight="1">
      <c r="A9" s="51"/>
      <c r="B9" s="145"/>
      <c r="C9" s="146" t="s">
        <v>84</v>
      </c>
      <c r="D9" s="148"/>
      <c r="E9" s="148"/>
      <c r="F9" s="59">
        <v>45</v>
      </c>
      <c r="G9" s="150"/>
      <c r="H9" s="150"/>
      <c r="I9" s="150"/>
      <c r="J9" s="150"/>
      <c r="K9" s="150"/>
      <c r="L9" s="152"/>
      <c r="M9" s="152"/>
      <c r="N9" s="152"/>
      <c r="O9" s="33"/>
      <c r="P9" s="33"/>
      <c r="Q9" s="33"/>
      <c r="R9" s="33"/>
      <c r="S9" s="33"/>
      <c r="T9" s="33"/>
      <c r="U9" s="33"/>
      <c r="V9" s="33"/>
      <c r="W9" s="33"/>
      <c r="X9" s="33"/>
    </row>
    <row r="10" spans="1:24" ht="18.75" customHeight="1">
      <c r="A10" s="84"/>
      <c r="B10" s="154"/>
      <c r="C10" s="156" t="s">
        <v>88</v>
      </c>
      <c r="D10" s="158"/>
      <c r="E10" s="158"/>
      <c r="F10" s="103"/>
      <c r="G10" s="160"/>
      <c r="H10" s="160"/>
      <c r="I10" s="160"/>
      <c r="J10" s="160"/>
      <c r="K10" s="160"/>
      <c r="L10" s="160"/>
      <c r="M10" s="160"/>
      <c r="N10" s="160"/>
    </row>
    <row r="11" spans="1:24" ht="18.75" customHeight="1">
      <c r="A11" s="112" t="s">
        <v>39</v>
      </c>
      <c r="B11" s="162">
        <v>1.1000000000000001</v>
      </c>
      <c r="C11" s="166" t="s">
        <v>90</v>
      </c>
      <c r="D11" s="168"/>
      <c r="E11" s="170" t="s">
        <v>91</v>
      </c>
      <c r="F11" s="122">
        <v>2.5</v>
      </c>
      <c r="G11" s="171">
        <v>30</v>
      </c>
      <c r="H11" s="171">
        <v>25</v>
      </c>
      <c r="I11" s="171">
        <v>20</v>
      </c>
      <c r="J11" s="171">
        <v>15</v>
      </c>
      <c r="K11" s="171">
        <v>10</v>
      </c>
      <c r="L11" s="172"/>
      <c r="M11" s="172">
        <f t="shared" ref="M11:M12" si="0">(((IF(L11&gt;G11,G11,IF(L11&lt;K11,K11,L11)))-(IF(L11&lt;G11,G11,IF(AND(L11&gt;=G11,L11&lt;H11),G11,IF(AND(L11&gt;=H11,L11&lt;I11),H11,IF(AND(L11&gt;=I11,L11&lt;J11),I11,IF(AND(L11&gt;=J11,L11&lt;K11),J11,IF(L11&gt;=K11,K11,"0"))))))))/(K11-J11))+IF(L11&lt;G11,"1",IF(AND(L11&gt;=G11,L11&lt;H11),"1",IF(AND(L11&gt;=H11,L11&lt;I11),"2",IF(AND(L11&gt;=I11,L11&lt;J11),"3",IF(AND(L11&gt;=J11,L11&lt;K11),"4",IF(L11&gt;=K11,"5","0"))))))</f>
        <v>5</v>
      </c>
      <c r="N11" s="172">
        <f t="shared" ref="N11:N16" si="1">SUM(M11*F11)/100</f>
        <v>0.125</v>
      </c>
      <c r="O11" s="130"/>
      <c r="P11" s="130"/>
      <c r="Q11" s="130"/>
      <c r="R11" s="130"/>
      <c r="S11" s="130"/>
      <c r="T11" s="130"/>
      <c r="U11" s="130"/>
      <c r="V11" s="130"/>
      <c r="W11" s="130"/>
      <c r="X11" s="130"/>
    </row>
    <row r="12" spans="1:24" ht="18.75" customHeight="1">
      <c r="A12" s="132"/>
      <c r="B12" s="56">
        <v>1.2</v>
      </c>
      <c r="C12" s="134" t="s">
        <v>92</v>
      </c>
      <c r="D12" s="116" t="s">
        <v>93</v>
      </c>
      <c r="E12" s="118" t="s">
        <v>94</v>
      </c>
      <c r="F12" s="122">
        <v>0.5</v>
      </c>
      <c r="G12" s="127">
        <v>18</v>
      </c>
      <c r="H12" s="127">
        <v>17.5</v>
      </c>
      <c r="I12" s="127">
        <v>17</v>
      </c>
      <c r="J12" s="127">
        <v>16.5</v>
      </c>
      <c r="K12" s="127">
        <v>16</v>
      </c>
      <c r="L12" s="128">
        <v>34.380000000000003</v>
      </c>
      <c r="M12" s="128">
        <f t="shared" si="0"/>
        <v>1</v>
      </c>
      <c r="N12" s="128">
        <f t="shared" si="1"/>
        <v>5.0000000000000001E-3</v>
      </c>
      <c r="O12" s="130"/>
      <c r="P12" s="130"/>
      <c r="Q12" s="130"/>
      <c r="R12" s="130"/>
      <c r="S12" s="130"/>
      <c r="T12" s="130"/>
      <c r="U12" s="130"/>
      <c r="V12" s="130"/>
      <c r="W12" s="130"/>
      <c r="X12" s="130"/>
    </row>
    <row r="13" spans="1:24" ht="18.75" customHeight="1">
      <c r="A13" s="132"/>
      <c r="B13" s="24">
        <v>1.3</v>
      </c>
      <c r="C13" s="114" t="s">
        <v>95</v>
      </c>
      <c r="D13" s="116">
        <v>0.6</v>
      </c>
      <c r="E13" s="118" t="s">
        <v>94</v>
      </c>
      <c r="F13" s="122">
        <v>0.5</v>
      </c>
      <c r="G13" s="127">
        <v>50</v>
      </c>
      <c r="H13" s="127">
        <v>55</v>
      </c>
      <c r="I13" s="127">
        <v>60</v>
      </c>
      <c r="J13" s="127">
        <v>65</v>
      </c>
      <c r="K13" s="127">
        <v>70</v>
      </c>
      <c r="L13" s="128">
        <v>62.81</v>
      </c>
      <c r="M13" s="128">
        <f>(((IF(L13&lt;G13,G13,IF(L13&gt;K13,K13,L13)))-(IF(L13&lt;G13,G13,IF(AND(L13&gt;=G13,L13&lt;H13),G13,IF(AND(L13&gt;=H13,L13&lt;I13),H13,IF(AND(L13&gt;=I13,L13&lt;J13),I13,IF(AND(L13&gt;=J13,L13&lt;K13),J13,IF(L13&gt;=K13,K13,"0"))))))))/(K13-J13))+IF(L13&lt;G13,"1",IF(AND(L13&gt;=G13,L13&lt;H13),"1",IF(AND(L13&gt;=H13,L13&lt;I13),"2",IF(AND(L13&gt;=I13,L13&lt;J13),"3",IF(AND(L13&gt;=J13,L13&lt;K13),"4",IF(L13&gt;=K13,"5","0"))))))</f>
        <v>3.5620000000000003</v>
      </c>
      <c r="N13" s="128">
        <f t="shared" si="1"/>
        <v>1.7810000000000003E-2</v>
      </c>
      <c r="O13" s="130"/>
      <c r="P13" s="130"/>
      <c r="Q13" s="130"/>
      <c r="R13" s="130"/>
      <c r="S13" s="130"/>
      <c r="T13" s="130"/>
      <c r="U13" s="130"/>
      <c r="V13" s="130"/>
      <c r="W13" s="130"/>
      <c r="X13" s="130"/>
    </row>
    <row r="14" spans="1:24" ht="18.75" customHeight="1">
      <c r="A14" s="153"/>
      <c r="B14" s="155">
        <v>1.4</v>
      </c>
      <c r="C14" s="114" t="s">
        <v>96</v>
      </c>
      <c r="D14" s="116" t="s">
        <v>97</v>
      </c>
      <c r="E14" s="118" t="s">
        <v>94</v>
      </c>
      <c r="F14" s="122">
        <v>0.5</v>
      </c>
      <c r="G14" s="127">
        <v>7</v>
      </c>
      <c r="H14" s="127">
        <v>6</v>
      </c>
      <c r="I14" s="127">
        <v>5</v>
      </c>
      <c r="J14" s="127">
        <v>4</v>
      </c>
      <c r="K14" s="157">
        <v>3</v>
      </c>
      <c r="L14" s="128">
        <v>2.78</v>
      </c>
      <c r="M14" s="128">
        <f>(((IF(L14&gt;G14,G14,IF(L14&lt;K14,K14,L14)))-(IF(L14&lt;G14,G14,IF(AND(L14&gt;=G14,L14&lt;H14),G14,IF(AND(L14&gt;=H14,L14&lt;I14),H14,IF(AND(L14&gt;=I14,L14&lt;J14),I14,IF(AND(L14&gt;=J14,L14&lt;K14),J14,IF(L14&gt;=K14,K14,"0"))))))))/(K14-J14))+IF(L14&lt;G14,"1",IF(AND(L14&gt;=G14,L14&lt;H14),"1",IF(AND(L14&gt;=H14,L14&lt;I14),"2",IF(AND(L14&gt;=I14,L14&lt;J14),"3",IF(AND(L14&gt;=J14,L14&lt;K14),"4",IF(L14&gt;=K14,"5","0"))))))</f>
        <v>5</v>
      </c>
      <c r="N14" s="128">
        <f t="shared" si="1"/>
        <v>2.5000000000000001E-2</v>
      </c>
      <c r="O14" s="130"/>
      <c r="P14" s="130"/>
      <c r="Q14" s="130"/>
      <c r="R14" s="130"/>
      <c r="S14" s="130"/>
      <c r="T14" s="130"/>
      <c r="U14" s="130"/>
      <c r="V14" s="130"/>
      <c r="W14" s="130"/>
      <c r="X14" s="130"/>
    </row>
    <row r="15" spans="1:24" ht="18.75" customHeight="1">
      <c r="A15" s="159"/>
      <c r="B15" s="155">
        <v>1.5</v>
      </c>
      <c r="C15" s="114" t="s">
        <v>98</v>
      </c>
      <c r="D15" s="116">
        <v>0.6</v>
      </c>
      <c r="E15" s="118" t="s">
        <v>94</v>
      </c>
      <c r="F15" s="122">
        <v>0.5</v>
      </c>
      <c r="G15" s="127">
        <v>56</v>
      </c>
      <c r="H15" s="127">
        <v>58</v>
      </c>
      <c r="I15" s="127">
        <v>60</v>
      </c>
      <c r="J15" s="127">
        <v>62</v>
      </c>
      <c r="K15" s="127">
        <v>64</v>
      </c>
      <c r="L15" s="165">
        <v>80.489999999999995</v>
      </c>
      <c r="M15" s="128">
        <f t="shared" ref="M15:M16" si="2">(((IF(L15&lt;G15,G15,IF(L15&gt;K15,K15,L15)))-(IF(L15&lt;G15,G15,IF(AND(L15&gt;=G15,L15&lt;H15),G15,IF(AND(L15&gt;=H15,L15&lt;I15),H15,IF(AND(L15&gt;=I15,L15&lt;J15),I15,IF(AND(L15&gt;=J15,L15&lt;K15),J15,IF(L15&gt;=K15,K15,"0"))))))))/(K15-J15))+IF(L15&lt;G15,"1",IF(AND(L15&gt;=G15,L15&lt;H15),"1",IF(AND(L15&gt;=H15,L15&lt;I15),"2",IF(AND(L15&gt;=I15,L15&lt;J15),"3",IF(AND(L15&gt;=J15,L15&lt;K15),"4",IF(L15&gt;=K15,"5","0"))))))</f>
        <v>5</v>
      </c>
      <c r="N15" s="128">
        <f t="shared" si="1"/>
        <v>2.5000000000000001E-2</v>
      </c>
      <c r="O15" s="130"/>
      <c r="P15" s="130"/>
      <c r="Q15" s="130"/>
      <c r="R15" s="130"/>
      <c r="S15" s="130"/>
      <c r="T15" s="130"/>
      <c r="U15" s="130"/>
      <c r="V15" s="130"/>
      <c r="W15" s="130"/>
      <c r="X15" s="130"/>
    </row>
    <row r="16" spans="1:24" ht="18.75" customHeight="1">
      <c r="A16" s="159"/>
      <c r="B16" s="155">
        <v>1.6</v>
      </c>
      <c r="C16" s="114" t="s">
        <v>99</v>
      </c>
      <c r="D16" s="167">
        <v>0.6</v>
      </c>
      <c r="E16" s="167" t="s">
        <v>94</v>
      </c>
      <c r="F16" s="174">
        <v>0.5</v>
      </c>
      <c r="G16" s="180">
        <v>50</v>
      </c>
      <c r="H16" s="180">
        <v>55</v>
      </c>
      <c r="I16" s="180">
        <v>60</v>
      </c>
      <c r="J16" s="180">
        <v>65</v>
      </c>
      <c r="K16" s="180">
        <v>70</v>
      </c>
      <c r="L16" s="182">
        <v>51.5</v>
      </c>
      <c r="M16" s="128">
        <f t="shared" si="2"/>
        <v>1.3</v>
      </c>
      <c r="N16" s="128">
        <f t="shared" si="1"/>
        <v>6.5000000000000006E-3</v>
      </c>
      <c r="O16" s="130"/>
      <c r="P16" s="130"/>
      <c r="Q16" s="130"/>
      <c r="R16" s="130"/>
      <c r="S16" s="130"/>
      <c r="T16" s="130"/>
      <c r="U16" s="130"/>
      <c r="V16" s="130"/>
      <c r="W16" s="130"/>
      <c r="X16" s="130"/>
    </row>
    <row r="17" spans="1:24" ht="18.75" customHeight="1">
      <c r="A17" s="159" t="s">
        <v>39</v>
      </c>
      <c r="B17" s="155">
        <v>1.7</v>
      </c>
      <c r="C17" s="184" t="s">
        <v>100</v>
      </c>
      <c r="D17" s="187"/>
      <c r="E17" s="188"/>
      <c r="F17" s="192"/>
      <c r="G17" s="189"/>
      <c r="H17" s="189"/>
      <c r="I17" s="189"/>
      <c r="J17" s="189"/>
      <c r="K17" s="189"/>
      <c r="L17" s="194"/>
      <c r="M17" s="194"/>
      <c r="N17" s="196"/>
      <c r="O17" s="130"/>
      <c r="P17" s="130"/>
      <c r="Q17" s="130"/>
      <c r="R17" s="130"/>
      <c r="S17" s="130"/>
      <c r="T17" s="130"/>
      <c r="U17" s="130"/>
      <c r="V17" s="130"/>
      <c r="W17" s="130"/>
      <c r="X17" s="130"/>
    </row>
    <row r="18" spans="1:24" ht="18.75" customHeight="1">
      <c r="A18" s="159"/>
      <c r="B18" s="155"/>
      <c r="C18" s="114" t="s">
        <v>101</v>
      </c>
      <c r="D18" s="170">
        <v>0.7</v>
      </c>
      <c r="E18" s="170" t="s">
        <v>94</v>
      </c>
      <c r="F18" s="199">
        <v>1</v>
      </c>
      <c r="G18" s="171">
        <v>70</v>
      </c>
      <c r="H18" s="171">
        <v>75</v>
      </c>
      <c r="I18" s="171">
        <v>80</v>
      </c>
      <c r="J18" s="171">
        <v>85</v>
      </c>
      <c r="K18" s="171">
        <v>90</v>
      </c>
      <c r="L18" s="201">
        <v>43.61</v>
      </c>
      <c r="M18" s="128">
        <f t="shared" ref="M18:M21" si="3">(((IF(L18&lt;G18,G18,IF(L18&gt;K18,K18,L18)))-(IF(L18&lt;G18,G18,IF(AND(L18&gt;=G18,L18&lt;H18),G18,IF(AND(L18&gt;=H18,L18&lt;I18),H18,IF(AND(L18&gt;=I18,L18&lt;J18),I18,IF(AND(L18&gt;=J18,L18&lt;K18),J18,IF(L18&gt;=K18,K18,"0"))))))))/(K18-J18))+IF(L18&lt;G18,"1",IF(AND(L18&gt;=G18,L18&lt;H18),"1",IF(AND(L18&gt;=H18,L18&lt;I18),"2",IF(AND(L18&gt;=I18,L18&lt;J18),"3",IF(AND(L18&gt;=J18,L18&lt;K18),"4",IF(L18&gt;=K18,"5","0"))))))</f>
        <v>1</v>
      </c>
      <c r="N18" s="128">
        <f t="shared" ref="N18:N21" si="4">SUM(M18*F18)/100</f>
        <v>0.01</v>
      </c>
      <c r="O18" s="130"/>
      <c r="P18" s="130"/>
      <c r="Q18" s="130"/>
      <c r="R18" s="130"/>
      <c r="S18" s="130"/>
      <c r="T18" s="130"/>
      <c r="U18" s="130"/>
      <c r="V18" s="130"/>
      <c r="W18" s="130"/>
      <c r="X18" s="130"/>
    </row>
    <row r="19" spans="1:24" ht="18.75" customHeight="1">
      <c r="A19" s="159"/>
      <c r="B19" s="155"/>
      <c r="C19" s="114" t="s">
        <v>102</v>
      </c>
      <c r="D19" s="118">
        <v>0.2</v>
      </c>
      <c r="E19" s="118" t="s">
        <v>94</v>
      </c>
      <c r="F19" s="122">
        <v>0.7</v>
      </c>
      <c r="G19" s="127">
        <v>20</v>
      </c>
      <c r="H19" s="127">
        <v>21</v>
      </c>
      <c r="I19" s="127">
        <v>22</v>
      </c>
      <c r="J19" s="127">
        <v>23</v>
      </c>
      <c r="K19" s="127">
        <v>24</v>
      </c>
      <c r="L19" s="165">
        <v>4.58</v>
      </c>
      <c r="M19" s="128">
        <f t="shared" si="3"/>
        <v>1</v>
      </c>
      <c r="N19" s="128">
        <f t="shared" si="4"/>
        <v>6.9999999999999993E-3</v>
      </c>
      <c r="O19" s="130"/>
      <c r="P19" s="130"/>
      <c r="Q19" s="130"/>
      <c r="R19" s="130"/>
      <c r="S19" s="130"/>
      <c r="T19" s="130"/>
      <c r="U19" s="130"/>
      <c r="V19" s="130"/>
      <c r="W19" s="130"/>
      <c r="X19" s="130"/>
    </row>
    <row r="20" spans="1:24" ht="18.75" customHeight="1">
      <c r="A20" s="159"/>
      <c r="B20" s="155"/>
      <c r="C20" s="114" t="s">
        <v>103</v>
      </c>
      <c r="D20" s="116">
        <v>0.7</v>
      </c>
      <c r="E20" s="118" t="s">
        <v>94</v>
      </c>
      <c r="F20" s="122">
        <v>0.8</v>
      </c>
      <c r="G20" s="127">
        <v>70</v>
      </c>
      <c r="H20" s="127">
        <v>75</v>
      </c>
      <c r="I20" s="127">
        <v>80</v>
      </c>
      <c r="J20" s="127">
        <v>85</v>
      </c>
      <c r="K20" s="127">
        <v>90</v>
      </c>
      <c r="L20" s="165">
        <v>76.959999999999994</v>
      </c>
      <c r="M20" s="128">
        <f t="shared" si="3"/>
        <v>2.3919999999999986</v>
      </c>
      <c r="N20" s="128">
        <f t="shared" si="4"/>
        <v>1.913599999999999E-2</v>
      </c>
      <c r="O20" s="130"/>
      <c r="P20" s="130"/>
      <c r="Q20" s="130"/>
      <c r="R20" s="130"/>
      <c r="S20" s="130"/>
      <c r="T20" s="130"/>
      <c r="U20" s="130"/>
      <c r="V20" s="130"/>
      <c r="W20" s="130"/>
      <c r="X20" s="130"/>
    </row>
    <row r="21" spans="1:24" ht="18.75" customHeight="1">
      <c r="A21" s="159" t="s">
        <v>39</v>
      </c>
      <c r="B21" s="155"/>
      <c r="C21" s="114" t="s">
        <v>104</v>
      </c>
      <c r="D21" s="118">
        <v>0.5</v>
      </c>
      <c r="E21" s="118" t="s">
        <v>94</v>
      </c>
      <c r="F21" s="122">
        <v>2.5</v>
      </c>
      <c r="G21" s="127">
        <v>50</v>
      </c>
      <c r="H21" s="127">
        <v>51</v>
      </c>
      <c r="I21" s="127">
        <v>52</v>
      </c>
      <c r="J21" s="127">
        <v>53</v>
      </c>
      <c r="K21" s="127">
        <v>54</v>
      </c>
      <c r="L21" s="165">
        <v>51.91</v>
      </c>
      <c r="M21" s="128">
        <f t="shared" si="3"/>
        <v>2.9099999999999966</v>
      </c>
      <c r="N21" s="128">
        <f t="shared" si="4"/>
        <v>7.2749999999999912E-2</v>
      </c>
      <c r="O21" s="130"/>
      <c r="P21" s="130"/>
      <c r="Q21" s="130"/>
      <c r="R21" s="130"/>
      <c r="S21" s="130"/>
      <c r="T21" s="130"/>
      <c r="U21" s="130"/>
      <c r="V21" s="130"/>
      <c r="W21" s="130"/>
      <c r="X21" s="130"/>
    </row>
    <row r="22" spans="1:24" ht="18.75" customHeight="1">
      <c r="A22" s="159"/>
      <c r="B22" s="155">
        <v>1.8</v>
      </c>
      <c r="C22" s="114" t="s">
        <v>105</v>
      </c>
      <c r="D22" s="187"/>
      <c r="E22" s="213"/>
      <c r="F22" s="207"/>
      <c r="G22" s="210"/>
      <c r="H22" s="211"/>
      <c r="I22" s="211"/>
      <c r="J22" s="211"/>
      <c r="K22" s="211"/>
      <c r="L22" s="196"/>
      <c r="M22" s="196"/>
      <c r="N22" s="196"/>
      <c r="O22" s="130"/>
      <c r="P22" s="130"/>
      <c r="Q22" s="130"/>
      <c r="R22" s="130"/>
      <c r="S22" s="130"/>
      <c r="T22" s="130"/>
      <c r="U22" s="130"/>
      <c r="V22" s="130"/>
      <c r="W22" s="130"/>
      <c r="X22" s="130"/>
    </row>
    <row r="23" spans="1:24" ht="18.75" customHeight="1">
      <c r="A23" s="112"/>
      <c r="B23" s="155"/>
      <c r="C23" s="114" t="s">
        <v>106</v>
      </c>
      <c r="D23" s="116">
        <v>0.7</v>
      </c>
      <c r="E23" s="118" t="s">
        <v>94</v>
      </c>
      <c r="F23" s="122">
        <v>0.5</v>
      </c>
      <c r="G23" s="127">
        <v>70</v>
      </c>
      <c r="H23" s="127">
        <v>75</v>
      </c>
      <c r="I23" s="127">
        <v>80</v>
      </c>
      <c r="J23" s="127">
        <v>85</v>
      </c>
      <c r="K23" s="127">
        <v>90</v>
      </c>
      <c r="L23" s="165"/>
      <c r="M23" s="128">
        <f t="shared" ref="M23:M24" si="5">(((IF(L23&lt;G23,G23,IF(L23&gt;K23,K23,L23)))-(IF(L23&lt;G23,G23,IF(AND(L23&gt;=G23,L23&lt;H23),G23,IF(AND(L23&gt;=H23,L23&lt;I23),H23,IF(AND(L23&gt;=I23,L23&lt;J23),I23,IF(AND(L23&gt;=J23,L23&lt;K23),J23,IF(L23&gt;=K23,K23,"0"))))))))/(K23-J23))+IF(L23&lt;G23,"1",IF(AND(L23&gt;=G23,L23&lt;H23),"1",IF(AND(L23&gt;=H23,L23&lt;I23),"2",IF(AND(L23&gt;=I23,L23&lt;J23),"3",IF(AND(L23&gt;=J23,L23&lt;K23),"4",IF(L23&gt;=K23,"5","0"))))))</f>
        <v>1</v>
      </c>
      <c r="N23" s="128">
        <f t="shared" ref="N23:N41" si="6">SUM(M23*F23)/100</f>
        <v>5.0000000000000001E-3</v>
      </c>
      <c r="O23" s="130"/>
      <c r="P23" s="130"/>
      <c r="Q23" s="130"/>
      <c r="R23" s="130"/>
      <c r="S23" s="130"/>
      <c r="T23" s="130"/>
      <c r="U23" s="130"/>
      <c r="V23" s="130"/>
      <c r="W23" s="130"/>
      <c r="X23" s="130"/>
    </row>
    <row r="24" spans="1:24" ht="18.75" customHeight="1">
      <c r="A24" s="112"/>
      <c r="B24" s="216"/>
      <c r="C24" s="114" t="s">
        <v>107</v>
      </c>
      <c r="D24" s="116">
        <v>0.56000000000000005</v>
      </c>
      <c r="E24" s="118" t="s">
        <v>94</v>
      </c>
      <c r="F24" s="122">
        <v>0.5</v>
      </c>
      <c r="G24" s="127">
        <v>40</v>
      </c>
      <c r="H24" s="127">
        <v>45</v>
      </c>
      <c r="I24" s="127">
        <v>50</v>
      </c>
      <c r="J24" s="127">
        <v>55</v>
      </c>
      <c r="K24" s="127">
        <v>60</v>
      </c>
      <c r="L24" s="165"/>
      <c r="M24" s="128">
        <f t="shared" si="5"/>
        <v>1</v>
      </c>
      <c r="N24" s="128">
        <f t="shared" si="6"/>
        <v>5.0000000000000001E-3</v>
      </c>
      <c r="O24" s="130"/>
      <c r="P24" s="130"/>
      <c r="Q24" s="130"/>
      <c r="R24" s="130"/>
      <c r="S24" s="130"/>
      <c r="T24" s="130"/>
      <c r="U24" s="130"/>
      <c r="V24" s="130"/>
      <c r="W24" s="130"/>
      <c r="X24" s="130"/>
    </row>
    <row r="25" spans="1:24" ht="18.75" customHeight="1">
      <c r="A25" s="112" t="s">
        <v>39</v>
      </c>
      <c r="B25" s="219">
        <v>1.9</v>
      </c>
      <c r="C25" s="114" t="s">
        <v>108</v>
      </c>
      <c r="D25" s="221"/>
      <c r="E25" s="118" t="s">
        <v>94</v>
      </c>
      <c r="F25" s="122">
        <v>2.5</v>
      </c>
      <c r="G25" s="127">
        <v>50</v>
      </c>
      <c r="H25" s="127">
        <v>45</v>
      </c>
      <c r="I25" s="127">
        <v>40</v>
      </c>
      <c r="J25" s="127">
        <v>35</v>
      </c>
      <c r="K25" s="127">
        <v>30</v>
      </c>
      <c r="L25" s="128">
        <v>17.8</v>
      </c>
      <c r="M25" s="128">
        <f t="shared" ref="M25:M26" si="7">(((IF(L25&gt;G25,G25,IF(L25&lt;K25,K25,L25)))-(IF(L25&lt;G25,G25,IF(AND(L25&gt;=G25,L25&lt;H25),G25,IF(AND(L25&gt;=H25,L25&lt;I25),H25,IF(AND(L25&gt;=I25,L25&lt;J25),I25,IF(AND(L25&gt;=J25,L25&lt;K25),J25,IF(L25&gt;=K25,K25,"0"))))))))/(K25-J25))+IF(L25&lt;G25,"1",IF(AND(L25&gt;=G25,L25&lt;H25),"1",IF(AND(L25&gt;=H25,L25&lt;I25),"2",IF(AND(L25&gt;=I25,L25&lt;J25),"3",IF(AND(L25&gt;=J25,L25&lt;K25),"4",IF(L25&gt;=K25,"5","0"))))))</f>
        <v>5</v>
      </c>
      <c r="N25" s="128">
        <f t="shared" si="6"/>
        <v>0.125</v>
      </c>
      <c r="O25" s="130"/>
      <c r="P25" s="130"/>
      <c r="Q25" s="130"/>
      <c r="R25" s="130"/>
      <c r="S25" s="130"/>
      <c r="T25" s="130"/>
      <c r="U25" s="130"/>
      <c r="V25" s="130"/>
      <c r="W25" s="130"/>
      <c r="X25" s="130"/>
    </row>
    <row r="26" spans="1:24" ht="18.75" customHeight="1">
      <c r="A26" s="225"/>
      <c r="B26" s="216">
        <v>1.1000000000000001</v>
      </c>
      <c r="C26" s="114" t="s">
        <v>109</v>
      </c>
      <c r="D26" s="116" t="s">
        <v>110</v>
      </c>
      <c r="E26" s="118" t="s">
        <v>94</v>
      </c>
      <c r="F26" s="229">
        <v>1</v>
      </c>
      <c r="G26" s="127">
        <v>20</v>
      </c>
      <c r="H26" s="127">
        <v>18</v>
      </c>
      <c r="I26" s="127">
        <v>16</v>
      </c>
      <c r="J26" s="127">
        <v>14</v>
      </c>
      <c r="K26" s="127">
        <v>12</v>
      </c>
      <c r="L26" s="165">
        <v>0</v>
      </c>
      <c r="M26" s="128">
        <f t="shared" si="7"/>
        <v>5</v>
      </c>
      <c r="N26" s="128">
        <f t="shared" si="6"/>
        <v>0.05</v>
      </c>
      <c r="O26" s="130"/>
      <c r="P26" s="130"/>
      <c r="Q26" s="130"/>
      <c r="R26" s="130"/>
      <c r="S26" s="130"/>
      <c r="T26" s="130"/>
      <c r="U26" s="130"/>
      <c r="V26" s="130"/>
      <c r="W26" s="130"/>
      <c r="X26" s="130"/>
    </row>
    <row r="27" spans="1:24" ht="18.75" customHeight="1">
      <c r="A27" s="225"/>
      <c r="B27" s="216">
        <v>1.1100000000000001</v>
      </c>
      <c r="C27" s="134" t="s">
        <v>111</v>
      </c>
      <c r="D27" s="221" t="s">
        <v>112</v>
      </c>
      <c r="E27" s="118" t="s">
        <v>94</v>
      </c>
      <c r="F27" s="122">
        <v>0.5</v>
      </c>
      <c r="G27" s="157">
        <v>30</v>
      </c>
      <c r="H27" s="127">
        <v>40</v>
      </c>
      <c r="I27" s="127">
        <v>50</v>
      </c>
      <c r="J27" s="127">
        <v>60</v>
      </c>
      <c r="K27" s="127">
        <v>70</v>
      </c>
      <c r="L27" s="182">
        <v>0</v>
      </c>
      <c r="M27" s="128">
        <f t="shared" ref="M27:M30" si="8">(((IF(L27&lt;G27,G27,IF(L27&gt;K27,K27,L27)))-(IF(L27&lt;G27,G27,IF(AND(L27&gt;=G27,L27&lt;H27),G27,IF(AND(L27&gt;=H27,L27&lt;I27),H27,IF(AND(L27&gt;=I27,L27&lt;J27),I27,IF(AND(L27&gt;=J27,L27&lt;K27),J27,IF(L27&gt;=K27,K27,"0"))))))))/(K27-J27))+IF(L27&lt;G27,"1",IF(AND(L27&gt;=G27,L27&lt;H27),"1",IF(AND(L27&gt;=H27,L27&lt;I27),"2",IF(AND(L27&gt;=I27,L27&lt;J27),"3",IF(AND(L27&gt;=J27,L27&lt;K27),"4",IF(L27&gt;=K27,"5","0"))))))</f>
        <v>1</v>
      </c>
      <c r="N27" s="128">
        <f t="shared" si="6"/>
        <v>5.0000000000000001E-3</v>
      </c>
      <c r="O27" s="130"/>
      <c r="P27" s="130"/>
      <c r="Q27" s="130"/>
      <c r="R27" s="130"/>
      <c r="S27" s="130"/>
      <c r="T27" s="130"/>
      <c r="U27" s="130"/>
      <c r="V27" s="130"/>
      <c r="W27" s="130"/>
      <c r="X27" s="130"/>
    </row>
    <row r="28" spans="1:24" ht="18.75" customHeight="1">
      <c r="A28" s="112" t="s">
        <v>113</v>
      </c>
      <c r="B28" s="216">
        <v>1.1200000000000001</v>
      </c>
      <c r="C28" s="114" t="s">
        <v>114</v>
      </c>
      <c r="D28" s="118">
        <v>0.47</v>
      </c>
      <c r="E28" s="118" t="s">
        <v>94</v>
      </c>
      <c r="F28" s="122">
        <v>1</v>
      </c>
      <c r="G28" s="127">
        <v>43</v>
      </c>
      <c r="H28" s="127">
        <v>45</v>
      </c>
      <c r="I28" s="127">
        <v>47</v>
      </c>
      <c r="J28" s="127">
        <v>49</v>
      </c>
      <c r="K28" s="127">
        <v>51</v>
      </c>
      <c r="L28" s="165">
        <v>42.45</v>
      </c>
      <c r="M28" s="128">
        <f t="shared" si="8"/>
        <v>1</v>
      </c>
      <c r="N28" s="128">
        <f t="shared" si="6"/>
        <v>0.01</v>
      </c>
      <c r="O28" s="130"/>
      <c r="P28" s="130"/>
      <c r="Q28" s="130"/>
      <c r="R28" s="130"/>
      <c r="S28" s="130"/>
      <c r="T28" s="130"/>
      <c r="U28" s="130"/>
      <c r="V28" s="130"/>
      <c r="W28" s="130"/>
      <c r="X28" s="130"/>
    </row>
    <row r="29" spans="1:24" ht="18.75" customHeight="1">
      <c r="A29" s="225" t="s">
        <v>39</v>
      </c>
      <c r="B29" s="216">
        <v>1.1299999999999999</v>
      </c>
      <c r="C29" s="236" t="s">
        <v>115</v>
      </c>
      <c r="D29" s="116">
        <v>0.6</v>
      </c>
      <c r="E29" s="239" t="s">
        <v>116</v>
      </c>
      <c r="F29" s="199">
        <v>2.5</v>
      </c>
      <c r="G29" s="240">
        <v>30</v>
      </c>
      <c r="H29" s="240">
        <v>40</v>
      </c>
      <c r="I29" s="240">
        <v>50</v>
      </c>
      <c r="J29" s="240">
        <v>60</v>
      </c>
      <c r="K29" s="240">
        <v>70</v>
      </c>
      <c r="L29" s="215"/>
      <c r="M29" s="128">
        <f t="shared" si="8"/>
        <v>1</v>
      </c>
      <c r="N29" s="128">
        <f t="shared" si="6"/>
        <v>2.5000000000000001E-2</v>
      </c>
      <c r="O29" s="130"/>
      <c r="P29" s="130"/>
      <c r="Q29" s="130"/>
      <c r="R29" s="130"/>
      <c r="S29" s="130"/>
      <c r="T29" s="130"/>
      <c r="U29" s="130"/>
      <c r="V29" s="130"/>
      <c r="W29" s="130"/>
      <c r="X29" s="130"/>
    </row>
    <row r="30" spans="1:24" ht="18.75" customHeight="1">
      <c r="A30" s="225" t="s">
        <v>113</v>
      </c>
      <c r="B30" s="216">
        <v>1.1399999999999999</v>
      </c>
      <c r="C30" s="242" t="s">
        <v>117</v>
      </c>
      <c r="D30" s="243"/>
      <c r="E30" s="118" t="s">
        <v>94</v>
      </c>
      <c r="F30" s="246">
        <v>1</v>
      </c>
      <c r="G30" s="248">
        <v>30</v>
      </c>
      <c r="H30" s="248">
        <v>40</v>
      </c>
      <c r="I30" s="248">
        <v>50</v>
      </c>
      <c r="J30" s="248">
        <v>60</v>
      </c>
      <c r="K30" s="248">
        <v>70</v>
      </c>
      <c r="L30" s="223">
        <v>97.87</v>
      </c>
      <c r="M30" s="128">
        <f t="shared" si="8"/>
        <v>5</v>
      </c>
      <c r="N30" s="128">
        <f t="shared" si="6"/>
        <v>0.05</v>
      </c>
      <c r="O30" s="130"/>
      <c r="P30" s="130"/>
      <c r="Q30" s="130"/>
      <c r="R30" s="130"/>
      <c r="S30" s="130"/>
      <c r="T30" s="130"/>
      <c r="U30" s="130"/>
      <c r="V30" s="130"/>
      <c r="W30" s="130"/>
      <c r="X30" s="130"/>
    </row>
    <row r="31" spans="1:24" ht="18.75" customHeight="1">
      <c r="A31" s="225" t="s">
        <v>113</v>
      </c>
      <c r="B31" s="249">
        <v>1.1499999999999999</v>
      </c>
      <c r="C31" s="250" t="s">
        <v>118</v>
      </c>
      <c r="D31" s="116" t="s">
        <v>53</v>
      </c>
      <c r="E31" s="118" t="s">
        <v>119</v>
      </c>
      <c r="F31" s="251">
        <v>0</v>
      </c>
      <c r="G31" s="253" t="s">
        <v>121</v>
      </c>
      <c r="H31" s="180" t="s">
        <v>122</v>
      </c>
      <c r="I31" s="180" t="s">
        <v>123</v>
      </c>
      <c r="J31" s="180" t="s">
        <v>124</v>
      </c>
      <c r="K31" s="180" t="s">
        <v>125</v>
      </c>
      <c r="L31" s="165"/>
      <c r="M31" s="215"/>
      <c r="N31" s="128">
        <f t="shared" si="6"/>
        <v>0</v>
      </c>
      <c r="O31" s="130"/>
      <c r="P31" s="130"/>
      <c r="Q31" s="130"/>
      <c r="R31" s="130"/>
      <c r="S31" s="130"/>
      <c r="T31" s="130"/>
      <c r="U31" s="130"/>
      <c r="V31" s="130"/>
      <c r="W31" s="130"/>
      <c r="X31" s="130"/>
    </row>
    <row r="32" spans="1:24" ht="18.75" customHeight="1">
      <c r="A32" s="225"/>
      <c r="B32" s="216">
        <v>1.1599999999999999</v>
      </c>
      <c r="C32" s="134" t="s">
        <v>126</v>
      </c>
      <c r="D32" s="116" t="s">
        <v>127</v>
      </c>
      <c r="E32" s="118" t="s">
        <v>119</v>
      </c>
      <c r="F32" s="254">
        <v>1</v>
      </c>
      <c r="G32" s="255" t="s">
        <v>128</v>
      </c>
      <c r="H32" s="127" t="s">
        <v>129</v>
      </c>
      <c r="I32" s="127" t="s">
        <v>123</v>
      </c>
      <c r="J32" s="127" t="s">
        <v>124</v>
      </c>
      <c r="K32" s="127" t="s">
        <v>130</v>
      </c>
      <c r="L32" s="165"/>
      <c r="M32" s="215"/>
      <c r="N32" s="128">
        <f t="shared" si="6"/>
        <v>0</v>
      </c>
      <c r="O32" s="130"/>
      <c r="P32" s="130"/>
      <c r="Q32" s="130"/>
      <c r="R32" s="130"/>
      <c r="S32" s="130"/>
      <c r="T32" s="130"/>
      <c r="U32" s="130"/>
      <c r="V32" s="130"/>
      <c r="W32" s="130"/>
      <c r="X32" s="130"/>
    </row>
    <row r="33" spans="1:24" ht="18.75" customHeight="1">
      <c r="A33" s="225"/>
      <c r="B33" s="216">
        <v>1.17</v>
      </c>
      <c r="C33" s="114" t="s">
        <v>131</v>
      </c>
      <c r="D33" s="116" t="s">
        <v>132</v>
      </c>
      <c r="E33" s="118" t="s">
        <v>133</v>
      </c>
      <c r="F33" s="254">
        <v>0</v>
      </c>
      <c r="G33" s="256" t="s">
        <v>134</v>
      </c>
      <c r="H33" s="257"/>
      <c r="I33" s="257"/>
      <c r="J33" s="257"/>
      <c r="K33" s="256" t="s">
        <v>135</v>
      </c>
      <c r="L33" s="165"/>
      <c r="M33" s="215"/>
      <c r="N33" s="128">
        <f t="shared" si="6"/>
        <v>0</v>
      </c>
      <c r="O33" s="130"/>
      <c r="P33" s="130"/>
      <c r="Q33" s="130"/>
      <c r="R33" s="130"/>
      <c r="S33" s="130"/>
      <c r="T33" s="130"/>
      <c r="U33" s="130"/>
      <c r="V33" s="130"/>
      <c r="W33" s="130"/>
      <c r="X33" s="130"/>
    </row>
    <row r="34" spans="1:24" ht="18.75" customHeight="1">
      <c r="A34" s="112"/>
      <c r="B34" s="216">
        <v>1.18</v>
      </c>
      <c r="C34" s="250" t="s">
        <v>136</v>
      </c>
      <c r="D34" s="258" t="s">
        <v>127</v>
      </c>
      <c r="E34" s="118" t="s">
        <v>116</v>
      </c>
      <c r="F34" s="254">
        <v>1</v>
      </c>
      <c r="G34" s="253" t="s">
        <v>121</v>
      </c>
      <c r="H34" s="180" t="s">
        <v>122</v>
      </c>
      <c r="I34" s="180" t="s">
        <v>123</v>
      </c>
      <c r="J34" s="180" t="s">
        <v>124</v>
      </c>
      <c r="K34" s="180" t="s">
        <v>125</v>
      </c>
      <c r="L34" s="165">
        <v>3</v>
      </c>
      <c r="M34" s="215">
        <v>3</v>
      </c>
      <c r="N34" s="128">
        <f t="shared" si="6"/>
        <v>0.03</v>
      </c>
      <c r="O34" s="130"/>
      <c r="P34" s="130"/>
      <c r="Q34" s="130"/>
      <c r="R34" s="130"/>
      <c r="S34" s="130"/>
      <c r="T34" s="130"/>
      <c r="U34" s="130"/>
      <c r="V34" s="130"/>
      <c r="W34" s="130"/>
      <c r="X34" s="130"/>
    </row>
    <row r="35" spans="1:24" ht="18.75" customHeight="1">
      <c r="A35" s="225" t="s">
        <v>39</v>
      </c>
      <c r="B35" s="259">
        <v>1.19</v>
      </c>
      <c r="C35" s="260" t="s">
        <v>137</v>
      </c>
      <c r="D35" s="261">
        <v>0.54</v>
      </c>
      <c r="E35" s="262" t="s">
        <v>94</v>
      </c>
      <c r="F35" s="264">
        <v>2.5</v>
      </c>
      <c r="G35" s="127">
        <v>52</v>
      </c>
      <c r="H35" s="127">
        <v>53</v>
      </c>
      <c r="I35" s="127">
        <v>54</v>
      </c>
      <c r="J35" s="265">
        <v>55</v>
      </c>
      <c r="K35" s="127">
        <v>56</v>
      </c>
      <c r="L35" s="215">
        <v>83.56</v>
      </c>
      <c r="M35" s="128">
        <f>(((IF(L35&lt;G35,G35,IF(L35&gt;K35,K35,L35)))-(IF(L35&lt;G35,G35,IF(AND(L35&gt;=G35,L35&lt;H35),G35,IF(AND(L35&gt;=H35,L35&lt;I35),H35,IF(AND(L35&gt;=I35,L35&lt;J35),I35,IF(AND(L35&gt;=J35,L35&lt;K35),J35,IF(L35&gt;=K35,K35,"0"))))))))/(K35-J35))+IF(L35&lt;G35,"1",IF(AND(L35&gt;=G35,L35&lt;H35),"1",IF(AND(L35&gt;=H35,L35&lt;I35),"2",IF(AND(L35&gt;=I35,L35&lt;J35),"3",IF(AND(L35&gt;=J35,L35&lt;K35),"4",IF(L35&gt;=K35,"5","0"))))))</f>
        <v>5</v>
      </c>
      <c r="N35" s="128">
        <f t="shared" si="6"/>
        <v>0.125</v>
      </c>
    </row>
    <row r="36" spans="1:24" ht="18.75" customHeight="1">
      <c r="A36" s="225" t="s">
        <v>138</v>
      </c>
      <c r="B36" s="259">
        <v>1.2</v>
      </c>
      <c r="C36" s="267" t="s">
        <v>139</v>
      </c>
      <c r="D36" s="268" t="s">
        <v>130</v>
      </c>
      <c r="E36" s="272" t="s">
        <v>116</v>
      </c>
      <c r="F36" s="271">
        <v>3</v>
      </c>
      <c r="G36" s="255" t="s">
        <v>128</v>
      </c>
      <c r="H36" s="127" t="s">
        <v>129</v>
      </c>
      <c r="I36" s="180" t="s">
        <v>123</v>
      </c>
      <c r="J36" s="180" t="s">
        <v>124</v>
      </c>
      <c r="K36" s="127" t="s">
        <v>130</v>
      </c>
      <c r="L36" s="215">
        <v>5</v>
      </c>
      <c r="M36" s="215">
        <v>5</v>
      </c>
      <c r="N36" s="128">
        <f t="shared" si="6"/>
        <v>0.15</v>
      </c>
    </row>
    <row r="37" spans="1:24" ht="18.75" customHeight="1">
      <c r="A37" s="225" t="s">
        <v>113</v>
      </c>
      <c r="B37" s="259">
        <v>1.21</v>
      </c>
      <c r="C37" s="134" t="s">
        <v>142</v>
      </c>
      <c r="D37" s="273">
        <v>0.87</v>
      </c>
      <c r="E37" s="274" t="s">
        <v>143</v>
      </c>
      <c r="F37" s="275">
        <v>1</v>
      </c>
      <c r="G37" s="276">
        <v>79</v>
      </c>
      <c r="H37" s="276">
        <v>81</v>
      </c>
      <c r="I37" s="276">
        <v>83</v>
      </c>
      <c r="J37" s="276">
        <v>85</v>
      </c>
      <c r="K37" s="276">
        <v>87</v>
      </c>
      <c r="L37" s="215">
        <v>0</v>
      </c>
      <c r="M37" s="128">
        <f>(((IF(L37&lt;G37,G37,IF(L37&gt;K37,K37,L37)))-(IF(L37&lt;G37,G37,IF(AND(L37&gt;=G37,L37&lt;H37),G37,IF(AND(L37&gt;=H37,L37&lt;I37),H37,IF(AND(L37&gt;=I37,L37&lt;J37),I37,IF(AND(L37&gt;=J37,L37&lt;K37),J37,IF(L37&gt;=K37,K37,"0"))))))))/(K37-J37))+IF(L37&lt;G37,"1",IF(AND(L37&gt;=G37,L37&lt;H37),"1",IF(AND(L37&gt;=H37,L37&lt;I37),"2",IF(AND(L37&gt;=I37,L37&lt;J37),"3",IF(AND(L37&gt;=J37,L37&lt;K37),"4",IF(L37&gt;=K37,"5","0"))))))</f>
        <v>1</v>
      </c>
      <c r="N37" s="128">
        <f t="shared" si="6"/>
        <v>0.01</v>
      </c>
    </row>
    <row r="38" spans="1:24" ht="18.75" customHeight="1">
      <c r="A38" s="112" t="s">
        <v>39</v>
      </c>
      <c r="B38" s="259">
        <v>1.22</v>
      </c>
      <c r="C38" s="260" t="s">
        <v>144</v>
      </c>
      <c r="D38" s="268" t="s">
        <v>289</v>
      </c>
      <c r="E38" s="262" t="s">
        <v>94</v>
      </c>
      <c r="F38" s="275">
        <v>2.5</v>
      </c>
      <c r="G38" s="127">
        <v>4</v>
      </c>
      <c r="H38" s="127">
        <v>3.6</v>
      </c>
      <c r="I38" s="127">
        <v>3.2</v>
      </c>
      <c r="J38" s="127">
        <v>2.8</v>
      </c>
      <c r="K38" s="127">
        <v>2.4</v>
      </c>
      <c r="L38" s="215">
        <v>0</v>
      </c>
      <c r="M38" s="128">
        <f t="shared" ref="M38:M40" si="9">(((IF(L38&gt;G38,G38,IF(L38&lt;K38,K38,L38)))-(IF(L38&lt;G38,G38,IF(AND(L38&gt;=G38,L38&lt;H38),G38,IF(AND(L38&gt;=H38,L38&lt;I38),H38,IF(AND(L38&gt;=I38,L38&lt;J38),I38,IF(AND(L38&gt;=J38,L38&lt;K38),J38,IF(L38&gt;=K38,K38,"0"))))))))/(K38-J38))+IF(L38&lt;G38,"1",IF(AND(L38&gt;=G38,L38&lt;H38),"1",IF(AND(L38&gt;=H38,L38&lt;I38),"2",IF(AND(L38&gt;=I38,L38&lt;J38),"3",IF(AND(L38&gt;=J38,L38&lt;K38),"4",IF(L38&gt;=K38,"5","0"))))))</f>
        <v>5.0000000000000009</v>
      </c>
      <c r="N38" s="128">
        <f t="shared" si="6"/>
        <v>0.12500000000000003</v>
      </c>
    </row>
    <row r="39" spans="1:24" ht="18.75" customHeight="1">
      <c r="A39" s="112" t="s">
        <v>39</v>
      </c>
      <c r="B39" s="259">
        <v>1.23</v>
      </c>
      <c r="C39" s="278" t="s">
        <v>146</v>
      </c>
      <c r="D39" s="268" t="s">
        <v>290</v>
      </c>
      <c r="E39" s="262" t="s">
        <v>94</v>
      </c>
      <c r="F39" s="275">
        <v>2.5</v>
      </c>
      <c r="G39" s="180">
        <v>22</v>
      </c>
      <c r="H39" s="180">
        <v>21.75</v>
      </c>
      <c r="I39" s="180">
        <v>21.5</v>
      </c>
      <c r="J39" s="180">
        <v>21.25</v>
      </c>
      <c r="K39" s="180">
        <v>21</v>
      </c>
      <c r="L39" s="215">
        <v>0</v>
      </c>
      <c r="M39" s="128">
        <f t="shared" si="9"/>
        <v>5</v>
      </c>
      <c r="N39" s="128">
        <f t="shared" si="6"/>
        <v>0.125</v>
      </c>
    </row>
    <row r="40" spans="1:24" ht="18.75" customHeight="1">
      <c r="A40" s="534" t="s">
        <v>39</v>
      </c>
      <c r="B40" s="279">
        <v>1.24</v>
      </c>
      <c r="C40" s="280" t="s">
        <v>148</v>
      </c>
      <c r="D40" s="281" t="s">
        <v>149</v>
      </c>
      <c r="E40" s="262" t="s">
        <v>94</v>
      </c>
      <c r="F40" s="282">
        <v>1.3</v>
      </c>
      <c r="G40" s="127">
        <v>2.4</v>
      </c>
      <c r="H40" s="127">
        <v>2.2000000000000002</v>
      </c>
      <c r="I40" s="127">
        <v>2</v>
      </c>
      <c r="J40" s="127">
        <v>1.8</v>
      </c>
      <c r="K40" s="127">
        <v>1.6</v>
      </c>
      <c r="L40" s="182">
        <v>0.14000000000000001</v>
      </c>
      <c r="M40" s="128">
        <f t="shared" si="9"/>
        <v>5</v>
      </c>
      <c r="N40" s="128">
        <f t="shared" si="6"/>
        <v>6.5000000000000002E-2</v>
      </c>
    </row>
    <row r="41" spans="1:24" ht="18.75" customHeight="1">
      <c r="A41" s="535"/>
      <c r="B41" s="259"/>
      <c r="C41" s="285" t="s">
        <v>151</v>
      </c>
      <c r="D41" s="281">
        <v>0.1</v>
      </c>
      <c r="E41" s="286" t="s">
        <v>94</v>
      </c>
      <c r="F41" s="288">
        <v>1.2</v>
      </c>
      <c r="G41" s="289">
        <v>6</v>
      </c>
      <c r="H41" s="289">
        <v>8</v>
      </c>
      <c r="I41" s="289">
        <v>10</v>
      </c>
      <c r="J41" s="289">
        <v>12</v>
      </c>
      <c r="K41" s="289">
        <v>14</v>
      </c>
      <c r="L41" s="284">
        <v>10.27</v>
      </c>
      <c r="M41" s="128">
        <f>(((IF(L41&lt;G41,G41,IF(L41&gt;K41,K41,L41)))-(IF(L41&lt;G41,G41,IF(AND(L41&gt;=G41,L41&lt;H41),G41,IF(AND(L41&gt;=H41,L41&lt;I41),H41,IF(AND(L41&gt;=I41,L41&lt;J41),I41,IF(AND(L41&gt;=J41,L41&lt;K41),J41,IF(L41&gt;=K41,K41,"0"))))))))/(K41-J41))+IF(L41&lt;G41,"1",IF(AND(L41&gt;=G41,L41&lt;H41),"1",IF(AND(L41&gt;=H41,L41&lt;I41),"2",IF(AND(L41&gt;=I41,L41&lt;J41),"3",IF(AND(L41&gt;=J41,L41&lt;K41),"4",IF(L41&gt;=K41,"5","0"))))))</f>
        <v>3.1349999999999998</v>
      </c>
      <c r="N41" s="128">
        <f t="shared" si="6"/>
        <v>3.7619999999999994E-2</v>
      </c>
    </row>
    <row r="42" spans="1:24" ht="18.75" customHeight="1">
      <c r="A42" s="112" t="s">
        <v>113</v>
      </c>
      <c r="B42" s="259">
        <v>1.25</v>
      </c>
      <c r="C42" s="290" t="s">
        <v>153</v>
      </c>
      <c r="D42" s="291"/>
      <c r="E42" s="292"/>
      <c r="F42" s="294"/>
      <c r="G42" s="189"/>
      <c r="H42" s="295"/>
      <c r="I42" s="295"/>
      <c r="J42" s="295"/>
      <c r="K42" s="295"/>
      <c r="L42" s="194"/>
      <c r="M42" s="194"/>
      <c r="N42" s="196"/>
    </row>
    <row r="43" spans="1:24" ht="18.75" customHeight="1">
      <c r="A43" s="112"/>
      <c r="B43" s="259"/>
      <c r="C43" s="134" t="s">
        <v>154</v>
      </c>
      <c r="D43" s="41" t="s">
        <v>130</v>
      </c>
      <c r="E43" s="296" t="s">
        <v>116</v>
      </c>
      <c r="F43" s="297">
        <v>0.5</v>
      </c>
      <c r="G43" s="240" t="s">
        <v>121</v>
      </c>
      <c r="H43" s="299" t="s">
        <v>122</v>
      </c>
      <c r="I43" s="299" t="s">
        <v>123</v>
      </c>
      <c r="J43" s="299" t="s">
        <v>124</v>
      </c>
      <c r="K43" s="299" t="s">
        <v>125</v>
      </c>
      <c r="L43" s="39">
        <v>3</v>
      </c>
      <c r="M43" s="39">
        <v>3</v>
      </c>
      <c r="N43" s="128">
        <f t="shared" ref="N43:N45" si="10">SUM(M43*F43)/100</f>
        <v>1.4999999999999999E-2</v>
      </c>
    </row>
    <row r="44" spans="1:24" ht="18.75" customHeight="1">
      <c r="A44" s="112"/>
      <c r="B44" s="259"/>
      <c r="C44" s="114" t="s">
        <v>155</v>
      </c>
      <c r="D44" s="300" t="s">
        <v>130</v>
      </c>
      <c r="E44" s="301" t="s">
        <v>116</v>
      </c>
      <c r="F44" s="297">
        <v>0.5</v>
      </c>
      <c r="G44" s="302" t="s">
        <v>121</v>
      </c>
      <c r="H44" s="303" t="s">
        <v>122</v>
      </c>
      <c r="I44" s="303" t="s">
        <v>123</v>
      </c>
      <c r="J44" s="303" t="s">
        <v>124</v>
      </c>
      <c r="K44" s="303" t="s">
        <v>125</v>
      </c>
      <c r="L44" s="215"/>
      <c r="M44" s="215">
        <v>0</v>
      </c>
      <c r="N44" s="128">
        <f t="shared" si="10"/>
        <v>0</v>
      </c>
    </row>
    <row r="45" spans="1:24" ht="18.75" customHeight="1">
      <c r="A45" s="112"/>
      <c r="B45" s="259"/>
      <c r="C45" s="134" t="s">
        <v>156</v>
      </c>
      <c r="D45" s="304" t="s">
        <v>130</v>
      </c>
      <c r="E45" s="305" t="s">
        <v>116</v>
      </c>
      <c r="F45" s="307">
        <v>0.5</v>
      </c>
      <c r="G45" s="248" t="s">
        <v>121</v>
      </c>
      <c r="H45" s="308" t="s">
        <v>122</v>
      </c>
      <c r="I45" s="308" t="s">
        <v>123</v>
      </c>
      <c r="J45" s="308" t="s">
        <v>124</v>
      </c>
      <c r="K45" s="308" t="s">
        <v>125</v>
      </c>
      <c r="L45" s="284"/>
      <c r="M45" s="284">
        <v>0</v>
      </c>
      <c r="N45" s="128">
        <f t="shared" si="10"/>
        <v>0</v>
      </c>
    </row>
    <row r="46" spans="1:24" ht="18.75" customHeight="1">
      <c r="A46" s="112" t="s">
        <v>113</v>
      </c>
      <c r="B46" s="259">
        <v>1.26</v>
      </c>
      <c r="C46" s="290" t="s">
        <v>157</v>
      </c>
      <c r="D46" s="309"/>
      <c r="E46" s="292"/>
      <c r="F46" s="294"/>
      <c r="G46" s="189"/>
      <c r="H46" s="295"/>
      <c r="I46" s="295"/>
      <c r="J46" s="295"/>
      <c r="K46" s="295"/>
      <c r="L46" s="194"/>
      <c r="M46" s="194"/>
      <c r="N46" s="196"/>
    </row>
    <row r="47" spans="1:24" ht="18.75" customHeight="1">
      <c r="A47" s="225"/>
      <c r="B47" s="259"/>
      <c r="C47" s="114" t="s">
        <v>158</v>
      </c>
      <c r="D47" s="41" t="s">
        <v>130</v>
      </c>
      <c r="E47" s="296" t="s">
        <v>116</v>
      </c>
      <c r="F47" s="254">
        <v>0.5</v>
      </c>
      <c r="G47" s="240" t="s">
        <v>121</v>
      </c>
      <c r="H47" s="299" t="s">
        <v>122</v>
      </c>
      <c r="I47" s="299" t="s">
        <v>123</v>
      </c>
      <c r="J47" s="299" t="s">
        <v>124</v>
      </c>
      <c r="K47" s="299" t="s">
        <v>125</v>
      </c>
      <c r="L47" s="39">
        <v>2</v>
      </c>
      <c r="M47" s="39">
        <v>2</v>
      </c>
      <c r="N47" s="128">
        <f t="shared" ref="N47:N53" si="11">SUM(M47*F47)/100</f>
        <v>0.01</v>
      </c>
    </row>
    <row r="48" spans="1:24" ht="18.75" customHeight="1">
      <c r="A48" s="225"/>
      <c r="B48" s="259"/>
      <c r="C48" s="114" t="s">
        <v>159</v>
      </c>
      <c r="D48" s="155" t="s">
        <v>130</v>
      </c>
      <c r="E48" s="301" t="s">
        <v>116</v>
      </c>
      <c r="F48" s="254">
        <v>0.5</v>
      </c>
      <c r="G48" s="302" t="s">
        <v>121</v>
      </c>
      <c r="H48" s="303" t="s">
        <v>122</v>
      </c>
      <c r="I48" s="303" t="s">
        <v>123</v>
      </c>
      <c r="J48" s="303" t="s">
        <v>124</v>
      </c>
      <c r="K48" s="303" t="s">
        <v>125</v>
      </c>
      <c r="L48" s="223"/>
      <c r="M48" s="223">
        <v>0</v>
      </c>
      <c r="N48" s="128">
        <f t="shared" si="11"/>
        <v>0</v>
      </c>
    </row>
    <row r="49" spans="1:14" ht="18.75" customHeight="1">
      <c r="A49" s="225"/>
      <c r="B49" s="312"/>
      <c r="C49" s="313" t="s">
        <v>160</v>
      </c>
      <c r="D49" s="300" t="s">
        <v>130</v>
      </c>
      <c r="E49" s="301" t="s">
        <v>116</v>
      </c>
      <c r="F49" s="254">
        <v>0.5</v>
      </c>
      <c r="G49" s="302" t="s">
        <v>121</v>
      </c>
      <c r="H49" s="303" t="s">
        <v>122</v>
      </c>
      <c r="I49" s="303" t="s">
        <v>123</v>
      </c>
      <c r="J49" s="303" t="s">
        <v>124</v>
      </c>
      <c r="K49" s="303" t="s">
        <v>125</v>
      </c>
      <c r="L49" s="215"/>
      <c r="M49" s="215">
        <v>0</v>
      </c>
      <c r="N49" s="128">
        <f t="shared" si="11"/>
        <v>0</v>
      </c>
    </row>
    <row r="50" spans="1:14" ht="18.75" customHeight="1">
      <c r="A50" s="225"/>
      <c r="B50" s="259"/>
      <c r="C50" s="114" t="s">
        <v>161</v>
      </c>
      <c r="D50" s="300">
        <v>1</v>
      </c>
      <c r="E50" s="301" t="s">
        <v>116</v>
      </c>
      <c r="F50" s="254">
        <v>0.5</v>
      </c>
      <c r="G50" s="302">
        <v>80</v>
      </c>
      <c r="H50" s="315">
        <v>85</v>
      </c>
      <c r="I50" s="315">
        <v>90</v>
      </c>
      <c r="J50" s="315">
        <v>95</v>
      </c>
      <c r="K50" s="315">
        <v>100</v>
      </c>
      <c r="L50" s="215">
        <v>100</v>
      </c>
      <c r="M50" s="128">
        <f>(((IF(L50&lt;G50,G50,IF(L50&gt;K50,K50,L50)))-(IF(L50&lt;G50,G50,IF(AND(L50&gt;=G50,L50&lt;H50),G50,IF(AND(L50&gt;=H50,L50&lt;I50),H50,IF(AND(L50&gt;=I50,L50&lt;J50),I50,IF(AND(L50&gt;=J50,L50&lt;K50),J50,IF(L50&gt;=K50,K50,"0"))))))))/(K50-J50))+IF(L50&lt;G50,"1",IF(AND(L50&gt;=G50,L50&lt;H50),"1",IF(AND(L50&gt;=H50,L50&lt;I50),"2",IF(AND(L50&gt;=I50,L50&lt;J50),"3",IF(AND(L50&gt;=J50,L50&lt;K50),"4",IF(L50&gt;=K50,"5","0"))))))</f>
        <v>5</v>
      </c>
      <c r="N50" s="128">
        <f t="shared" si="11"/>
        <v>2.5000000000000001E-2</v>
      </c>
    </row>
    <row r="51" spans="1:14" ht="18.75" customHeight="1">
      <c r="A51" s="112"/>
      <c r="B51" s="259"/>
      <c r="C51" s="134" t="s">
        <v>162</v>
      </c>
      <c r="D51" s="300">
        <v>1</v>
      </c>
      <c r="E51" s="301" t="s">
        <v>116</v>
      </c>
      <c r="F51" s="254">
        <v>0.5</v>
      </c>
      <c r="G51" s="302" t="s">
        <v>121</v>
      </c>
      <c r="H51" s="303" t="s">
        <v>122</v>
      </c>
      <c r="I51" s="303" t="s">
        <v>123</v>
      </c>
      <c r="J51" s="303" t="s">
        <v>124</v>
      </c>
      <c r="K51" s="303" t="s">
        <v>125</v>
      </c>
      <c r="L51" s="317"/>
      <c r="M51" s="318">
        <v>0</v>
      </c>
      <c r="N51" s="128">
        <f t="shared" si="11"/>
        <v>0</v>
      </c>
    </row>
    <row r="52" spans="1:14" ht="18.75" customHeight="1">
      <c r="A52" s="112" t="s">
        <v>113</v>
      </c>
      <c r="B52" s="259">
        <v>1.27</v>
      </c>
      <c r="C52" s="114" t="s">
        <v>163</v>
      </c>
      <c r="D52" s="300">
        <v>0.8</v>
      </c>
      <c r="E52" s="301" t="s">
        <v>116</v>
      </c>
      <c r="F52" s="254">
        <v>1</v>
      </c>
      <c r="G52" s="302">
        <v>40</v>
      </c>
      <c r="H52" s="315">
        <v>50</v>
      </c>
      <c r="I52" s="315">
        <v>60</v>
      </c>
      <c r="J52" s="315">
        <v>70</v>
      </c>
      <c r="K52" s="315">
        <v>80</v>
      </c>
      <c r="L52" s="317"/>
      <c r="M52" s="128">
        <f t="shared" ref="M52:M53" si="12">(((IF(L52&lt;G52,G52,IF(L52&gt;K52,K52,L52)))-(IF(L52&lt;G52,G52,IF(AND(L52&gt;=G52,L52&lt;H52),G52,IF(AND(L52&gt;=H52,L52&lt;I52),H52,IF(AND(L52&gt;=I52,L52&lt;J52),I52,IF(AND(L52&gt;=J52,L52&lt;K52),J52,IF(L52&gt;=K52,K52,"0"))))))))/(K52-J52))+IF(L52&lt;G52,"1",IF(AND(L52&gt;=G52,L52&lt;H52),"1",IF(AND(L52&gt;=H52,L52&lt;I52),"2",IF(AND(L52&gt;=I52,L52&lt;J52),"3",IF(AND(L52&gt;=J52,L52&lt;K52),"4",IF(L52&gt;=K52,"5","0"))))))</f>
        <v>1</v>
      </c>
      <c r="N52" s="128">
        <f t="shared" si="11"/>
        <v>0.01</v>
      </c>
    </row>
    <row r="53" spans="1:14" ht="18.75" customHeight="1">
      <c r="A53" s="320"/>
      <c r="B53" s="279">
        <v>1.28</v>
      </c>
      <c r="C53" s="250" t="s">
        <v>164</v>
      </c>
      <c r="D53" s="304">
        <v>0.8</v>
      </c>
      <c r="E53" s="305" t="s">
        <v>116</v>
      </c>
      <c r="F53" s="322">
        <v>0.5</v>
      </c>
      <c r="G53" s="323">
        <v>70</v>
      </c>
      <c r="H53" s="323">
        <v>75</v>
      </c>
      <c r="I53" s="323">
        <v>80</v>
      </c>
      <c r="J53" s="323">
        <v>85</v>
      </c>
      <c r="K53" s="323">
        <v>90</v>
      </c>
      <c r="L53" s="324"/>
      <c r="M53" s="128">
        <f t="shared" si="12"/>
        <v>1</v>
      </c>
      <c r="N53" s="128">
        <f t="shared" si="11"/>
        <v>5.0000000000000001E-3</v>
      </c>
    </row>
    <row r="54" spans="1:14" ht="18.75" customHeight="1">
      <c r="A54" s="320"/>
      <c r="B54" s="326">
        <v>1.29</v>
      </c>
      <c r="C54" s="327" t="s">
        <v>165</v>
      </c>
      <c r="D54" s="291"/>
      <c r="E54" s="292"/>
      <c r="F54" s="189"/>
      <c r="G54" s="189"/>
      <c r="H54" s="295"/>
      <c r="I54" s="189"/>
      <c r="J54" s="189"/>
      <c r="K54" s="295"/>
      <c r="L54" s="194"/>
      <c r="M54" s="194"/>
      <c r="N54" s="196"/>
    </row>
    <row r="55" spans="1:14" ht="18.75" customHeight="1">
      <c r="A55" s="153"/>
      <c r="B55" s="328"/>
      <c r="C55" s="250" t="s">
        <v>166</v>
      </c>
      <c r="D55" s="329">
        <v>0.6</v>
      </c>
      <c r="E55" s="296" t="s">
        <v>116</v>
      </c>
      <c r="F55" s="297">
        <v>0.5</v>
      </c>
      <c r="G55" s="171">
        <v>40</v>
      </c>
      <c r="H55" s="171">
        <v>45</v>
      </c>
      <c r="I55" s="171">
        <v>50</v>
      </c>
      <c r="J55" s="171">
        <v>55</v>
      </c>
      <c r="K55" s="171">
        <v>60</v>
      </c>
      <c r="L55" s="39"/>
      <c r="M55" s="128">
        <f t="shared" ref="M55:M57" si="13">(((IF(L55&lt;G55,G55,IF(L55&gt;K55,K55,L55)))-(IF(L55&lt;G55,G55,IF(AND(L55&gt;=G55,L55&lt;H55),G55,IF(AND(L55&gt;=H55,L55&lt;I55),H55,IF(AND(L55&gt;=I55,L55&lt;J55),I55,IF(AND(L55&gt;=J55,L55&lt;K55),J55,IF(L55&gt;=K55,K55,"0"))))))))/(K55-J55))+IF(L55&lt;G55,"1",IF(AND(L55&gt;=G55,L55&lt;H55),"1",IF(AND(L55&gt;=H55,L55&lt;I55),"2",IF(AND(L55&gt;=I55,L55&lt;J55),"3",IF(AND(L55&gt;=J55,L55&lt;K55),"4",IF(L55&gt;=K55,"5","0"))))))</f>
        <v>1</v>
      </c>
      <c r="N55" s="128">
        <f t="shared" ref="N55:N60" si="14">SUM(M55*F55)/100</f>
        <v>5.0000000000000001E-3</v>
      </c>
    </row>
    <row r="56" spans="1:14" ht="18.75" customHeight="1">
      <c r="A56" s="153"/>
      <c r="B56" s="331"/>
      <c r="C56" s="250" t="s">
        <v>167</v>
      </c>
      <c r="D56" s="300">
        <v>0.5</v>
      </c>
      <c r="E56" s="301" t="s">
        <v>116</v>
      </c>
      <c r="F56" s="254">
        <v>0.5</v>
      </c>
      <c r="G56" s="127">
        <v>30</v>
      </c>
      <c r="H56" s="127">
        <v>35</v>
      </c>
      <c r="I56" s="127">
        <v>40</v>
      </c>
      <c r="J56" s="127">
        <v>45</v>
      </c>
      <c r="K56" s="127">
        <v>50</v>
      </c>
      <c r="L56" s="215"/>
      <c r="M56" s="128">
        <f t="shared" si="13"/>
        <v>1</v>
      </c>
      <c r="N56" s="128">
        <f t="shared" si="14"/>
        <v>5.0000000000000001E-3</v>
      </c>
    </row>
    <row r="57" spans="1:14" ht="18.75" customHeight="1">
      <c r="A57" s="112"/>
      <c r="B57" s="312"/>
      <c r="C57" s="250" t="s">
        <v>168</v>
      </c>
      <c r="D57" s="300">
        <v>0.4</v>
      </c>
      <c r="E57" s="301" t="s">
        <v>116</v>
      </c>
      <c r="F57" s="254">
        <v>0.5</v>
      </c>
      <c r="G57" s="127">
        <v>20</v>
      </c>
      <c r="H57" s="127">
        <v>25</v>
      </c>
      <c r="I57" s="127">
        <v>30</v>
      </c>
      <c r="J57" s="127">
        <v>35</v>
      </c>
      <c r="K57" s="127">
        <v>40</v>
      </c>
      <c r="L57" s="215"/>
      <c r="M57" s="128">
        <f t="shared" si="13"/>
        <v>1</v>
      </c>
      <c r="N57" s="128">
        <f t="shared" si="14"/>
        <v>5.0000000000000001E-3</v>
      </c>
    </row>
    <row r="58" spans="1:14" ht="18.75" customHeight="1">
      <c r="A58" s="225" t="s">
        <v>169</v>
      </c>
      <c r="B58" s="259">
        <v>1.3</v>
      </c>
      <c r="C58" s="332" t="s">
        <v>170</v>
      </c>
      <c r="D58" s="333"/>
      <c r="E58" s="333" t="s">
        <v>116</v>
      </c>
      <c r="F58" s="335">
        <v>0</v>
      </c>
      <c r="G58" s="302" t="s">
        <v>121</v>
      </c>
      <c r="H58" s="303" t="s">
        <v>122</v>
      </c>
      <c r="I58" s="303" t="s">
        <v>123</v>
      </c>
      <c r="J58" s="303" t="s">
        <v>124</v>
      </c>
      <c r="K58" s="303" t="s">
        <v>125</v>
      </c>
      <c r="L58" s="165"/>
      <c r="M58" s="215">
        <v>2</v>
      </c>
      <c r="N58" s="128">
        <f t="shared" si="14"/>
        <v>0</v>
      </c>
    </row>
    <row r="59" spans="1:14" ht="18.75" customHeight="1">
      <c r="A59" s="112"/>
      <c r="B59" s="216">
        <v>1.31</v>
      </c>
      <c r="C59" s="337" t="s">
        <v>171</v>
      </c>
      <c r="D59" s="338"/>
      <c r="E59" s="339"/>
      <c r="F59" s="335">
        <v>1.3</v>
      </c>
      <c r="G59" s="171">
        <v>2</v>
      </c>
      <c r="H59" s="171">
        <v>4</v>
      </c>
      <c r="I59" s="171">
        <v>6</v>
      </c>
      <c r="J59" s="171">
        <v>8</v>
      </c>
      <c r="K59" s="171">
        <v>10</v>
      </c>
      <c r="L59" s="165"/>
      <c r="M59" s="128">
        <v>5</v>
      </c>
      <c r="N59" s="128">
        <f t="shared" si="14"/>
        <v>6.5000000000000002E-2</v>
      </c>
    </row>
    <row r="60" spans="1:14" ht="18.75" customHeight="1">
      <c r="A60" s="225"/>
      <c r="B60" s="279">
        <v>1.32</v>
      </c>
      <c r="C60" s="342" t="s">
        <v>172</v>
      </c>
      <c r="D60" s="344"/>
      <c r="E60" s="345"/>
      <c r="F60" s="271">
        <v>1.2</v>
      </c>
      <c r="G60" s="346">
        <v>1</v>
      </c>
      <c r="H60" s="346">
        <v>2</v>
      </c>
      <c r="I60" s="346">
        <v>3</v>
      </c>
      <c r="J60" s="346">
        <v>4</v>
      </c>
      <c r="K60" s="346">
        <v>5</v>
      </c>
      <c r="L60" s="182"/>
      <c r="M60" s="324">
        <v>5</v>
      </c>
      <c r="N60" s="324">
        <f t="shared" si="14"/>
        <v>0.06</v>
      </c>
    </row>
    <row r="61" spans="1:14" ht="18.75" customHeight="1">
      <c r="A61" s="225"/>
      <c r="B61" s="348"/>
      <c r="C61" s="350" t="s">
        <v>173</v>
      </c>
      <c r="D61" s="351"/>
      <c r="E61" s="351"/>
      <c r="F61" s="354">
        <v>30</v>
      </c>
      <c r="G61" s="355"/>
      <c r="H61" s="355"/>
      <c r="I61" s="355"/>
      <c r="J61" s="355"/>
      <c r="K61" s="355"/>
      <c r="L61" s="355"/>
      <c r="M61" s="355"/>
      <c r="N61" s="355"/>
    </row>
    <row r="62" spans="1:14" ht="18.75" customHeight="1">
      <c r="A62" s="225"/>
      <c r="B62" s="357"/>
      <c r="C62" s="156" t="s">
        <v>174</v>
      </c>
      <c r="D62" s="359"/>
      <c r="E62" s="361"/>
      <c r="F62" s="275"/>
      <c r="G62" s="154"/>
      <c r="H62" s="154"/>
      <c r="I62" s="154"/>
      <c r="J62" s="154"/>
      <c r="K62" s="154"/>
      <c r="L62" s="154"/>
      <c r="M62" s="154"/>
      <c r="N62" s="154"/>
    </row>
    <row r="63" spans="1:14" ht="18.75" customHeight="1">
      <c r="A63" s="225" t="s">
        <v>169</v>
      </c>
      <c r="B63" s="363">
        <v>2.1</v>
      </c>
      <c r="C63" s="365" t="s">
        <v>175</v>
      </c>
      <c r="D63" s="367" t="s">
        <v>53</v>
      </c>
      <c r="E63" s="369" t="s">
        <v>116</v>
      </c>
      <c r="F63" s="282">
        <v>3</v>
      </c>
      <c r="G63" s="289" t="s">
        <v>121</v>
      </c>
      <c r="H63" s="289" t="s">
        <v>122</v>
      </c>
      <c r="I63" s="289" t="s">
        <v>123</v>
      </c>
      <c r="J63" s="289" t="s">
        <v>124</v>
      </c>
      <c r="K63" s="289" t="s">
        <v>125</v>
      </c>
      <c r="L63" s="371">
        <v>2</v>
      </c>
      <c r="M63" s="371">
        <v>2</v>
      </c>
      <c r="N63" s="172">
        <f>SUM(M63*F63)/100</f>
        <v>0.06</v>
      </c>
    </row>
    <row r="64" spans="1:14" ht="18.75" customHeight="1">
      <c r="A64" s="225" t="s">
        <v>169</v>
      </c>
      <c r="B64" s="358">
        <v>2.2000000000000002</v>
      </c>
      <c r="C64" s="341" t="s">
        <v>176</v>
      </c>
      <c r="D64" s="364"/>
      <c r="E64" s="366"/>
      <c r="F64" s="368"/>
      <c r="G64" s="194"/>
      <c r="H64" s="194"/>
      <c r="I64" s="194"/>
      <c r="J64" s="194"/>
      <c r="K64" s="194"/>
      <c r="L64" s="194"/>
      <c r="M64" s="194"/>
      <c r="N64" s="196"/>
    </row>
    <row r="65" spans="1:14" ht="18.75" customHeight="1">
      <c r="A65" s="225"/>
      <c r="B65" s="259"/>
      <c r="C65" s="360" t="s">
        <v>177</v>
      </c>
      <c r="D65" s="370" t="s">
        <v>178</v>
      </c>
      <c r="E65" s="372" t="s">
        <v>94</v>
      </c>
      <c r="F65" s="374">
        <v>1.5</v>
      </c>
      <c r="G65" s="171">
        <v>20</v>
      </c>
      <c r="H65" s="171">
        <v>25</v>
      </c>
      <c r="I65" s="171">
        <v>30</v>
      </c>
      <c r="J65" s="171">
        <v>35</v>
      </c>
      <c r="K65" s="171">
        <v>40</v>
      </c>
      <c r="L65" s="39">
        <v>26.34</v>
      </c>
      <c r="M65" s="128">
        <f t="shared" ref="M65:M66" si="15">(((IF(L65&lt;G65,G65,IF(L65&gt;K65,K65,L65)))-(IF(L65&lt;G65,G65,IF(AND(L65&gt;=G65,L65&lt;H65),G65,IF(AND(L65&gt;=H65,L65&lt;I65),H65,IF(AND(L65&gt;=I65,L65&lt;J65),I65,IF(AND(L65&gt;=J65,L65&lt;K65),J65,IF(L65&gt;=K65,K65,"0"))))))))/(K65-J65))+IF(L65&lt;G65,"1",IF(AND(L65&gt;=G65,L65&lt;H65),"1",IF(AND(L65&gt;=H65,L65&lt;I65),"2",IF(AND(L65&gt;=I65,L65&lt;J65),"3",IF(AND(L65&gt;=J65,L65&lt;K65),"4",IF(L65&gt;=K65,"5","0"))))))</f>
        <v>2.2679999999999998</v>
      </c>
      <c r="N65" s="128">
        <f t="shared" ref="N65:N81" si="16">SUM(M65*F65)/100</f>
        <v>3.4019999999999995E-2</v>
      </c>
    </row>
    <row r="66" spans="1:14" ht="18.75" customHeight="1">
      <c r="A66" s="112"/>
      <c r="B66" s="259"/>
      <c r="C66" s="360" t="s">
        <v>179</v>
      </c>
      <c r="D66" s="268" t="s">
        <v>180</v>
      </c>
      <c r="E66" s="274" t="s">
        <v>94</v>
      </c>
      <c r="F66" s="335">
        <v>1.5</v>
      </c>
      <c r="G66" s="127">
        <v>25</v>
      </c>
      <c r="H66" s="127">
        <v>30</v>
      </c>
      <c r="I66" s="127">
        <v>35</v>
      </c>
      <c r="J66" s="127">
        <v>40</v>
      </c>
      <c r="K66" s="276">
        <v>45</v>
      </c>
      <c r="L66" s="215">
        <v>34.86</v>
      </c>
      <c r="M66" s="128">
        <f t="shared" si="15"/>
        <v>2.972</v>
      </c>
      <c r="N66" s="128">
        <f t="shared" si="16"/>
        <v>4.4580000000000002E-2</v>
      </c>
    </row>
    <row r="67" spans="1:14" ht="18.75" customHeight="1">
      <c r="A67" s="225" t="s">
        <v>39</v>
      </c>
      <c r="B67" s="358">
        <v>2.2999999999999998</v>
      </c>
      <c r="C67" s="260" t="s">
        <v>181</v>
      </c>
      <c r="D67" s="268" t="s">
        <v>97</v>
      </c>
      <c r="E67" s="274" t="s">
        <v>94</v>
      </c>
      <c r="F67" s="377">
        <v>2</v>
      </c>
      <c r="G67" s="276">
        <v>8</v>
      </c>
      <c r="H67" s="276">
        <v>7.75</v>
      </c>
      <c r="I67" s="379">
        <v>7.5</v>
      </c>
      <c r="J67" s="276">
        <v>7.25</v>
      </c>
      <c r="K67" s="276">
        <v>7</v>
      </c>
      <c r="L67" s="318">
        <v>3.47</v>
      </c>
      <c r="M67" s="128">
        <f>(((IF(L67&gt;G67,G67,IF(L67&lt;K67,K67,L67)))-(IF(L67&lt;G67,G67,IF(AND(L67&gt;=G67,L67&lt;H67),G67,IF(AND(L67&gt;=H67,L67&lt;I67),H67,IF(AND(L67&gt;=I67,L67&lt;J67),I67,IF(AND(L67&gt;=J67,L67&lt;K67),J67,IF(L67&gt;=K67,K67,"0"))))))))/(K67-J67))+IF(L67&lt;G67,"1",IF(AND(L67&gt;=G67,L67&lt;H67),"1",IF(AND(L67&gt;=H67,L67&lt;I67),"2",IF(AND(L67&gt;=I67,L67&lt;J67),"3",IF(AND(L67&gt;=J67,L67&lt;K67),"4",IF(L67&gt;=K67,"5","0"))))))</f>
        <v>5</v>
      </c>
      <c r="N67" s="128">
        <f t="shared" si="16"/>
        <v>0.1</v>
      </c>
    </row>
    <row r="68" spans="1:14" ht="18.75" customHeight="1">
      <c r="A68" s="225" t="s">
        <v>169</v>
      </c>
      <c r="B68" s="358">
        <v>2.4</v>
      </c>
      <c r="C68" s="360" t="s">
        <v>182</v>
      </c>
      <c r="D68" s="268"/>
      <c r="E68" s="388"/>
      <c r="F68" s="282">
        <v>3</v>
      </c>
      <c r="G68" s="382"/>
      <c r="H68" s="382"/>
      <c r="I68" s="382"/>
      <c r="J68" s="382"/>
      <c r="K68" s="382"/>
      <c r="L68" s="284"/>
      <c r="M68" s="284">
        <v>2</v>
      </c>
      <c r="N68" s="128">
        <f t="shared" si="16"/>
        <v>0.06</v>
      </c>
    </row>
    <row r="69" spans="1:14" ht="18.75" customHeight="1">
      <c r="A69" s="112" t="s">
        <v>39</v>
      </c>
      <c r="B69" s="358">
        <v>2.5</v>
      </c>
      <c r="C69" s="384" t="s">
        <v>183</v>
      </c>
      <c r="D69" s="268">
        <v>0.2</v>
      </c>
      <c r="E69" s="274" t="s">
        <v>94</v>
      </c>
      <c r="F69" s="368"/>
      <c r="G69" s="276">
        <v>16</v>
      </c>
      <c r="H69" s="276">
        <v>18</v>
      </c>
      <c r="I69" s="276">
        <v>20</v>
      </c>
      <c r="J69" s="276">
        <v>22</v>
      </c>
      <c r="K69" s="276">
        <v>24</v>
      </c>
      <c r="L69" s="318">
        <v>24.7</v>
      </c>
      <c r="M69" s="128">
        <f t="shared" ref="M69:M72" si="17">(((IF(L69&lt;G69,G69,IF(L69&gt;K69,K69,L69)))-(IF(L69&lt;G69,G69,IF(AND(L69&gt;=G69,L69&lt;H69),G69,IF(AND(L69&gt;=H69,L69&lt;I69),H69,IF(AND(L69&gt;=I69,L69&lt;J69),I69,IF(AND(L69&gt;=J69,L69&lt;K69),J69,IF(L69&gt;=K69,K69,"0"))))))))/(K69-J69))+IF(L69&lt;G69,"1",IF(AND(L69&gt;=G69,L69&lt;H69),"1",IF(AND(L69&gt;=H69,L69&lt;I69),"2",IF(AND(L69&gt;=I69,L69&lt;J69),"3",IF(AND(L69&gt;=J69,L69&lt;K69),"4",IF(L69&gt;=K69,"5","0"))))))</f>
        <v>5</v>
      </c>
      <c r="N69" s="128">
        <f t="shared" si="16"/>
        <v>0</v>
      </c>
    </row>
    <row r="70" spans="1:14" ht="18.75" customHeight="1">
      <c r="A70" s="112"/>
      <c r="B70" s="358"/>
      <c r="C70" s="285" t="s">
        <v>184</v>
      </c>
      <c r="D70" s="268">
        <v>0.1</v>
      </c>
      <c r="E70" s="274"/>
      <c r="F70" s="392"/>
      <c r="G70" s="87">
        <v>6</v>
      </c>
      <c r="H70" s="87">
        <v>8</v>
      </c>
      <c r="I70" s="87">
        <v>10</v>
      </c>
      <c r="J70" s="87">
        <v>12</v>
      </c>
      <c r="K70" s="87">
        <v>14</v>
      </c>
      <c r="L70" s="390"/>
      <c r="M70" s="128">
        <f t="shared" si="17"/>
        <v>1</v>
      </c>
      <c r="N70" s="128">
        <f t="shared" si="16"/>
        <v>0</v>
      </c>
    </row>
    <row r="71" spans="1:14" ht="18.75" customHeight="1">
      <c r="A71" s="112"/>
      <c r="B71" s="358"/>
      <c r="C71" s="280" t="s">
        <v>185</v>
      </c>
      <c r="D71" s="268">
        <v>0.2</v>
      </c>
      <c r="E71" s="274"/>
      <c r="F71" s="275">
        <v>0</v>
      </c>
      <c r="G71" s="276">
        <v>16</v>
      </c>
      <c r="H71" s="276">
        <v>18</v>
      </c>
      <c r="I71" s="276">
        <v>20</v>
      </c>
      <c r="J71" s="276">
        <v>22</v>
      </c>
      <c r="K71" s="276">
        <v>24</v>
      </c>
      <c r="L71" s="318"/>
      <c r="M71" s="128">
        <f t="shared" si="17"/>
        <v>1</v>
      </c>
      <c r="N71" s="128">
        <f t="shared" si="16"/>
        <v>0</v>
      </c>
    </row>
    <row r="72" spans="1:14" ht="18.75" customHeight="1">
      <c r="A72" s="112"/>
      <c r="B72" s="358"/>
      <c r="C72" s="360" t="s">
        <v>186</v>
      </c>
      <c r="D72" s="268">
        <v>0.3</v>
      </c>
      <c r="E72" s="274"/>
      <c r="F72" s="275">
        <v>2</v>
      </c>
      <c r="G72" s="276">
        <v>26</v>
      </c>
      <c r="H72" s="276">
        <v>28</v>
      </c>
      <c r="I72" s="276">
        <v>30</v>
      </c>
      <c r="J72" s="276">
        <v>32</v>
      </c>
      <c r="K72" s="276">
        <v>34</v>
      </c>
      <c r="L72" s="215">
        <v>34.51</v>
      </c>
      <c r="M72" s="128">
        <f t="shared" si="17"/>
        <v>5</v>
      </c>
      <c r="N72" s="128">
        <f t="shared" si="16"/>
        <v>0.1</v>
      </c>
    </row>
    <row r="73" spans="1:14" ht="18.75" customHeight="1">
      <c r="A73" s="225" t="s">
        <v>169</v>
      </c>
      <c r="B73" s="358">
        <v>2.6</v>
      </c>
      <c r="C73" s="360" t="s">
        <v>187</v>
      </c>
      <c r="D73" s="268" t="s">
        <v>188</v>
      </c>
      <c r="E73" s="274" t="s">
        <v>94</v>
      </c>
      <c r="F73" s="275">
        <v>0</v>
      </c>
      <c r="G73" s="276">
        <v>14</v>
      </c>
      <c r="H73" s="276">
        <v>13</v>
      </c>
      <c r="I73" s="276">
        <v>12</v>
      </c>
      <c r="J73" s="276">
        <v>11</v>
      </c>
      <c r="K73" s="276">
        <v>10</v>
      </c>
      <c r="L73" s="215">
        <v>0</v>
      </c>
      <c r="M73" s="128">
        <f>(((IF(L73&gt;G73,G73,IF(L73&lt;K73,K73,L73)))-(IF(L73&lt;G73,G73,IF(AND(L73&gt;=G73,L73&lt;H73),G73,IF(AND(L73&gt;=H73,L73&lt;I73),H73,IF(AND(L73&gt;=I73,L73&lt;J73),I73,IF(AND(L73&gt;=J73,L73&lt;K73),J73,IF(L73&gt;=K73,K73,"0"))))))))/(K73-J73))+IF(L73&lt;G73,"1",IF(AND(L73&gt;=G73,L73&lt;H73),"1",IF(AND(L73&gt;=H73,L73&lt;I73),"2",IF(AND(L73&gt;=I73,L73&lt;J73),"3",IF(AND(L73&gt;=J73,L73&lt;K73),"4",IF(L73&gt;=K73,"5","0"))))))</f>
        <v>5</v>
      </c>
      <c r="N73" s="128">
        <f t="shared" si="16"/>
        <v>0</v>
      </c>
    </row>
    <row r="74" spans="1:14" ht="18.75" customHeight="1">
      <c r="A74" s="225" t="s">
        <v>169</v>
      </c>
      <c r="B74" s="358">
        <v>2.7</v>
      </c>
      <c r="C74" s="384" t="s">
        <v>189</v>
      </c>
      <c r="D74" s="268">
        <v>0.85</v>
      </c>
      <c r="E74" s="274" t="s">
        <v>143</v>
      </c>
      <c r="F74" s="275">
        <v>3</v>
      </c>
      <c r="G74" s="276">
        <v>73</v>
      </c>
      <c r="H74" s="276">
        <v>76</v>
      </c>
      <c r="I74" s="276">
        <v>79</v>
      </c>
      <c r="J74" s="276">
        <v>82</v>
      </c>
      <c r="K74" s="276">
        <v>85</v>
      </c>
      <c r="L74" s="215"/>
      <c r="M74" s="128">
        <f t="shared" ref="M74:M78" si="18">(((IF(L74&lt;G74,G74,IF(L74&gt;K74,K74,L74)))-(IF(L74&lt;G74,G74,IF(AND(L74&gt;=G74,L74&lt;H74),G74,IF(AND(L74&gt;=H74,L74&lt;I74),H74,IF(AND(L74&gt;=I74,L74&lt;J74),I74,IF(AND(L74&gt;=J74,L74&lt;K74),J74,IF(L74&gt;=K74,K74,"0"))))))))/(K74-J74))+IF(L74&lt;G74,"1",IF(AND(L74&gt;=G74,L74&lt;H74),"1",IF(AND(L74&gt;=H74,L74&lt;I74),"2",IF(AND(L74&gt;=I74,L74&lt;J74),"3",IF(AND(L74&gt;=J74,L74&lt;K74),"4",IF(L74&gt;=K74,"5","0"))))))</f>
        <v>1</v>
      </c>
      <c r="N74" s="128">
        <f t="shared" si="16"/>
        <v>0.03</v>
      </c>
    </row>
    <row r="75" spans="1:14" ht="18.75" customHeight="1">
      <c r="A75" s="225" t="s">
        <v>39</v>
      </c>
      <c r="B75" s="358">
        <v>2.8</v>
      </c>
      <c r="C75" s="260" t="s">
        <v>294</v>
      </c>
      <c r="D75" s="268" t="s">
        <v>191</v>
      </c>
      <c r="E75" s="274" t="s">
        <v>94</v>
      </c>
      <c r="F75" s="275">
        <v>2</v>
      </c>
      <c r="G75" s="276">
        <v>58</v>
      </c>
      <c r="H75" s="276">
        <v>60</v>
      </c>
      <c r="I75" s="276">
        <v>62</v>
      </c>
      <c r="J75" s="276">
        <v>64</v>
      </c>
      <c r="K75" s="276">
        <v>66</v>
      </c>
      <c r="L75" s="215">
        <v>60</v>
      </c>
      <c r="M75" s="128">
        <f t="shared" si="18"/>
        <v>2</v>
      </c>
      <c r="N75" s="128">
        <f t="shared" si="16"/>
        <v>0.04</v>
      </c>
    </row>
    <row r="76" spans="1:14" ht="18.75" customHeight="1">
      <c r="A76" s="112" t="s">
        <v>39</v>
      </c>
      <c r="B76" s="358">
        <v>2.9</v>
      </c>
      <c r="C76" s="360" t="s">
        <v>192</v>
      </c>
      <c r="D76" s="268">
        <v>0.7</v>
      </c>
      <c r="E76" s="274"/>
      <c r="F76" s="275">
        <v>2</v>
      </c>
      <c r="G76" s="276">
        <v>60</v>
      </c>
      <c r="H76" s="276">
        <v>65</v>
      </c>
      <c r="I76" s="276">
        <v>70</v>
      </c>
      <c r="J76" s="276">
        <v>75</v>
      </c>
      <c r="K76" s="276">
        <v>80</v>
      </c>
      <c r="L76" s="215"/>
      <c r="M76" s="128">
        <f t="shared" si="18"/>
        <v>1</v>
      </c>
      <c r="N76" s="128">
        <f t="shared" si="16"/>
        <v>0.02</v>
      </c>
    </row>
    <row r="77" spans="1:14" ht="18.75" customHeight="1">
      <c r="A77" s="112" t="s">
        <v>193</v>
      </c>
      <c r="B77" s="259">
        <v>2.1</v>
      </c>
      <c r="C77" s="360" t="s">
        <v>194</v>
      </c>
      <c r="D77" s="268" t="s">
        <v>195</v>
      </c>
      <c r="E77" s="274" t="s">
        <v>94</v>
      </c>
      <c r="F77" s="395">
        <v>2</v>
      </c>
      <c r="G77" s="276">
        <v>51</v>
      </c>
      <c r="H77" s="276">
        <v>52</v>
      </c>
      <c r="I77" s="276">
        <v>53</v>
      </c>
      <c r="J77" s="276">
        <v>54</v>
      </c>
      <c r="K77" s="276">
        <v>55</v>
      </c>
      <c r="L77" s="215">
        <v>3.4</v>
      </c>
      <c r="M77" s="128">
        <f t="shared" si="18"/>
        <v>1</v>
      </c>
      <c r="N77" s="128">
        <f t="shared" si="16"/>
        <v>0.02</v>
      </c>
    </row>
    <row r="78" spans="1:14" ht="18.75" customHeight="1">
      <c r="A78" s="112"/>
      <c r="B78" s="259">
        <v>2.11</v>
      </c>
      <c r="C78" s="360" t="s">
        <v>196</v>
      </c>
      <c r="D78" s="399">
        <v>0.82499999999999996</v>
      </c>
      <c r="E78" s="274" t="s">
        <v>94</v>
      </c>
      <c r="F78" s="395">
        <v>2</v>
      </c>
      <c r="G78" s="276">
        <v>72.5</v>
      </c>
      <c r="H78" s="276">
        <v>75</v>
      </c>
      <c r="I78" s="276">
        <v>77.5</v>
      </c>
      <c r="J78" s="276">
        <v>80</v>
      </c>
      <c r="K78" s="276">
        <v>82.5</v>
      </c>
      <c r="L78" s="215">
        <v>91.16</v>
      </c>
      <c r="M78" s="128">
        <f t="shared" si="18"/>
        <v>5</v>
      </c>
      <c r="N78" s="128">
        <f t="shared" si="16"/>
        <v>0.1</v>
      </c>
    </row>
    <row r="79" spans="1:14" ht="18.75" customHeight="1">
      <c r="A79" s="400" t="s">
        <v>113</v>
      </c>
      <c r="B79" s="259">
        <v>2.12</v>
      </c>
      <c r="C79" s="341" t="s">
        <v>197</v>
      </c>
      <c r="D79" s="268"/>
      <c r="E79" s="274" t="s">
        <v>94</v>
      </c>
      <c r="F79" s="395">
        <v>2</v>
      </c>
      <c r="G79" s="276">
        <v>5.4</v>
      </c>
      <c r="H79" s="276">
        <v>4.4000000000000004</v>
      </c>
      <c r="I79" s="276">
        <v>3.4</v>
      </c>
      <c r="J79" s="276">
        <v>2.4</v>
      </c>
      <c r="K79" s="276">
        <v>1.4</v>
      </c>
      <c r="L79" s="215">
        <v>0</v>
      </c>
      <c r="M79" s="128">
        <f t="shared" ref="M79:M80" si="19">(((IF(L79&gt;G79,G79,IF(L79&lt;K79,K79,L79)))-(IF(L79&lt;G79,G79,IF(AND(L79&gt;=G79,L79&lt;H79),G79,IF(AND(L79&gt;=H79,L79&lt;I79),H79,IF(AND(L79&gt;=I79,L79&lt;J79),I79,IF(AND(L79&gt;=J79,L79&lt;K79),J79,IF(L79&gt;=K79,K79,"0"))))))))/(K79-J79))+IF(L79&lt;G79,"1",IF(AND(L79&gt;=G79,L79&lt;H79),"1",IF(AND(L79&gt;=H79,L79&lt;I79),"2",IF(AND(L79&gt;=I79,L79&lt;J79),"3",IF(AND(L79&gt;=J79,L79&lt;K79),"4",IF(L79&gt;=K79,"5","0"))))))</f>
        <v>5</v>
      </c>
      <c r="N79" s="128">
        <f t="shared" si="16"/>
        <v>0.1</v>
      </c>
    </row>
    <row r="80" spans="1:14" ht="18.75" customHeight="1">
      <c r="A80" s="112" t="s">
        <v>39</v>
      </c>
      <c r="B80" s="259">
        <v>2.13</v>
      </c>
      <c r="C80" s="360" t="s">
        <v>198</v>
      </c>
      <c r="D80" s="268"/>
      <c r="E80" s="274"/>
      <c r="F80" s="395">
        <v>2</v>
      </c>
      <c r="G80" s="276">
        <v>31</v>
      </c>
      <c r="H80" s="276">
        <v>30</v>
      </c>
      <c r="I80" s="276">
        <v>29</v>
      </c>
      <c r="J80" s="276">
        <v>28</v>
      </c>
      <c r="K80" s="276">
        <v>27</v>
      </c>
      <c r="L80" s="215"/>
      <c r="M80" s="128">
        <f t="shared" si="19"/>
        <v>5</v>
      </c>
      <c r="N80" s="128">
        <f t="shared" si="16"/>
        <v>0.1</v>
      </c>
    </row>
    <row r="81" spans="1:14" ht="18.75" customHeight="1">
      <c r="A81" s="112" t="s">
        <v>39</v>
      </c>
      <c r="B81" s="279">
        <v>2.14</v>
      </c>
      <c r="C81" s="423" t="s">
        <v>200</v>
      </c>
      <c r="D81" s="281"/>
      <c r="E81" s="424"/>
      <c r="F81" s="395">
        <v>2</v>
      </c>
      <c r="G81" s="362">
        <v>0</v>
      </c>
      <c r="H81" s="362"/>
      <c r="I81" s="362"/>
      <c r="J81" s="362"/>
      <c r="K81" s="362">
        <v>5</v>
      </c>
      <c r="L81" s="284"/>
      <c r="M81" s="284">
        <v>5</v>
      </c>
      <c r="N81" s="324">
        <f t="shared" si="16"/>
        <v>0.1</v>
      </c>
    </row>
    <row r="82" spans="1:14" ht="18.75" customHeight="1">
      <c r="A82" s="400"/>
      <c r="B82" s="355"/>
      <c r="C82" s="350" t="s">
        <v>201</v>
      </c>
      <c r="D82" s="426"/>
      <c r="E82" s="426"/>
      <c r="F82" s="407">
        <v>15</v>
      </c>
      <c r="G82" s="355"/>
      <c r="H82" s="355"/>
      <c r="I82" s="355"/>
      <c r="J82" s="355"/>
      <c r="K82" s="355"/>
      <c r="L82" s="355"/>
      <c r="M82" s="355"/>
      <c r="N82" s="355"/>
    </row>
    <row r="83" spans="1:14" ht="18.75" customHeight="1">
      <c r="A83" s="400"/>
      <c r="B83" s="154"/>
      <c r="C83" s="156" t="s">
        <v>203</v>
      </c>
      <c r="D83" s="428"/>
      <c r="E83" s="428"/>
      <c r="F83" s="419"/>
      <c r="G83" s="154"/>
      <c r="H83" s="154"/>
      <c r="I83" s="154"/>
      <c r="J83" s="154"/>
      <c r="K83" s="154"/>
      <c r="L83" s="154"/>
      <c r="M83" s="154"/>
      <c r="N83" s="154"/>
    </row>
    <row r="84" spans="1:14" ht="18.75" customHeight="1">
      <c r="A84" s="112" t="s">
        <v>39</v>
      </c>
      <c r="B84" s="403">
        <v>3.1</v>
      </c>
      <c r="C84" s="430" t="s">
        <v>204</v>
      </c>
      <c r="D84" s="365" t="s">
        <v>130</v>
      </c>
      <c r="E84" s="432"/>
      <c r="F84" s="335">
        <v>5</v>
      </c>
      <c r="G84" s="87" t="s">
        <v>121</v>
      </c>
      <c r="H84" s="87" t="s">
        <v>122</v>
      </c>
      <c r="I84" s="87" t="s">
        <v>123</v>
      </c>
      <c r="J84" s="87" t="s">
        <v>124</v>
      </c>
      <c r="K84" s="87" t="s">
        <v>125</v>
      </c>
      <c r="L84" s="39">
        <v>5</v>
      </c>
      <c r="M84" s="39">
        <v>5</v>
      </c>
      <c r="N84" s="172">
        <f t="shared" ref="N84:N88" si="20">SUM(M84*F84)/100</f>
        <v>0.25</v>
      </c>
    </row>
    <row r="85" spans="1:14" ht="18.75" customHeight="1">
      <c r="A85" s="112"/>
      <c r="B85" s="403">
        <v>3.2</v>
      </c>
      <c r="C85" s="422" t="s">
        <v>205</v>
      </c>
      <c r="D85" s="360"/>
      <c r="E85" s="341"/>
      <c r="F85" s="335">
        <v>5</v>
      </c>
      <c r="G85" s="276">
        <v>94</v>
      </c>
      <c r="H85" s="276">
        <v>95</v>
      </c>
      <c r="I85" s="276">
        <v>96</v>
      </c>
      <c r="J85" s="276">
        <v>97</v>
      </c>
      <c r="K85" s="276">
        <v>98</v>
      </c>
      <c r="L85" s="215"/>
      <c r="M85" s="128">
        <f t="shared" ref="M85:M87" si="21">(((IF(L85&lt;G85,G85,IF(L85&gt;K85,K85,L85)))-(IF(L85&lt;G85,G85,IF(AND(L85&gt;=G85,L85&lt;H85),G85,IF(AND(L85&gt;=H85,L85&lt;I85),H85,IF(AND(L85&gt;=I85,L85&lt;J85),I85,IF(AND(L85&gt;=J85,L85&lt;K85),J85,IF(L85&gt;=K85,K85,"0"))))))))/(K85-J85))+IF(L85&lt;G85,"1",IF(AND(L85&gt;=G85,L85&lt;H85),"1",IF(AND(L85&gt;=H85,L85&lt;I85),"2",IF(AND(L85&gt;=I85,L85&lt;J85),"3",IF(AND(L85&gt;=J85,L85&lt;K85),"4",IF(L85&gt;=K85,"5","0"))))))</f>
        <v>1</v>
      </c>
      <c r="N85" s="128">
        <f t="shared" si="20"/>
        <v>0.05</v>
      </c>
    </row>
    <row r="86" spans="1:14" ht="18.75" customHeight="1">
      <c r="A86" s="112"/>
      <c r="B86" s="403">
        <v>3.3</v>
      </c>
      <c r="C86" s="422" t="s">
        <v>206</v>
      </c>
      <c r="D86" s="268">
        <v>1</v>
      </c>
      <c r="E86" s="341"/>
      <c r="F86" s="335">
        <v>5</v>
      </c>
      <c r="G86" s="276">
        <v>80</v>
      </c>
      <c r="H86" s="276">
        <v>85</v>
      </c>
      <c r="I86" s="276">
        <v>90</v>
      </c>
      <c r="J86" s="276">
        <v>95</v>
      </c>
      <c r="K86" s="276">
        <v>100</v>
      </c>
      <c r="L86" s="215"/>
      <c r="M86" s="128">
        <f t="shared" si="21"/>
        <v>1</v>
      </c>
      <c r="N86" s="128">
        <f t="shared" si="20"/>
        <v>0.05</v>
      </c>
    </row>
    <row r="87" spans="1:14" ht="18.75" customHeight="1">
      <c r="A87" s="112" t="s">
        <v>39</v>
      </c>
      <c r="B87" s="425">
        <v>3.4</v>
      </c>
      <c r="C87" s="360" t="s">
        <v>207</v>
      </c>
      <c r="D87" s="268">
        <v>0.2</v>
      </c>
      <c r="E87" s="274" t="s">
        <v>143</v>
      </c>
      <c r="F87" s="335">
        <v>0</v>
      </c>
      <c r="G87" s="276">
        <v>16</v>
      </c>
      <c r="H87" s="276">
        <v>18</v>
      </c>
      <c r="I87" s="276">
        <v>20</v>
      </c>
      <c r="J87" s="276">
        <v>22</v>
      </c>
      <c r="K87" s="276">
        <v>24</v>
      </c>
      <c r="L87" s="215"/>
      <c r="M87" s="128">
        <f t="shared" si="21"/>
        <v>1</v>
      </c>
      <c r="N87" s="128">
        <f t="shared" si="20"/>
        <v>0</v>
      </c>
    </row>
    <row r="88" spans="1:14" ht="18.75" customHeight="1">
      <c r="A88" s="320" t="s">
        <v>138</v>
      </c>
      <c r="B88" s="445">
        <v>3.5</v>
      </c>
      <c r="C88" s="423" t="s">
        <v>209</v>
      </c>
      <c r="D88" s="433" t="s">
        <v>130</v>
      </c>
      <c r="E88" s="345" t="s">
        <v>116</v>
      </c>
      <c r="F88" s="436">
        <v>0</v>
      </c>
      <c r="G88" s="289" t="s">
        <v>121</v>
      </c>
      <c r="H88" s="289" t="s">
        <v>122</v>
      </c>
      <c r="I88" s="289" t="s">
        <v>123</v>
      </c>
      <c r="J88" s="289" t="s">
        <v>124</v>
      </c>
      <c r="K88" s="289" t="s">
        <v>125</v>
      </c>
      <c r="L88" s="371">
        <v>4</v>
      </c>
      <c r="M88" s="371">
        <v>4</v>
      </c>
      <c r="N88" s="324">
        <f t="shared" si="20"/>
        <v>0</v>
      </c>
    </row>
    <row r="89" spans="1:14" ht="18.75" customHeight="1">
      <c r="A89" s="225"/>
      <c r="B89" s="355"/>
      <c r="C89" s="350" t="s">
        <v>213</v>
      </c>
      <c r="D89" s="447"/>
      <c r="E89" s="447"/>
      <c r="F89" s="407">
        <v>10</v>
      </c>
      <c r="G89" s="355"/>
      <c r="H89" s="355"/>
      <c r="I89" s="355"/>
      <c r="J89" s="355"/>
      <c r="K89" s="355"/>
      <c r="L89" s="355"/>
      <c r="M89" s="355"/>
      <c r="N89" s="355"/>
    </row>
    <row r="90" spans="1:14" ht="18.75" customHeight="1">
      <c r="A90" s="225"/>
      <c r="B90" s="154"/>
      <c r="C90" s="156" t="s">
        <v>214</v>
      </c>
      <c r="D90" s="428"/>
      <c r="E90" s="428"/>
      <c r="F90" s="335"/>
      <c r="G90" s="154"/>
      <c r="H90" s="154"/>
      <c r="I90" s="154"/>
      <c r="J90" s="154"/>
      <c r="K90" s="154"/>
      <c r="L90" s="154"/>
      <c r="M90" s="154"/>
      <c r="N90" s="154"/>
    </row>
    <row r="91" spans="1:14" ht="18.75" customHeight="1">
      <c r="A91" s="112" t="s">
        <v>39</v>
      </c>
      <c r="B91" s="449">
        <v>4.0999999999999996</v>
      </c>
      <c r="C91" s="280" t="s">
        <v>215</v>
      </c>
      <c r="D91" s="370">
        <v>0.9</v>
      </c>
      <c r="E91" s="432"/>
      <c r="F91" s="335">
        <v>2</v>
      </c>
      <c r="G91" s="87">
        <v>70</v>
      </c>
      <c r="H91" s="87">
        <v>75</v>
      </c>
      <c r="I91" s="87">
        <v>80</v>
      </c>
      <c r="J91" s="87">
        <v>85</v>
      </c>
      <c r="K91" s="87">
        <v>90</v>
      </c>
      <c r="L91" s="39">
        <v>90.91</v>
      </c>
      <c r="M91" s="172">
        <f>(((IF(L91&lt;G91,G91,IF(L91&gt;K91,K91,L91)))-(IF(L91&lt;G91,G91,IF(AND(L91&gt;=G91,L91&lt;H91),G91,IF(AND(L91&gt;=H91,L91&lt;I91),H91,IF(AND(L91&gt;=I91,L91&lt;J91),I91,IF(AND(L91&gt;=J91,L91&lt;K91),J91,IF(L91&gt;=K91,K91,"0"))))))))/(K91-J91))+IF(L91&lt;G91,"1",IF(AND(L91&gt;=G91,L91&lt;H91),"1",IF(AND(L91&gt;=H91,L91&lt;I91),"2",IF(AND(L91&gt;=I91,L91&lt;J91),"3",IF(AND(L91&gt;=J91,L91&lt;K91),"4",IF(L91&gt;=K91,"5","0"))))))</f>
        <v>5</v>
      </c>
      <c r="N91" s="172">
        <f t="shared" ref="N91:N96" si="22">SUM(M91*F91)/100</f>
        <v>0.1</v>
      </c>
    </row>
    <row r="92" spans="1:14" ht="18.75" customHeight="1">
      <c r="A92" s="112" t="s">
        <v>39</v>
      </c>
      <c r="B92" s="425">
        <v>4.2</v>
      </c>
      <c r="C92" s="443" t="s">
        <v>216</v>
      </c>
      <c r="D92" s="268" t="s">
        <v>130</v>
      </c>
      <c r="E92" s="274"/>
      <c r="F92" s="335">
        <v>1.5</v>
      </c>
      <c r="G92" s="276" t="s">
        <v>121</v>
      </c>
      <c r="H92" s="276" t="s">
        <v>122</v>
      </c>
      <c r="I92" s="276" t="s">
        <v>123</v>
      </c>
      <c r="J92" s="276" t="s">
        <v>124</v>
      </c>
      <c r="K92" s="276" t="s">
        <v>125</v>
      </c>
      <c r="L92" s="215"/>
      <c r="M92" s="215"/>
      <c r="N92" s="128">
        <f t="shared" si="22"/>
        <v>0</v>
      </c>
    </row>
    <row r="93" spans="1:14" ht="18.75" customHeight="1">
      <c r="A93" s="112" t="s">
        <v>39</v>
      </c>
      <c r="B93" s="425">
        <v>4.3</v>
      </c>
      <c r="C93" s="446" t="s">
        <v>221</v>
      </c>
      <c r="D93" s="268" t="s">
        <v>130</v>
      </c>
      <c r="E93" s="274"/>
      <c r="F93" s="335">
        <v>2</v>
      </c>
      <c r="G93" s="276">
        <v>75</v>
      </c>
      <c r="H93" s="276">
        <v>80</v>
      </c>
      <c r="I93" s="276">
        <v>85</v>
      </c>
      <c r="J93" s="276">
        <v>90</v>
      </c>
      <c r="K93" s="276">
        <v>95</v>
      </c>
      <c r="L93" s="215">
        <v>100</v>
      </c>
      <c r="M93" s="172">
        <f>(((IF(L93&lt;G93,G93,IF(L93&gt;K93,K93,L93)))-(IF(L93&lt;G93,G93,IF(AND(L93&gt;=G93,L93&lt;H93),G93,IF(AND(L93&gt;=H93,L93&lt;I93),H93,IF(AND(L93&gt;=I93,L93&lt;J93),I93,IF(AND(L93&gt;=J93,L93&lt;K93),J93,IF(L93&gt;=K93,K93,"0"))))))))/(K93-J93))+IF(L93&lt;G93,"1",IF(AND(L93&gt;=G93,L93&lt;H93),"1",IF(AND(L93&gt;=H93,L93&lt;I93),"2",IF(AND(L93&gt;=I93,L93&lt;J93),"3",IF(AND(L93&gt;=J93,L93&lt;K93),"4",IF(L93&gt;=K93,"5","0"))))))</f>
        <v>5</v>
      </c>
      <c r="N93" s="128">
        <f t="shared" si="22"/>
        <v>0.1</v>
      </c>
    </row>
    <row r="94" spans="1:14" ht="18.75" customHeight="1">
      <c r="A94" s="112" t="s">
        <v>138</v>
      </c>
      <c r="B94" s="425">
        <v>4.4000000000000004</v>
      </c>
      <c r="C94" s="285" t="s">
        <v>218</v>
      </c>
      <c r="D94" s="268" t="s">
        <v>130</v>
      </c>
      <c r="E94" s="274"/>
      <c r="F94" s="335">
        <v>2</v>
      </c>
      <c r="G94" s="276" t="s">
        <v>121</v>
      </c>
      <c r="H94" s="276" t="s">
        <v>122</v>
      </c>
      <c r="I94" s="276" t="s">
        <v>123</v>
      </c>
      <c r="J94" s="276" t="s">
        <v>124</v>
      </c>
      <c r="K94" s="276" t="s">
        <v>125</v>
      </c>
      <c r="L94" s="215">
        <v>4</v>
      </c>
      <c r="M94" s="215">
        <v>4</v>
      </c>
      <c r="N94" s="128">
        <f t="shared" si="22"/>
        <v>0.08</v>
      </c>
    </row>
    <row r="95" spans="1:14" ht="18.75" customHeight="1">
      <c r="A95" s="112" t="s">
        <v>138</v>
      </c>
      <c r="B95" s="425">
        <v>4.5</v>
      </c>
      <c r="C95" s="134" t="s">
        <v>219</v>
      </c>
      <c r="D95" s="268" t="s">
        <v>130</v>
      </c>
      <c r="E95" s="274"/>
      <c r="F95" s="335">
        <v>0</v>
      </c>
      <c r="G95" s="276" t="s">
        <v>121</v>
      </c>
      <c r="H95" s="276" t="s">
        <v>122</v>
      </c>
      <c r="I95" s="276" t="s">
        <v>123</v>
      </c>
      <c r="J95" s="276" t="s">
        <v>124</v>
      </c>
      <c r="K95" s="276" t="s">
        <v>125</v>
      </c>
      <c r="L95" s="215"/>
      <c r="M95" s="215"/>
      <c r="N95" s="128">
        <f t="shared" si="22"/>
        <v>0</v>
      </c>
    </row>
    <row r="96" spans="1:14" ht="18.75" customHeight="1">
      <c r="A96" s="112" t="s">
        <v>138</v>
      </c>
      <c r="B96" s="425">
        <v>4.5999999999999996</v>
      </c>
      <c r="C96" s="450" t="s">
        <v>220</v>
      </c>
      <c r="D96" s="268">
        <v>0.25</v>
      </c>
      <c r="E96" s="274" t="s">
        <v>119</v>
      </c>
      <c r="F96" s="335">
        <v>2.5</v>
      </c>
      <c r="G96" s="276">
        <v>15</v>
      </c>
      <c r="H96" s="276">
        <v>20</v>
      </c>
      <c r="I96" s="276">
        <v>25</v>
      </c>
      <c r="J96" s="276">
        <v>30</v>
      </c>
      <c r="K96" s="276">
        <v>35</v>
      </c>
      <c r="L96" s="215"/>
      <c r="M96" s="128">
        <f>(((IF(L96&lt;G96,G96,IF(L96&gt;K96,K96,L96)))-(IF(L96&lt;G96,G96,IF(AND(L96&gt;=G96,L96&lt;H96),G96,IF(AND(L96&gt;=H96,L96&lt;I96),H96,IF(AND(L96&gt;=I96,L96&lt;J96),I96,IF(AND(L96&gt;=J96,L96&lt;K96),J96,IF(L96&gt;=K96,K96,"0"))))))))/(K96-J96))+IF(L96&lt;G96,"1",IF(AND(L96&gt;=G96,L96&lt;H96),"1",IF(AND(L96&gt;=H96,L96&lt;I96),"2",IF(AND(L96&gt;=I96,L96&lt;J96),"3",IF(AND(L96&gt;=J96,L96&lt;K96),"4",IF(L96&gt;=K96,"5","0"))))))</f>
        <v>1</v>
      </c>
      <c r="N96" s="128">
        <f t="shared" si="22"/>
        <v>2.5000000000000001E-2</v>
      </c>
    </row>
    <row r="97" spans="1:24" ht="18.75" customHeight="1">
      <c r="A97" s="452"/>
      <c r="B97" s="453"/>
      <c r="C97" s="454"/>
      <c r="D97" s="455"/>
      <c r="E97" s="457"/>
      <c r="F97" s="453"/>
      <c r="G97" s="474" t="s">
        <v>222</v>
      </c>
      <c r="H97" s="459"/>
      <c r="I97" s="459"/>
      <c r="J97" s="459"/>
      <c r="K97" s="459"/>
      <c r="L97" s="453"/>
      <c r="M97" s="453"/>
      <c r="N97" s="476">
        <f>SUM(N11:N96)</f>
        <v>3.024416</v>
      </c>
      <c r="O97" s="477"/>
      <c r="P97" s="477"/>
      <c r="Q97" s="477"/>
      <c r="R97" s="477"/>
      <c r="S97" s="477"/>
      <c r="T97" s="477"/>
      <c r="U97" s="477"/>
      <c r="V97" s="477"/>
      <c r="W97" s="477"/>
      <c r="X97" s="477"/>
    </row>
    <row r="98" spans="1:24" ht="18.75" customHeight="1">
      <c r="A98" s="1"/>
      <c r="B98" s="5"/>
      <c r="C98" s="465"/>
      <c r="D98" s="466"/>
      <c r="E98" s="466"/>
      <c r="F98" s="5"/>
      <c r="G98" s="479" t="s">
        <v>223</v>
      </c>
      <c r="H98" s="5"/>
      <c r="I98" s="403"/>
      <c r="J98" s="403"/>
      <c r="K98" s="403"/>
      <c r="L98" s="5"/>
      <c r="M98" s="5"/>
      <c r="N98" s="481">
        <f>SUM(N97*100)/5</f>
        <v>60.488320000000002</v>
      </c>
      <c r="O98" s="33"/>
      <c r="P98" s="33"/>
      <c r="Q98" s="33"/>
      <c r="R98" s="33"/>
      <c r="S98" s="33"/>
      <c r="T98" s="33"/>
      <c r="U98" s="33"/>
      <c r="V98" s="33"/>
      <c r="W98" s="33"/>
      <c r="X98" s="33"/>
    </row>
    <row r="99" spans="1:24" ht="18.75" customHeight="1">
      <c r="A99" s="1"/>
      <c r="B99" s="1"/>
      <c r="C99" s="260"/>
      <c r="D99" s="1"/>
      <c r="E99" s="1"/>
      <c r="F99" s="5"/>
      <c r="G99" s="5"/>
      <c r="H99" s="5"/>
      <c r="I99" s="5"/>
      <c r="J99" s="5">
        <v>5</v>
      </c>
      <c r="K99" s="5"/>
      <c r="L99" s="5"/>
      <c r="M99" s="5"/>
      <c r="N99" s="5"/>
      <c r="O99" s="33"/>
      <c r="P99" s="33"/>
      <c r="Q99" s="33"/>
      <c r="R99" s="33"/>
      <c r="S99" s="33"/>
      <c r="T99" s="33"/>
      <c r="U99" s="33"/>
      <c r="V99" s="33"/>
      <c r="W99" s="33"/>
      <c r="X99" s="33"/>
    </row>
    <row r="100" spans="1:24" ht="18.75" customHeight="1">
      <c r="A100" s="1"/>
      <c r="B100" s="1"/>
      <c r="C100" s="4"/>
      <c r="D100" s="4"/>
      <c r="E100" s="4"/>
      <c r="F100" s="5"/>
      <c r="G100" s="5"/>
      <c r="H100" s="5"/>
      <c r="I100" s="5"/>
      <c r="J100" s="5"/>
      <c r="K100" s="5"/>
      <c r="L100" s="5"/>
      <c r="M100" s="5"/>
      <c r="N100" s="5"/>
    </row>
    <row r="101" spans="1:24" ht="18.75" customHeight="1">
      <c r="A101" s="1"/>
      <c r="B101" s="1"/>
      <c r="C101" s="4"/>
      <c r="D101" s="4"/>
      <c r="E101" s="4"/>
      <c r="F101" s="5"/>
      <c r="G101" s="5"/>
      <c r="H101" s="5"/>
      <c r="I101" s="5"/>
      <c r="J101" s="5"/>
      <c r="K101" s="5"/>
      <c r="L101" s="5"/>
      <c r="M101" s="5"/>
      <c r="N101" s="5"/>
    </row>
    <row r="102" spans="1:24" ht="18.75" customHeight="1">
      <c r="A102" s="1"/>
      <c r="B102" s="1"/>
      <c r="C102" s="4"/>
      <c r="D102" s="4"/>
      <c r="E102" s="4"/>
      <c r="F102" s="5"/>
      <c r="G102" s="5"/>
      <c r="H102" s="5"/>
      <c r="I102" s="5"/>
      <c r="J102" s="5"/>
      <c r="K102" s="5"/>
      <c r="L102" s="5"/>
      <c r="M102" s="5"/>
      <c r="N102" s="5"/>
    </row>
    <row r="103" spans="1:24" ht="18.75" customHeight="1">
      <c r="A103" s="1"/>
      <c r="B103" s="1"/>
      <c r="C103" s="4"/>
      <c r="D103" s="4"/>
      <c r="E103" s="4"/>
      <c r="F103" s="5"/>
      <c r="G103" s="5"/>
      <c r="H103" s="5"/>
      <c r="I103" s="5"/>
      <c r="J103" s="5"/>
      <c r="K103" s="5"/>
      <c r="L103" s="5"/>
      <c r="M103" s="5"/>
      <c r="N103" s="5"/>
    </row>
    <row r="104" spans="1:24" ht="18.75" customHeight="1">
      <c r="A104" s="1"/>
      <c r="B104" s="1"/>
      <c r="C104" s="4"/>
      <c r="D104" s="4"/>
      <c r="E104" s="4"/>
      <c r="F104" s="5"/>
      <c r="G104" s="5"/>
      <c r="H104" s="5"/>
      <c r="I104" s="5"/>
      <c r="J104" s="5"/>
      <c r="K104" s="5"/>
      <c r="L104" s="5"/>
      <c r="M104" s="5"/>
      <c r="N104" s="5"/>
    </row>
    <row r="105" spans="1:24" ht="18.75" customHeight="1">
      <c r="A105" s="1"/>
      <c r="B105" s="1"/>
      <c r="C105" s="4"/>
      <c r="D105" s="4"/>
      <c r="E105" s="4"/>
      <c r="F105" s="5"/>
      <c r="G105" s="5"/>
      <c r="H105" s="5"/>
      <c r="I105" s="5"/>
      <c r="J105" s="5"/>
      <c r="K105" s="5"/>
      <c r="L105" s="5"/>
      <c r="M105" s="5"/>
      <c r="N105" s="5"/>
    </row>
    <row r="106" spans="1:24" ht="18.75" customHeight="1">
      <c r="A106" s="1"/>
      <c r="B106" s="1"/>
      <c r="C106" s="4"/>
      <c r="D106" s="4"/>
      <c r="E106" s="4"/>
      <c r="F106" s="5"/>
      <c r="G106" s="5"/>
      <c r="H106" s="5"/>
      <c r="I106" s="5"/>
      <c r="J106" s="5"/>
      <c r="K106" s="5"/>
      <c r="L106" s="5"/>
      <c r="M106" s="5"/>
      <c r="N106" s="5"/>
    </row>
    <row r="107" spans="1:24" ht="18.75" customHeight="1">
      <c r="A107" s="1"/>
      <c r="B107" s="1"/>
      <c r="C107" s="4"/>
      <c r="D107" s="4"/>
      <c r="E107" s="4"/>
      <c r="F107" s="5"/>
      <c r="G107" s="5"/>
      <c r="H107" s="5"/>
      <c r="I107" s="5"/>
      <c r="J107" s="5"/>
      <c r="K107" s="5"/>
      <c r="L107" s="5"/>
      <c r="M107" s="5"/>
      <c r="N107" s="5"/>
    </row>
    <row r="108" spans="1:24" ht="18.75" customHeight="1"/>
    <row r="109" spans="1:24" ht="18.75" customHeight="1">
      <c r="A109" s="1"/>
      <c r="B109" s="1"/>
      <c r="C109" s="4"/>
      <c r="D109" s="4"/>
      <c r="E109" s="4"/>
      <c r="F109" s="5"/>
      <c r="G109" s="5"/>
      <c r="H109" s="5"/>
      <c r="I109" s="5"/>
      <c r="J109" s="5"/>
      <c r="K109" s="5"/>
      <c r="L109" s="5"/>
      <c r="M109" s="5"/>
      <c r="N109" s="5"/>
    </row>
    <row r="110" spans="1:24" ht="15.75" customHeight="1"/>
    <row r="111" spans="1:24" ht="15.75" customHeight="1"/>
    <row r="112" spans="1:24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5:B7"/>
    <mergeCell ref="C5:C7"/>
    <mergeCell ref="G5:K5"/>
    <mergeCell ref="A40:A41"/>
  </mergeCells>
  <pageMargins left="0.7" right="0.7" top="0.75" bottom="0.75" header="0" footer="0"/>
  <pageSetup orientation="landscape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X1000"/>
  <sheetViews>
    <sheetView workbookViewId="0"/>
  </sheetViews>
  <sheetFormatPr defaultColWidth="12.625" defaultRowHeight="15" customHeight="1"/>
  <cols>
    <col min="1" max="1" width="6" customWidth="1"/>
    <col min="2" max="2" width="3.75" customWidth="1"/>
    <col min="3" max="3" width="59.875" customWidth="1"/>
    <col min="4" max="4" width="7.25" customWidth="1"/>
    <col min="5" max="5" width="7.875" customWidth="1"/>
    <col min="6" max="6" width="4.875" customWidth="1"/>
    <col min="7" max="7" width="6.125" customWidth="1"/>
    <col min="8" max="8" width="5.75" customWidth="1"/>
    <col min="9" max="10" width="5.5" customWidth="1"/>
    <col min="11" max="11" width="5.75" customWidth="1"/>
    <col min="12" max="12" width="7.5" customWidth="1"/>
    <col min="13" max="13" width="7.125" customWidth="1"/>
    <col min="14" max="14" width="7.875" customWidth="1"/>
    <col min="15" max="24" width="8.625" customWidth="1"/>
  </cols>
  <sheetData>
    <row r="1" spans="1:24" ht="18.75" customHeight="1">
      <c r="A1" s="1"/>
      <c r="B1" s="1"/>
      <c r="C1" s="2" t="s">
        <v>1</v>
      </c>
      <c r="D1" s="4"/>
      <c r="E1" s="4"/>
      <c r="F1" s="5"/>
      <c r="G1" s="5"/>
      <c r="H1" s="5"/>
      <c r="I1" s="5"/>
      <c r="J1" s="5"/>
      <c r="K1" s="5"/>
      <c r="L1" s="5"/>
      <c r="M1" s="5"/>
      <c r="N1" s="5"/>
    </row>
    <row r="2" spans="1:24" ht="18.75" customHeight="1">
      <c r="A2" s="6"/>
      <c r="B2" s="6"/>
      <c r="C2" s="7" t="s">
        <v>3</v>
      </c>
      <c r="D2" s="7"/>
      <c r="E2" s="7"/>
      <c r="F2" s="7"/>
      <c r="G2" s="7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ht="18.75" customHeight="1">
      <c r="A3" s="6"/>
      <c r="B3" s="6"/>
      <c r="C3" s="9" t="s">
        <v>5</v>
      </c>
      <c r="D3" s="9" t="s">
        <v>7</v>
      </c>
      <c r="E3" s="9"/>
      <c r="F3" s="9"/>
      <c r="G3" s="9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ht="18.75" customHeight="1">
      <c r="A4" s="6"/>
      <c r="B4" s="9"/>
      <c r="C4" s="11" t="s">
        <v>8</v>
      </c>
      <c r="D4" s="11" t="s">
        <v>10</v>
      </c>
      <c r="E4" s="13"/>
      <c r="F4" s="15"/>
      <c r="G4" s="15"/>
      <c r="H4" s="6"/>
      <c r="I4" s="6"/>
      <c r="J4" s="6"/>
      <c r="K4" s="6"/>
      <c r="L4" s="6"/>
      <c r="M4" s="126" t="s">
        <v>286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ht="18.75" customHeight="1">
      <c r="A5" s="19" t="s">
        <v>15</v>
      </c>
      <c r="B5" s="531" t="s">
        <v>4</v>
      </c>
      <c r="C5" s="536" t="s">
        <v>18</v>
      </c>
      <c r="D5" s="24" t="s">
        <v>20</v>
      </c>
      <c r="E5" s="25" t="s">
        <v>28</v>
      </c>
      <c r="F5" s="43"/>
      <c r="G5" s="538" t="s">
        <v>33</v>
      </c>
      <c r="H5" s="539"/>
      <c r="I5" s="539"/>
      <c r="J5" s="539"/>
      <c r="K5" s="540"/>
      <c r="L5" s="31" t="s">
        <v>37</v>
      </c>
      <c r="M5" s="31" t="s">
        <v>16</v>
      </c>
      <c r="N5" s="31" t="s">
        <v>38</v>
      </c>
      <c r="O5" s="33"/>
      <c r="P5" s="33"/>
      <c r="Q5" s="33"/>
      <c r="R5" s="33"/>
      <c r="S5" s="33"/>
      <c r="T5" s="33"/>
      <c r="U5" s="33"/>
      <c r="V5" s="33"/>
      <c r="W5" s="33"/>
      <c r="X5" s="33"/>
    </row>
    <row r="6" spans="1:24" ht="18.75" customHeight="1">
      <c r="A6" s="35" t="s">
        <v>39</v>
      </c>
      <c r="B6" s="532"/>
      <c r="C6" s="537"/>
      <c r="D6" s="36" t="s">
        <v>43</v>
      </c>
      <c r="E6" s="37"/>
      <c r="F6" s="43"/>
      <c r="G6" s="38" t="s">
        <v>53</v>
      </c>
      <c r="H6" s="38" t="s">
        <v>53</v>
      </c>
      <c r="I6" s="38" t="s">
        <v>53</v>
      </c>
      <c r="J6" s="38" t="s">
        <v>53</v>
      </c>
      <c r="K6" s="38" t="s">
        <v>53</v>
      </c>
      <c r="L6" s="39" t="s">
        <v>55</v>
      </c>
      <c r="M6" s="39" t="s">
        <v>58</v>
      </c>
      <c r="N6" s="39" t="s">
        <v>59</v>
      </c>
      <c r="O6" s="33"/>
      <c r="P6" s="33"/>
      <c r="Q6" s="33"/>
      <c r="R6" s="33"/>
      <c r="S6" s="33"/>
      <c r="T6" s="33"/>
      <c r="U6" s="33"/>
      <c r="V6" s="33"/>
      <c r="W6" s="33"/>
      <c r="X6" s="33"/>
    </row>
    <row r="7" spans="1:24" ht="18.75" customHeight="1">
      <c r="A7" s="40"/>
      <c r="B7" s="533"/>
      <c r="C7" s="535"/>
      <c r="D7" s="41"/>
      <c r="E7" s="42"/>
      <c r="F7" s="43" t="s">
        <v>70</v>
      </c>
      <c r="G7" s="44">
        <v>1</v>
      </c>
      <c r="H7" s="45">
        <v>2</v>
      </c>
      <c r="I7" s="45">
        <v>3</v>
      </c>
      <c r="J7" s="45">
        <v>4</v>
      </c>
      <c r="K7" s="45">
        <v>5</v>
      </c>
      <c r="L7" s="49" t="s">
        <v>73</v>
      </c>
      <c r="M7" s="49" t="s">
        <v>75</v>
      </c>
      <c r="N7" s="49" t="s">
        <v>76</v>
      </c>
      <c r="O7" s="33"/>
      <c r="P7" s="33"/>
      <c r="Q7" s="33"/>
      <c r="R7" s="33"/>
      <c r="S7" s="33"/>
      <c r="T7" s="33"/>
      <c r="U7" s="33"/>
      <c r="V7" s="33"/>
      <c r="W7" s="33"/>
      <c r="X7" s="33"/>
    </row>
    <row r="8" spans="1:24" ht="18.75" customHeight="1">
      <c r="A8" s="51"/>
      <c r="B8" s="52"/>
      <c r="C8" s="138" t="s">
        <v>78</v>
      </c>
      <c r="D8" s="139"/>
      <c r="E8" s="139"/>
      <c r="F8" s="59">
        <v>100</v>
      </c>
      <c r="G8" s="141"/>
      <c r="H8" s="141"/>
      <c r="I8" s="141"/>
      <c r="J8" s="141"/>
      <c r="K8" s="141"/>
      <c r="L8" s="142"/>
      <c r="M8" s="142"/>
      <c r="N8" s="143"/>
      <c r="O8" s="33"/>
      <c r="P8" s="33"/>
      <c r="Q8" s="33"/>
      <c r="R8" s="33"/>
      <c r="S8" s="33"/>
      <c r="T8" s="33"/>
      <c r="U8" s="33"/>
      <c r="V8" s="33"/>
      <c r="W8" s="33"/>
      <c r="X8" s="33"/>
    </row>
    <row r="9" spans="1:24" ht="18.75" customHeight="1">
      <c r="A9" s="51"/>
      <c r="B9" s="145"/>
      <c r="C9" s="146" t="s">
        <v>84</v>
      </c>
      <c r="D9" s="148"/>
      <c r="E9" s="148"/>
      <c r="F9" s="59">
        <v>45</v>
      </c>
      <c r="G9" s="150"/>
      <c r="H9" s="150"/>
      <c r="I9" s="150"/>
      <c r="J9" s="150"/>
      <c r="K9" s="150"/>
      <c r="L9" s="152"/>
      <c r="M9" s="152"/>
      <c r="N9" s="152"/>
      <c r="O9" s="33"/>
      <c r="P9" s="33"/>
      <c r="Q9" s="33"/>
      <c r="R9" s="33"/>
      <c r="S9" s="33"/>
      <c r="T9" s="33"/>
      <c r="U9" s="33"/>
      <c r="V9" s="33"/>
      <c r="W9" s="33"/>
      <c r="X9" s="33"/>
    </row>
    <row r="10" spans="1:24" ht="18.75" customHeight="1">
      <c r="A10" s="84"/>
      <c r="B10" s="154"/>
      <c r="C10" s="156" t="s">
        <v>88</v>
      </c>
      <c r="D10" s="158"/>
      <c r="E10" s="158"/>
      <c r="F10" s="103"/>
      <c r="G10" s="160"/>
      <c r="H10" s="160"/>
      <c r="I10" s="160"/>
      <c r="J10" s="160"/>
      <c r="K10" s="160"/>
      <c r="L10" s="160"/>
      <c r="M10" s="160"/>
      <c r="N10" s="160"/>
    </row>
    <row r="11" spans="1:24" ht="18.75" customHeight="1">
      <c r="A11" s="112" t="s">
        <v>39</v>
      </c>
      <c r="B11" s="162">
        <v>1.1000000000000001</v>
      </c>
      <c r="C11" s="166" t="s">
        <v>90</v>
      </c>
      <c r="D11" s="168"/>
      <c r="E11" s="170" t="s">
        <v>91</v>
      </c>
      <c r="F11" s="122">
        <v>2.5</v>
      </c>
      <c r="G11" s="171">
        <v>30</v>
      </c>
      <c r="H11" s="171">
        <v>25</v>
      </c>
      <c r="I11" s="171">
        <v>20</v>
      </c>
      <c r="J11" s="171">
        <v>15</v>
      </c>
      <c r="K11" s="171">
        <v>10</v>
      </c>
      <c r="L11" s="172"/>
      <c r="M11" s="172">
        <f t="shared" ref="M11:M12" si="0">(((IF(L11&gt;G11,G11,IF(L11&lt;K11,K11,L11)))-(IF(L11&lt;G11,G11,IF(AND(L11&gt;=G11,L11&lt;H11),G11,IF(AND(L11&gt;=H11,L11&lt;I11),H11,IF(AND(L11&gt;=I11,L11&lt;J11),I11,IF(AND(L11&gt;=J11,L11&lt;K11),J11,IF(L11&gt;=K11,K11,"0"))))))))/(K11-J11))+IF(L11&lt;G11,"1",IF(AND(L11&gt;=G11,L11&lt;H11),"1",IF(AND(L11&gt;=H11,L11&lt;I11),"2",IF(AND(L11&gt;=I11,L11&lt;J11),"3",IF(AND(L11&gt;=J11,L11&lt;K11),"4",IF(L11&gt;=K11,"5","0"))))))</f>
        <v>5</v>
      </c>
      <c r="N11" s="172">
        <f t="shared" ref="N11:N16" si="1">SUM(M11*F11)/100</f>
        <v>0.125</v>
      </c>
      <c r="O11" s="130"/>
      <c r="P11" s="130"/>
      <c r="Q11" s="130"/>
      <c r="R11" s="130"/>
      <c r="S11" s="130"/>
      <c r="T11" s="130"/>
      <c r="U11" s="130"/>
      <c r="V11" s="130"/>
      <c r="W11" s="130"/>
      <c r="X11" s="130"/>
    </row>
    <row r="12" spans="1:24" ht="18.75" customHeight="1">
      <c r="A12" s="132"/>
      <c r="B12" s="56">
        <v>1.2</v>
      </c>
      <c r="C12" s="134" t="s">
        <v>92</v>
      </c>
      <c r="D12" s="116" t="s">
        <v>93</v>
      </c>
      <c r="E12" s="118" t="s">
        <v>94</v>
      </c>
      <c r="F12" s="122">
        <v>0.5</v>
      </c>
      <c r="G12" s="127">
        <v>18</v>
      </c>
      <c r="H12" s="127">
        <v>17.5</v>
      </c>
      <c r="I12" s="127">
        <v>17</v>
      </c>
      <c r="J12" s="127">
        <v>16.5</v>
      </c>
      <c r="K12" s="127">
        <v>16</v>
      </c>
      <c r="L12" s="128">
        <v>0</v>
      </c>
      <c r="M12" s="128">
        <f t="shared" si="0"/>
        <v>5</v>
      </c>
      <c r="N12" s="128">
        <f t="shared" si="1"/>
        <v>2.5000000000000001E-2</v>
      </c>
      <c r="O12" s="130"/>
      <c r="P12" s="130"/>
      <c r="Q12" s="130"/>
      <c r="R12" s="130"/>
      <c r="S12" s="130"/>
      <c r="T12" s="130"/>
      <c r="U12" s="130"/>
      <c r="V12" s="130"/>
      <c r="W12" s="130"/>
      <c r="X12" s="130"/>
    </row>
    <row r="13" spans="1:24" ht="18.75" customHeight="1">
      <c r="A13" s="132"/>
      <c r="B13" s="24">
        <v>1.3</v>
      </c>
      <c r="C13" s="114" t="s">
        <v>95</v>
      </c>
      <c r="D13" s="116">
        <v>0.6</v>
      </c>
      <c r="E13" s="118" t="s">
        <v>94</v>
      </c>
      <c r="F13" s="122">
        <v>0.5</v>
      </c>
      <c r="G13" s="127">
        <v>50</v>
      </c>
      <c r="H13" s="127">
        <v>55</v>
      </c>
      <c r="I13" s="127">
        <v>60</v>
      </c>
      <c r="J13" s="127">
        <v>65</v>
      </c>
      <c r="K13" s="127">
        <v>70</v>
      </c>
      <c r="L13" s="128">
        <v>29.51</v>
      </c>
      <c r="M13" s="128">
        <f>(((IF(L13&lt;G13,G13,IF(L13&gt;K13,K13,L13)))-(IF(L13&lt;G13,G13,IF(AND(L13&gt;=G13,L13&lt;H13),G13,IF(AND(L13&gt;=H13,L13&lt;I13),H13,IF(AND(L13&gt;=I13,L13&lt;J13),I13,IF(AND(L13&gt;=J13,L13&lt;K13),J13,IF(L13&gt;=K13,K13,"0"))))))))/(K13-J13))+IF(L13&lt;G13,"1",IF(AND(L13&gt;=G13,L13&lt;H13),"1",IF(AND(L13&gt;=H13,L13&lt;I13),"2",IF(AND(L13&gt;=I13,L13&lt;J13),"3",IF(AND(L13&gt;=J13,L13&lt;K13),"4",IF(L13&gt;=K13,"5","0"))))))</f>
        <v>1</v>
      </c>
      <c r="N13" s="128">
        <f t="shared" si="1"/>
        <v>5.0000000000000001E-3</v>
      </c>
      <c r="O13" s="130"/>
      <c r="P13" s="130"/>
      <c r="Q13" s="130"/>
      <c r="R13" s="130"/>
      <c r="S13" s="130"/>
      <c r="T13" s="130"/>
      <c r="U13" s="130"/>
      <c r="V13" s="130"/>
      <c r="W13" s="130"/>
      <c r="X13" s="130"/>
    </row>
    <row r="14" spans="1:24" ht="18.75" customHeight="1">
      <c r="A14" s="153"/>
      <c r="B14" s="155">
        <v>1.4</v>
      </c>
      <c r="C14" s="114" t="s">
        <v>96</v>
      </c>
      <c r="D14" s="116" t="s">
        <v>97</v>
      </c>
      <c r="E14" s="118" t="s">
        <v>94</v>
      </c>
      <c r="F14" s="122">
        <v>0.5</v>
      </c>
      <c r="G14" s="127">
        <v>7</v>
      </c>
      <c r="H14" s="127">
        <v>6</v>
      </c>
      <c r="I14" s="127">
        <v>5</v>
      </c>
      <c r="J14" s="127">
        <v>4</v>
      </c>
      <c r="K14" s="157">
        <v>3</v>
      </c>
      <c r="L14" s="128">
        <v>2.4700000000000002</v>
      </c>
      <c r="M14" s="128">
        <f>(((IF(L14&gt;G14,G14,IF(L14&lt;K14,K14,L14)))-(IF(L14&lt;G14,G14,IF(AND(L14&gt;=G14,L14&lt;H14),G14,IF(AND(L14&gt;=H14,L14&lt;I14),H14,IF(AND(L14&gt;=I14,L14&lt;J14),I14,IF(AND(L14&gt;=J14,L14&lt;K14),J14,IF(L14&gt;=K14,K14,"0"))))))))/(K14-J14))+IF(L14&lt;G14,"1",IF(AND(L14&gt;=G14,L14&lt;H14),"1",IF(AND(L14&gt;=H14,L14&lt;I14),"2",IF(AND(L14&gt;=I14,L14&lt;J14),"3",IF(AND(L14&gt;=J14,L14&lt;K14),"4",IF(L14&gt;=K14,"5","0"))))))</f>
        <v>5</v>
      </c>
      <c r="N14" s="128">
        <f t="shared" si="1"/>
        <v>2.5000000000000001E-2</v>
      </c>
      <c r="O14" s="130"/>
      <c r="P14" s="130"/>
      <c r="Q14" s="130"/>
      <c r="R14" s="130"/>
      <c r="S14" s="130"/>
      <c r="T14" s="130"/>
      <c r="U14" s="130"/>
      <c r="V14" s="130"/>
      <c r="W14" s="130"/>
      <c r="X14" s="130"/>
    </row>
    <row r="15" spans="1:24" ht="18.75" customHeight="1">
      <c r="A15" s="159"/>
      <c r="B15" s="155">
        <v>1.5</v>
      </c>
      <c r="C15" s="114" t="s">
        <v>98</v>
      </c>
      <c r="D15" s="116">
        <v>0.6</v>
      </c>
      <c r="E15" s="118" t="s">
        <v>94</v>
      </c>
      <c r="F15" s="122">
        <v>0.5</v>
      </c>
      <c r="G15" s="127">
        <v>56</v>
      </c>
      <c r="H15" s="127">
        <v>58</v>
      </c>
      <c r="I15" s="127">
        <v>60</v>
      </c>
      <c r="J15" s="127">
        <v>62</v>
      </c>
      <c r="K15" s="127">
        <v>64</v>
      </c>
      <c r="L15" s="165">
        <v>40.98</v>
      </c>
      <c r="M15" s="128">
        <f t="shared" ref="M15:M16" si="2">(((IF(L15&lt;G15,G15,IF(L15&gt;K15,K15,L15)))-(IF(L15&lt;G15,G15,IF(AND(L15&gt;=G15,L15&lt;H15),G15,IF(AND(L15&gt;=H15,L15&lt;I15),H15,IF(AND(L15&gt;=I15,L15&lt;J15),I15,IF(AND(L15&gt;=J15,L15&lt;K15),J15,IF(L15&gt;=K15,K15,"0"))))))))/(K15-J15))+IF(L15&lt;G15,"1",IF(AND(L15&gt;=G15,L15&lt;H15),"1",IF(AND(L15&gt;=H15,L15&lt;I15),"2",IF(AND(L15&gt;=I15,L15&lt;J15),"3",IF(AND(L15&gt;=J15,L15&lt;K15),"4",IF(L15&gt;=K15,"5","0"))))))</f>
        <v>1</v>
      </c>
      <c r="N15" s="128">
        <f t="shared" si="1"/>
        <v>5.0000000000000001E-3</v>
      </c>
      <c r="O15" s="130"/>
      <c r="P15" s="130"/>
      <c r="Q15" s="130"/>
      <c r="R15" s="130"/>
      <c r="S15" s="130"/>
      <c r="T15" s="130"/>
      <c r="U15" s="130"/>
      <c r="V15" s="130"/>
      <c r="W15" s="130"/>
      <c r="X15" s="130"/>
    </row>
    <row r="16" spans="1:24" ht="18.75" customHeight="1">
      <c r="A16" s="159"/>
      <c r="B16" s="155">
        <v>1.6</v>
      </c>
      <c r="C16" s="114" t="s">
        <v>99</v>
      </c>
      <c r="D16" s="167">
        <v>0.6</v>
      </c>
      <c r="E16" s="167" t="s">
        <v>94</v>
      </c>
      <c r="F16" s="174">
        <v>0.5</v>
      </c>
      <c r="G16" s="180">
        <v>50</v>
      </c>
      <c r="H16" s="180">
        <v>55</v>
      </c>
      <c r="I16" s="180">
        <v>60</v>
      </c>
      <c r="J16" s="180">
        <v>65</v>
      </c>
      <c r="K16" s="180">
        <v>70</v>
      </c>
      <c r="L16" s="182">
        <v>33.869999999999997</v>
      </c>
      <c r="M16" s="128">
        <f t="shared" si="2"/>
        <v>1</v>
      </c>
      <c r="N16" s="128">
        <f t="shared" si="1"/>
        <v>5.0000000000000001E-3</v>
      </c>
      <c r="O16" s="130"/>
      <c r="P16" s="130"/>
      <c r="Q16" s="130"/>
      <c r="R16" s="130"/>
      <c r="S16" s="130"/>
      <c r="T16" s="130"/>
      <c r="U16" s="130"/>
      <c r="V16" s="130"/>
      <c r="W16" s="130"/>
      <c r="X16" s="130"/>
    </row>
    <row r="17" spans="1:24" ht="18.75" customHeight="1">
      <c r="A17" s="159" t="s">
        <v>39</v>
      </c>
      <c r="B17" s="155">
        <v>1.7</v>
      </c>
      <c r="C17" s="184" t="s">
        <v>100</v>
      </c>
      <c r="D17" s="187"/>
      <c r="E17" s="188"/>
      <c r="F17" s="192"/>
      <c r="G17" s="189"/>
      <c r="H17" s="189"/>
      <c r="I17" s="189"/>
      <c r="J17" s="189"/>
      <c r="K17" s="189"/>
      <c r="L17" s="194"/>
      <c r="M17" s="194"/>
      <c r="N17" s="196"/>
      <c r="O17" s="130"/>
      <c r="P17" s="130"/>
      <c r="Q17" s="130"/>
      <c r="R17" s="130"/>
      <c r="S17" s="130"/>
      <c r="T17" s="130"/>
      <c r="U17" s="130"/>
      <c r="V17" s="130"/>
      <c r="W17" s="130"/>
      <c r="X17" s="130"/>
    </row>
    <row r="18" spans="1:24" ht="18.75" customHeight="1">
      <c r="A18" s="159"/>
      <c r="B18" s="155"/>
      <c r="C18" s="114" t="s">
        <v>101</v>
      </c>
      <c r="D18" s="170">
        <v>0.7</v>
      </c>
      <c r="E18" s="170" t="s">
        <v>94</v>
      </c>
      <c r="F18" s="199">
        <v>1</v>
      </c>
      <c r="G18" s="171">
        <v>70</v>
      </c>
      <c r="H18" s="171">
        <v>75</v>
      </c>
      <c r="I18" s="171">
        <v>80</v>
      </c>
      <c r="J18" s="171">
        <v>85</v>
      </c>
      <c r="K18" s="171">
        <v>90</v>
      </c>
      <c r="L18" s="201">
        <v>43.16</v>
      </c>
      <c r="M18" s="128">
        <f t="shared" ref="M18:M21" si="3">(((IF(L18&lt;G18,G18,IF(L18&gt;K18,K18,L18)))-(IF(L18&lt;G18,G18,IF(AND(L18&gt;=G18,L18&lt;H18),G18,IF(AND(L18&gt;=H18,L18&lt;I18),H18,IF(AND(L18&gt;=I18,L18&lt;J18),I18,IF(AND(L18&gt;=J18,L18&lt;K18),J18,IF(L18&gt;=K18,K18,"0"))))))))/(K18-J18))+IF(L18&lt;G18,"1",IF(AND(L18&gt;=G18,L18&lt;H18),"1",IF(AND(L18&gt;=H18,L18&lt;I18),"2",IF(AND(L18&gt;=I18,L18&lt;J18),"3",IF(AND(L18&gt;=J18,L18&lt;K18),"4",IF(L18&gt;=K18,"5","0"))))))</f>
        <v>1</v>
      </c>
      <c r="N18" s="128">
        <f t="shared" ref="N18:N21" si="4">SUM(M18*F18)/100</f>
        <v>0.01</v>
      </c>
      <c r="O18" s="130"/>
      <c r="P18" s="130"/>
      <c r="Q18" s="130"/>
      <c r="R18" s="130"/>
      <c r="S18" s="130"/>
      <c r="T18" s="130"/>
      <c r="U18" s="130"/>
      <c r="V18" s="130"/>
      <c r="W18" s="130"/>
      <c r="X18" s="130"/>
    </row>
    <row r="19" spans="1:24" ht="18.75" customHeight="1">
      <c r="A19" s="159"/>
      <c r="B19" s="155"/>
      <c r="C19" s="114" t="s">
        <v>102</v>
      </c>
      <c r="D19" s="118">
        <v>0.2</v>
      </c>
      <c r="E19" s="118" t="s">
        <v>94</v>
      </c>
      <c r="F19" s="122">
        <v>0.7</v>
      </c>
      <c r="G19" s="127">
        <v>20</v>
      </c>
      <c r="H19" s="127">
        <v>21</v>
      </c>
      <c r="I19" s="127">
        <v>22</v>
      </c>
      <c r="J19" s="127">
        <v>23</v>
      </c>
      <c r="K19" s="127">
        <v>24</v>
      </c>
      <c r="L19" s="165">
        <v>5.87</v>
      </c>
      <c r="M19" s="128">
        <f t="shared" si="3"/>
        <v>1</v>
      </c>
      <c r="N19" s="128">
        <f t="shared" si="4"/>
        <v>6.9999999999999993E-3</v>
      </c>
      <c r="O19" s="130"/>
      <c r="P19" s="130"/>
      <c r="Q19" s="130"/>
      <c r="R19" s="130"/>
      <c r="S19" s="130"/>
      <c r="T19" s="130"/>
      <c r="U19" s="130"/>
      <c r="V19" s="130"/>
      <c r="W19" s="130"/>
      <c r="X19" s="130"/>
    </row>
    <row r="20" spans="1:24" ht="18.75" customHeight="1">
      <c r="A20" s="159"/>
      <c r="B20" s="155"/>
      <c r="C20" s="114" t="s">
        <v>103</v>
      </c>
      <c r="D20" s="116">
        <v>0.7</v>
      </c>
      <c r="E20" s="118" t="s">
        <v>94</v>
      </c>
      <c r="F20" s="122">
        <v>0.8</v>
      </c>
      <c r="G20" s="127">
        <v>70</v>
      </c>
      <c r="H20" s="127">
        <v>75</v>
      </c>
      <c r="I20" s="127">
        <v>80</v>
      </c>
      <c r="J20" s="127">
        <v>85</v>
      </c>
      <c r="K20" s="127">
        <v>90</v>
      </c>
      <c r="L20" s="165">
        <v>71.62</v>
      </c>
      <c r="M20" s="128">
        <f t="shared" si="3"/>
        <v>1.324000000000001</v>
      </c>
      <c r="N20" s="128">
        <f t="shared" si="4"/>
        <v>1.0592000000000008E-2</v>
      </c>
      <c r="O20" s="130"/>
      <c r="P20" s="130"/>
      <c r="Q20" s="130"/>
      <c r="R20" s="130"/>
      <c r="S20" s="130"/>
      <c r="T20" s="130"/>
      <c r="U20" s="130"/>
      <c r="V20" s="130"/>
      <c r="W20" s="130"/>
      <c r="X20" s="130"/>
    </row>
    <row r="21" spans="1:24" ht="18.75" customHeight="1">
      <c r="A21" s="159" t="s">
        <v>39</v>
      </c>
      <c r="B21" s="155"/>
      <c r="C21" s="114" t="s">
        <v>104</v>
      </c>
      <c r="D21" s="118">
        <v>0.5</v>
      </c>
      <c r="E21" s="118" t="s">
        <v>94</v>
      </c>
      <c r="F21" s="122">
        <v>2.5</v>
      </c>
      <c r="G21" s="127">
        <v>50</v>
      </c>
      <c r="H21" s="127">
        <v>51</v>
      </c>
      <c r="I21" s="127">
        <v>52</v>
      </c>
      <c r="J21" s="127">
        <v>53</v>
      </c>
      <c r="K21" s="127">
        <v>54</v>
      </c>
      <c r="L21" s="165">
        <v>51.94</v>
      </c>
      <c r="M21" s="128">
        <f t="shared" si="3"/>
        <v>2.9399999999999977</v>
      </c>
      <c r="N21" s="128">
        <f t="shared" si="4"/>
        <v>7.349999999999994E-2</v>
      </c>
      <c r="O21" s="130"/>
      <c r="P21" s="130"/>
      <c r="Q21" s="130"/>
      <c r="R21" s="130"/>
      <c r="S21" s="130"/>
      <c r="T21" s="130"/>
      <c r="U21" s="130"/>
      <c r="V21" s="130"/>
      <c r="W21" s="130"/>
      <c r="X21" s="130"/>
    </row>
    <row r="22" spans="1:24" ht="18.75" customHeight="1">
      <c r="A22" s="159"/>
      <c r="B22" s="155">
        <v>1.8</v>
      </c>
      <c r="C22" s="114" t="s">
        <v>105</v>
      </c>
      <c r="D22" s="187"/>
      <c r="E22" s="213"/>
      <c r="F22" s="207"/>
      <c r="G22" s="210"/>
      <c r="H22" s="211"/>
      <c r="I22" s="211"/>
      <c r="J22" s="211"/>
      <c r="K22" s="211"/>
      <c r="L22" s="196"/>
      <c r="M22" s="196"/>
      <c r="N22" s="196"/>
      <c r="O22" s="130"/>
      <c r="P22" s="130"/>
      <c r="Q22" s="130"/>
      <c r="R22" s="130"/>
      <c r="S22" s="130"/>
      <c r="T22" s="130"/>
      <c r="U22" s="130"/>
      <c r="V22" s="130"/>
      <c r="W22" s="130"/>
      <c r="X22" s="130"/>
    </row>
    <row r="23" spans="1:24" ht="18.75" customHeight="1">
      <c r="A23" s="112"/>
      <c r="B23" s="155"/>
      <c r="C23" s="114" t="s">
        <v>106</v>
      </c>
      <c r="D23" s="116">
        <v>0.7</v>
      </c>
      <c r="E23" s="118" t="s">
        <v>94</v>
      </c>
      <c r="F23" s="122">
        <v>0.5</v>
      </c>
      <c r="G23" s="127">
        <v>70</v>
      </c>
      <c r="H23" s="127">
        <v>75</v>
      </c>
      <c r="I23" s="127">
        <v>80</v>
      </c>
      <c r="J23" s="127">
        <v>85</v>
      </c>
      <c r="K23" s="127">
        <v>90</v>
      </c>
      <c r="L23" s="165"/>
      <c r="M23" s="128">
        <f t="shared" ref="M23:M24" si="5">(((IF(L23&lt;G23,G23,IF(L23&gt;K23,K23,L23)))-(IF(L23&lt;G23,G23,IF(AND(L23&gt;=G23,L23&lt;H23),G23,IF(AND(L23&gt;=H23,L23&lt;I23),H23,IF(AND(L23&gt;=I23,L23&lt;J23),I23,IF(AND(L23&gt;=J23,L23&lt;K23),J23,IF(L23&gt;=K23,K23,"0"))))))))/(K23-J23))+IF(L23&lt;G23,"1",IF(AND(L23&gt;=G23,L23&lt;H23),"1",IF(AND(L23&gt;=H23,L23&lt;I23),"2",IF(AND(L23&gt;=I23,L23&lt;J23),"3",IF(AND(L23&gt;=J23,L23&lt;K23),"4",IF(L23&gt;=K23,"5","0"))))))</f>
        <v>1</v>
      </c>
      <c r="N23" s="128">
        <f t="shared" ref="N23:N41" si="6">SUM(M23*F23)/100</f>
        <v>5.0000000000000001E-3</v>
      </c>
      <c r="O23" s="130"/>
      <c r="P23" s="130"/>
      <c r="Q23" s="130"/>
      <c r="R23" s="130"/>
      <c r="S23" s="130"/>
      <c r="T23" s="130"/>
      <c r="U23" s="130"/>
      <c r="V23" s="130"/>
      <c r="W23" s="130"/>
      <c r="X23" s="130"/>
    </row>
    <row r="24" spans="1:24" ht="18.75" customHeight="1">
      <c r="A24" s="112"/>
      <c r="B24" s="216"/>
      <c r="C24" s="114" t="s">
        <v>107</v>
      </c>
      <c r="D24" s="116">
        <v>0.56000000000000005</v>
      </c>
      <c r="E24" s="118" t="s">
        <v>94</v>
      </c>
      <c r="F24" s="122">
        <v>0.5</v>
      </c>
      <c r="G24" s="127">
        <v>40</v>
      </c>
      <c r="H24" s="127">
        <v>45</v>
      </c>
      <c r="I24" s="127">
        <v>50</v>
      </c>
      <c r="J24" s="127">
        <v>55</v>
      </c>
      <c r="K24" s="127">
        <v>60</v>
      </c>
      <c r="L24" s="165"/>
      <c r="M24" s="128">
        <f t="shared" si="5"/>
        <v>1</v>
      </c>
      <c r="N24" s="128">
        <f t="shared" si="6"/>
        <v>5.0000000000000001E-3</v>
      </c>
      <c r="O24" s="130"/>
      <c r="P24" s="130"/>
      <c r="Q24" s="130"/>
      <c r="R24" s="130"/>
      <c r="S24" s="130"/>
      <c r="T24" s="130"/>
      <c r="U24" s="130"/>
      <c r="V24" s="130"/>
      <c r="W24" s="130"/>
      <c r="X24" s="130"/>
    </row>
    <row r="25" spans="1:24" ht="18.75" customHeight="1">
      <c r="A25" s="112" t="s">
        <v>39</v>
      </c>
      <c r="B25" s="219">
        <v>1.9</v>
      </c>
      <c r="C25" s="114" t="s">
        <v>108</v>
      </c>
      <c r="D25" s="221"/>
      <c r="E25" s="118" t="s">
        <v>94</v>
      </c>
      <c r="F25" s="122">
        <v>2.5</v>
      </c>
      <c r="G25" s="127">
        <v>50</v>
      </c>
      <c r="H25" s="127">
        <v>45</v>
      </c>
      <c r="I25" s="127">
        <v>40</v>
      </c>
      <c r="J25" s="127">
        <v>35</v>
      </c>
      <c r="K25" s="127">
        <v>30</v>
      </c>
      <c r="L25" s="128">
        <v>15.96</v>
      </c>
      <c r="M25" s="128">
        <f t="shared" ref="M25:M26" si="7">(((IF(L25&gt;G25,G25,IF(L25&lt;K25,K25,L25)))-(IF(L25&lt;G25,G25,IF(AND(L25&gt;=G25,L25&lt;H25),G25,IF(AND(L25&gt;=H25,L25&lt;I25),H25,IF(AND(L25&gt;=I25,L25&lt;J25),I25,IF(AND(L25&gt;=J25,L25&lt;K25),J25,IF(L25&gt;=K25,K25,"0"))))))))/(K25-J25))+IF(L25&lt;G25,"1",IF(AND(L25&gt;=G25,L25&lt;H25),"1",IF(AND(L25&gt;=H25,L25&lt;I25),"2",IF(AND(L25&gt;=I25,L25&lt;J25),"3",IF(AND(L25&gt;=J25,L25&lt;K25),"4",IF(L25&gt;=K25,"5","0"))))))</f>
        <v>5</v>
      </c>
      <c r="N25" s="128">
        <f t="shared" si="6"/>
        <v>0.125</v>
      </c>
      <c r="O25" s="130"/>
      <c r="P25" s="130"/>
      <c r="Q25" s="130"/>
      <c r="R25" s="130"/>
      <c r="S25" s="130"/>
      <c r="T25" s="130"/>
      <c r="U25" s="130"/>
      <c r="V25" s="130"/>
      <c r="W25" s="130"/>
      <c r="X25" s="130"/>
    </row>
    <row r="26" spans="1:24" ht="18.75" customHeight="1">
      <c r="A26" s="225"/>
      <c r="B26" s="216">
        <v>1.1000000000000001</v>
      </c>
      <c r="C26" s="114" t="s">
        <v>109</v>
      </c>
      <c r="D26" s="116" t="s">
        <v>110</v>
      </c>
      <c r="E26" s="118" t="s">
        <v>94</v>
      </c>
      <c r="F26" s="229">
        <v>1</v>
      </c>
      <c r="G26" s="127">
        <v>20</v>
      </c>
      <c r="H26" s="127">
        <v>18</v>
      </c>
      <c r="I26" s="127">
        <v>16</v>
      </c>
      <c r="J26" s="127">
        <v>14</v>
      </c>
      <c r="K26" s="127">
        <v>12</v>
      </c>
      <c r="L26" s="165">
        <v>0</v>
      </c>
      <c r="M26" s="128">
        <f t="shared" si="7"/>
        <v>5</v>
      </c>
      <c r="N26" s="128">
        <f t="shared" si="6"/>
        <v>0.05</v>
      </c>
      <c r="O26" s="130"/>
      <c r="P26" s="130"/>
      <c r="Q26" s="130"/>
      <c r="R26" s="130"/>
      <c r="S26" s="130"/>
      <c r="T26" s="130"/>
      <c r="U26" s="130"/>
      <c r="V26" s="130"/>
      <c r="W26" s="130"/>
      <c r="X26" s="130"/>
    </row>
    <row r="27" spans="1:24" ht="18.75" customHeight="1">
      <c r="A27" s="225"/>
      <c r="B27" s="216">
        <v>1.1100000000000001</v>
      </c>
      <c r="C27" s="134" t="s">
        <v>111</v>
      </c>
      <c r="D27" s="221" t="s">
        <v>112</v>
      </c>
      <c r="E27" s="118" t="s">
        <v>94</v>
      </c>
      <c r="F27" s="122">
        <v>0.5</v>
      </c>
      <c r="G27" s="157">
        <v>30</v>
      </c>
      <c r="H27" s="127">
        <v>40</v>
      </c>
      <c r="I27" s="127">
        <v>50</v>
      </c>
      <c r="J27" s="127">
        <v>60</v>
      </c>
      <c r="K27" s="127">
        <v>70</v>
      </c>
      <c r="L27" s="182">
        <v>0</v>
      </c>
      <c r="M27" s="128">
        <f t="shared" ref="M27:M30" si="8">(((IF(L27&lt;G27,G27,IF(L27&gt;K27,K27,L27)))-(IF(L27&lt;G27,G27,IF(AND(L27&gt;=G27,L27&lt;H27),G27,IF(AND(L27&gt;=H27,L27&lt;I27),H27,IF(AND(L27&gt;=I27,L27&lt;J27),I27,IF(AND(L27&gt;=J27,L27&lt;K27),J27,IF(L27&gt;=K27,K27,"0"))))))))/(K27-J27))+IF(L27&lt;G27,"1",IF(AND(L27&gt;=G27,L27&lt;H27),"1",IF(AND(L27&gt;=H27,L27&lt;I27),"2",IF(AND(L27&gt;=I27,L27&lt;J27),"3",IF(AND(L27&gt;=J27,L27&lt;K27),"4",IF(L27&gt;=K27,"5","0"))))))</f>
        <v>1</v>
      </c>
      <c r="N27" s="128">
        <f t="shared" si="6"/>
        <v>5.0000000000000001E-3</v>
      </c>
      <c r="O27" s="130"/>
      <c r="P27" s="130"/>
      <c r="Q27" s="130"/>
      <c r="R27" s="130"/>
      <c r="S27" s="130"/>
      <c r="T27" s="130"/>
      <c r="U27" s="130"/>
      <c r="V27" s="130"/>
      <c r="W27" s="130"/>
      <c r="X27" s="130"/>
    </row>
    <row r="28" spans="1:24" ht="18.75" customHeight="1">
      <c r="A28" s="112" t="s">
        <v>113</v>
      </c>
      <c r="B28" s="216">
        <v>1.1200000000000001</v>
      </c>
      <c r="C28" s="114" t="s">
        <v>114</v>
      </c>
      <c r="D28" s="118">
        <v>0.47</v>
      </c>
      <c r="E28" s="118" t="s">
        <v>94</v>
      </c>
      <c r="F28" s="122">
        <v>1</v>
      </c>
      <c r="G28" s="127">
        <v>43</v>
      </c>
      <c r="H28" s="127">
        <v>45</v>
      </c>
      <c r="I28" s="127">
        <v>47</v>
      </c>
      <c r="J28" s="127">
        <v>49</v>
      </c>
      <c r="K28" s="127">
        <v>51</v>
      </c>
      <c r="L28" s="165">
        <v>43.28</v>
      </c>
      <c r="M28" s="128">
        <f t="shared" si="8"/>
        <v>1.1400000000000006</v>
      </c>
      <c r="N28" s="128">
        <f t="shared" si="6"/>
        <v>1.1400000000000006E-2</v>
      </c>
      <c r="O28" s="130"/>
      <c r="P28" s="130"/>
      <c r="Q28" s="130"/>
      <c r="R28" s="130"/>
      <c r="S28" s="130"/>
      <c r="T28" s="130"/>
      <c r="U28" s="130"/>
      <c r="V28" s="130"/>
      <c r="W28" s="130"/>
      <c r="X28" s="130"/>
    </row>
    <row r="29" spans="1:24" ht="18.75" customHeight="1">
      <c r="A29" s="225" t="s">
        <v>39</v>
      </c>
      <c r="B29" s="216">
        <v>1.1299999999999999</v>
      </c>
      <c r="C29" s="236" t="s">
        <v>115</v>
      </c>
      <c r="D29" s="116">
        <v>0.6</v>
      </c>
      <c r="E29" s="239" t="s">
        <v>116</v>
      </c>
      <c r="F29" s="199">
        <v>2.5</v>
      </c>
      <c r="G29" s="240">
        <v>30</v>
      </c>
      <c r="H29" s="240">
        <v>40</v>
      </c>
      <c r="I29" s="240">
        <v>50</v>
      </c>
      <c r="J29" s="240">
        <v>60</v>
      </c>
      <c r="K29" s="240">
        <v>70</v>
      </c>
      <c r="L29" s="215"/>
      <c r="M29" s="128">
        <f t="shared" si="8"/>
        <v>1</v>
      </c>
      <c r="N29" s="128">
        <f t="shared" si="6"/>
        <v>2.5000000000000001E-2</v>
      </c>
      <c r="O29" s="130"/>
      <c r="P29" s="130"/>
      <c r="Q29" s="130"/>
      <c r="R29" s="130"/>
      <c r="S29" s="130"/>
      <c r="T29" s="130"/>
      <c r="U29" s="130"/>
      <c r="V29" s="130"/>
      <c r="W29" s="130"/>
      <c r="X29" s="130"/>
    </row>
    <row r="30" spans="1:24" ht="18.75" customHeight="1">
      <c r="A30" s="225" t="s">
        <v>113</v>
      </c>
      <c r="B30" s="216">
        <v>1.1399999999999999</v>
      </c>
      <c r="C30" s="242" t="s">
        <v>117</v>
      </c>
      <c r="D30" s="243"/>
      <c r="E30" s="118" t="s">
        <v>94</v>
      </c>
      <c r="F30" s="246">
        <v>1</v>
      </c>
      <c r="G30" s="248">
        <v>30</v>
      </c>
      <c r="H30" s="248">
        <v>40</v>
      </c>
      <c r="I30" s="248">
        <v>50</v>
      </c>
      <c r="J30" s="248">
        <v>60</v>
      </c>
      <c r="K30" s="248">
        <v>70</v>
      </c>
      <c r="L30" s="223">
        <v>93.73</v>
      </c>
      <c r="M30" s="128">
        <f t="shared" si="8"/>
        <v>5</v>
      </c>
      <c r="N30" s="128">
        <f t="shared" si="6"/>
        <v>0.05</v>
      </c>
      <c r="O30" s="130"/>
      <c r="P30" s="130"/>
      <c r="Q30" s="130"/>
      <c r="R30" s="130"/>
      <c r="S30" s="130"/>
      <c r="T30" s="130"/>
      <c r="U30" s="130"/>
      <c r="V30" s="130"/>
      <c r="W30" s="130"/>
      <c r="X30" s="130"/>
    </row>
    <row r="31" spans="1:24" ht="18.75" customHeight="1">
      <c r="A31" s="225" t="s">
        <v>113</v>
      </c>
      <c r="B31" s="249">
        <v>1.1499999999999999</v>
      </c>
      <c r="C31" s="250" t="s">
        <v>118</v>
      </c>
      <c r="D31" s="116" t="s">
        <v>53</v>
      </c>
      <c r="E31" s="118" t="s">
        <v>119</v>
      </c>
      <c r="F31" s="251">
        <v>0</v>
      </c>
      <c r="G31" s="253" t="s">
        <v>121</v>
      </c>
      <c r="H31" s="180" t="s">
        <v>122</v>
      </c>
      <c r="I31" s="180" t="s">
        <v>123</v>
      </c>
      <c r="J31" s="180" t="s">
        <v>124</v>
      </c>
      <c r="K31" s="180" t="s">
        <v>125</v>
      </c>
      <c r="L31" s="165"/>
      <c r="M31" s="215"/>
      <c r="N31" s="128">
        <f t="shared" si="6"/>
        <v>0</v>
      </c>
      <c r="O31" s="130"/>
      <c r="P31" s="130"/>
      <c r="Q31" s="130"/>
      <c r="R31" s="130"/>
      <c r="S31" s="130"/>
      <c r="T31" s="130"/>
      <c r="U31" s="130"/>
      <c r="V31" s="130"/>
      <c r="W31" s="130"/>
      <c r="X31" s="130"/>
    </row>
    <row r="32" spans="1:24" ht="18.75" customHeight="1">
      <c r="A32" s="225"/>
      <c r="B32" s="216">
        <v>1.1599999999999999</v>
      </c>
      <c r="C32" s="134" t="s">
        <v>126</v>
      </c>
      <c r="D32" s="116" t="s">
        <v>127</v>
      </c>
      <c r="E32" s="118" t="s">
        <v>119</v>
      </c>
      <c r="F32" s="254">
        <v>1</v>
      </c>
      <c r="G32" s="255" t="s">
        <v>128</v>
      </c>
      <c r="H32" s="127" t="s">
        <v>129</v>
      </c>
      <c r="I32" s="127" t="s">
        <v>123</v>
      </c>
      <c r="J32" s="127" t="s">
        <v>124</v>
      </c>
      <c r="K32" s="127" t="s">
        <v>130</v>
      </c>
      <c r="L32" s="165"/>
      <c r="M32" s="215"/>
      <c r="N32" s="128">
        <f t="shared" si="6"/>
        <v>0</v>
      </c>
      <c r="O32" s="130"/>
      <c r="P32" s="130"/>
      <c r="Q32" s="130"/>
      <c r="R32" s="130"/>
      <c r="S32" s="130"/>
      <c r="T32" s="130"/>
      <c r="U32" s="130"/>
      <c r="V32" s="130"/>
      <c r="W32" s="130"/>
      <c r="X32" s="130"/>
    </row>
    <row r="33" spans="1:24" ht="18.75" customHeight="1">
      <c r="A33" s="225"/>
      <c r="B33" s="216">
        <v>1.17</v>
      </c>
      <c r="C33" s="114" t="s">
        <v>131</v>
      </c>
      <c r="D33" s="116" t="s">
        <v>132</v>
      </c>
      <c r="E33" s="118" t="s">
        <v>133</v>
      </c>
      <c r="F33" s="254">
        <v>0</v>
      </c>
      <c r="G33" s="256" t="s">
        <v>134</v>
      </c>
      <c r="H33" s="257"/>
      <c r="I33" s="257"/>
      <c r="J33" s="257"/>
      <c r="K33" s="256" t="s">
        <v>135</v>
      </c>
      <c r="L33" s="165"/>
      <c r="M33" s="215"/>
      <c r="N33" s="128">
        <f t="shared" si="6"/>
        <v>0</v>
      </c>
      <c r="O33" s="130"/>
      <c r="P33" s="130"/>
      <c r="Q33" s="130"/>
      <c r="R33" s="130"/>
      <c r="S33" s="130"/>
      <c r="T33" s="130"/>
      <c r="U33" s="130"/>
      <c r="V33" s="130"/>
      <c r="W33" s="130"/>
      <c r="X33" s="130"/>
    </row>
    <row r="34" spans="1:24" ht="18.75" customHeight="1">
      <c r="A34" s="112"/>
      <c r="B34" s="216">
        <v>1.18</v>
      </c>
      <c r="C34" s="250" t="s">
        <v>136</v>
      </c>
      <c r="D34" s="258" t="s">
        <v>127</v>
      </c>
      <c r="E34" s="118" t="s">
        <v>116</v>
      </c>
      <c r="F34" s="254">
        <v>1</v>
      </c>
      <c r="G34" s="253" t="s">
        <v>121</v>
      </c>
      <c r="H34" s="180" t="s">
        <v>122</v>
      </c>
      <c r="I34" s="180" t="s">
        <v>123</v>
      </c>
      <c r="J34" s="180" t="s">
        <v>124</v>
      </c>
      <c r="K34" s="180" t="s">
        <v>125</v>
      </c>
      <c r="L34" s="165">
        <v>3</v>
      </c>
      <c r="M34" s="215">
        <v>3</v>
      </c>
      <c r="N34" s="128">
        <f t="shared" si="6"/>
        <v>0.03</v>
      </c>
      <c r="O34" s="130"/>
      <c r="P34" s="130"/>
      <c r="Q34" s="130"/>
      <c r="R34" s="130"/>
      <c r="S34" s="130"/>
      <c r="T34" s="130"/>
      <c r="U34" s="130"/>
      <c r="V34" s="130"/>
      <c r="W34" s="130"/>
      <c r="X34" s="130"/>
    </row>
    <row r="35" spans="1:24" ht="18.75" customHeight="1">
      <c r="A35" s="225" t="s">
        <v>39</v>
      </c>
      <c r="B35" s="259">
        <v>1.19</v>
      </c>
      <c r="C35" s="260" t="s">
        <v>137</v>
      </c>
      <c r="D35" s="261">
        <v>0.54</v>
      </c>
      <c r="E35" s="262" t="s">
        <v>94</v>
      </c>
      <c r="F35" s="264">
        <v>2.5</v>
      </c>
      <c r="G35" s="127">
        <v>52</v>
      </c>
      <c r="H35" s="127">
        <v>53</v>
      </c>
      <c r="I35" s="127">
        <v>54</v>
      </c>
      <c r="J35" s="265">
        <v>55</v>
      </c>
      <c r="K35" s="127">
        <v>56</v>
      </c>
      <c r="L35" s="215">
        <v>60.4</v>
      </c>
      <c r="M35" s="128">
        <f>(((IF(L35&lt;G35,G35,IF(L35&gt;K35,K35,L35)))-(IF(L35&lt;G35,G35,IF(AND(L35&gt;=G35,L35&lt;H35),G35,IF(AND(L35&gt;=H35,L35&lt;I35),H35,IF(AND(L35&gt;=I35,L35&lt;J35),I35,IF(AND(L35&gt;=J35,L35&lt;K35),J35,IF(L35&gt;=K35,K35,"0"))))))))/(K35-J35))+IF(L35&lt;G35,"1",IF(AND(L35&gt;=G35,L35&lt;H35),"1",IF(AND(L35&gt;=H35,L35&lt;I35),"2",IF(AND(L35&gt;=I35,L35&lt;J35),"3",IF(AND(L35&gt;=J35,L35&lt;K35),"4",IF(L35&gt;=K35,"5","0"))))))</f>
        <v>5</v>
      </c>
      <c r="N35" s="128">
        <f t="shared" si="6"/>
        <v>0.125</v>
      </c>
    </row>
    <row r="36" spans="1:24" ht="18.75" customHeight="1">
      <c r="A36" s="225" t="s">
        <v>138</v>
      </c>
      <c r="B36" s="259">
        <v>1.2</v>
      </c>
      <c r="C36" s="267" t="s">
        <v>139</v>
      </c>
      <c r="D36" s="268" t="s">
        <v>130</v>
      </c>
      <c r="E36" s="272" t="s">
        <v>116</v>
      </c>
      <c r="F36" s="271">
        <v>3</v>
      </c>
      <c r="G36" s="255" t="s">
        <v>128</v>
      </c>
      <c r="H36" s="127" t="s">
        <v>129</v>
      </c>
      <c r="I36" s="180" t="s">
        <v>123</v>
      </c>
      <c r="J36" s="180" t="s">
        <v>124</v>
      </c>
      <c r="K36" s="127" t="s">
        <v>130</v>
      </c>
      <c r="L36" s="215">
        <v>5</v>
      </c>
      <c r="M36" s="215">
        <v>5</v>
      </c>
      <c r="N36" s="128">
        <f t="shared" si="6"/>
        <v>0.15</v>
      </c>
    </row>
    <row r="37" spans="1:24" ht="18.75" customHeight="1">
      <c r="A37" s="225" t="s">
        <v>113</v>
      </c>
      <c r="B37" s="259">
        <v>1.21</v>
      </c>
      <c r="C37" s="134" t="s">
        <v>142</v>
      </c>
      <c r="D37" s="273">
        <v>0.87</v>
      </c>
      <c r="E37" s="274" t="s">
        <v>143</v>
      </c>
      <c r="F37" s="275">
        <v>1</v>
      </c>
      <c r="G37" s="276">
        <v>79</v>
      </c>
      <c r="H37" s="276">
        <v>81</v>
      </c>
      <c r="I37" s="276">
        <v>83</v>
      </c>
      <c r="J37" s="276">
        <v>85</v>
      </c>
      <c r="K37" s="276">
        <v>87</v>
      </c>
      <c r="L37" s="215">
        <v>0</v>
      </c>
      <c r="M37" s="128">
        <f>(((IF(L37&lt;G37,G37,IF(L37&gt;K37,K37,L37)))-(IF(L37&lt;G37,G37,IF(AND(L37&gt;=G37,L37&lt;H37),G37,IF(AND(L37&gt;=H37,L37&lt;I37),H37,IF(AND(L37&gt;=I37,L37&lt;J37),I37,IF(AND(L37&gt;=J37,L37&lt;K37),J37,IF(L37&gt;=K37,K37,"0"))))))))/(K37-J37))+IF(L37&lt;G37,"1",IF(AND(L37&gt;=G37,L37&lt;H37),"1",IF(AND(L37&gt;=H37,L37&lt;I37),"2",IF(AND(L37&gt;=I37,L37&lt;J37),"3",IF(AND(L37&gt;=J37,L37&lt;K37),"4",IF(L37&gt;=K37,"5","0"))))))</f>
        <v>1</v>
      </c>
      <c r="N37" s="128">
        <f t="shared" si="6"/>
        <v>0.01</v>
      </c>
    </row>
    <row r="38" spans="1:24" ht="18.75" customHeight="1">
      <c r="A38" s="112" t="s">
        <v>39</v>
      </c>
      <c r="B38" s="259">
        <v>1.22</v>
      </c>
      <c r="C38" s="260" t="s">
        <v>144</v>
      </c>
      <c r="D38" s="268" t="s">
        <v>291</v>
      </c>
      <c r="E38" s="262" t="s">
        <v>94</v>
      </c>
      <c r="F38" s="275">
        <v>2.5</v>
      </c>
      <c r="G38" s="127">
        <v>4</v>
      </c>
      <c r="H38" s="127">
        <v>3.6</v>
      </c>
      <c r="I38" s="127">
        <v>3.2</v>
      </c>
      <c r="J38" s="127">
        <v>2.8</v>
      </c>
      <c r="K38" s="127">
        <v>2.4</v>
      </c>
      <c r="L38" s="215">
        <v>0</v>
      </c>
      <c r="M38" s="128">
        <f t="shared" ref="M38:M40" si="9">(((IF(L38&gt;G38,G38,IF(L38&lt;K38,K38,L38)))-(IF(L38&lt;G38,G38,IF(AND(L38&gt;=G38,L38&lt;H38),G38,IF(AND(L38&gt;=H38,L38&lt;I38),H38,IF(AND(L38&gt;=I38,L38&lt;J38),I38,IF(AND(L38&gt;=J38,L38&lt;K38),J38,IF(L38&gt;=K38,K38,"0"))))))))/(K38-J38))+IF(L38&lt;G38,"1",IF(AND(L38&gt;=G38,L38&lt;H38),"1",IF(AND(L38&gt;=H38,L38&lt;I38),"2",IF(AND(L38&gt;=I38,L38&lt;J38),"3",IF(AND(L38&gt;=J38,L38&lt;K38),"4",IF(L38&gt;=K38,"5","0"))))))</f>
        <v>5.0000000000000009</v>
      </c>
      <c r="N38" s="128">
        <f t="shared" si="6"/>
        <v>0.12500000000000003</v>
      </c>
    </row>
    <row r="39" spans="1:24" ht="18.75" customHeight="1">
      <c r="A39" s="112" t="s">
        <v>39</v>
      </c>
      <c r="B39" s="259">
        <v>1.23</v>
      </c>
      <c r="C39" s="278" t="s">
        <v>146</v>
      </c>
      <c r="D39" s="268" t="s">
        <v>292</v>
      </c>
      <c r="E39" s="262" t="s">
        <v>94</v>
      </c>
      <c r="F39" s="275">
        <v>2.5</v>
      </c>
      <c r="G39" s="180">
        <v>22</v>
      </c>
      <c r="H39" s="180">
        <v>21.75</v>
      </c>
      <c r="I39" s="180">
        <v>21.5</v>
      </c>
      <c r="J39" s="180">
        <v>21.25</v>
      </c>
      <c r="K39" s="180">
        <v>21</v>
      </c>
      <c r="L39" s="215">
        <v>0</v>
      </c>
      <c r="M39" s="128">
        <f t="shared" si="9"/>
        <v>5</v>
      </c>
      <c r="N39" s="128">
        <f t="shared" si="6"/>
        <v>0.125</v>
      </c>
    </row>
    <row r="40" spans="1:24" ht="18.75" customHeight="1">
      <c r="A40" s="534" t="s">
        <v>39</v>
      </c>
      <c r="B40" s="279">
        <v>1.24</v>
      </c>
      <c r="C40" s="280" t="s">
        <v>148</v>
      </c>
      <c r="D40" s="281" t="s">
        <v>149</v>
      </c>
      <c r="E40" s="262" t="s">
        <v>94</v>
      </c>
      <c r="F40" s="282">
        <v>1.3</v>
      </c>
      <c r="G40" s="127">
        <v>2.4</v>
      </c>
      <c r="H40" s="127">
        <v>2.2000000000000002</v>
      </c>
      <c r="I40" s="127">
        <v>2</v>
      </c>
      <c r="J40" s="127">
        <v>1.8</v>
      </c>
      <c r="K40" s="127">
        <v>1.6</v>
      </c>
      <c r="L40" s="182">
        <v>0.62</v>
      </c>
      <c r="M40" s="128">
        <f t="shared" si="9"/>
        <v>5</v>
      </c>
      <c r="N40" s="128">
        <f t="shared" si="6"/>
        <v>6.5000000000000002E-2</v>
      </c>
    </row>
    <row r="41" spans="1:24" ht="18.75" customHeight="1">
      <c r="A41" s="535"/>
      <c r="B41" s="259"/>
      <c r="C41" s="285" t="s">
        <v>151</v>
      </c>
      <c r="D41" s="281">
        <v>0.1</v>
      </c>
      <c r="E41" s="286" t="s">
        <v>94</v>
      </c>
      <c r="F41" s="288">
        <v>1.2</v>
      </c>
      <c r="G41" s="289">
        <v>6</v>
      </c>
      <c r="H41" s="289">
        <v>8</v>
      </c>
      <c r="I41" s="289">
        <v>10</v>
      </c>
      <c r="J41" s="289">
        <v>12</v>
      </c>
      <c r="K41" s="289">
        <v>14</v>
      </c>
      <c r="L41" s="284">
        <v>34.630000000000003</v>
      </c>
      <c r="M41" s="128">
        <f>(((IF(L41&lt;G41,G41,IF(L41&gt;K41,K41,L41)))-(IF(L41&lt;G41,G41,IF(AND(L41&gt;=G41,L41&lt;H41),G41,IF(AND(L41&gt;=H41,L41&lt;I41),H41,IF(AND(L41&gt;=I41,L41&lt;J41),I41,IF(AND(L41&gt;=J41,L41&lt;K41),J41,IF(L41&gt;=K41,K41,"0"))))))))/(K41-J41))+IF(L41&lt;G41,"1",IF(AND(L41&gt;=G41,L41&lt;H41),"1",IF(AND(L41&gt;=H41,L41&lt;I41),"2",IF(AND(L41&gt;=I41,L41&lt;J41),"3",IF(AND(L41&gt;=J41,L41&lt;K41),"4",IF(L41&gt;=K41,"5","0"))))))</f>
        <v>5</v>
      </c>
      <c r="N41" s="128">
        <f t="shared" si="6"/>
        <v>0.06</v>
      </c>
    </row>
    <row r="42" spans="1:24" ht="18.75" customHeight="1">
      <c r="A42" s="112" t="s">
        <v>113</v>
      </c>
      <c r="B42" s="259">
        <v>1.25</v>
      </c>
      <c r="C42" s="290" t="s">
        <v>153</v>
      </c>
      <c r="D42" s="291"/>
      <c r="E42" s="292"/>
      <c r="F42" s="294"/>
      <c r="G42" s="189"/>
      <c r="H42" s="295"/>
      <c r="I42" s="295"/>
      <c r="J42" s="295"/>
      <c r="K42" s="295"/>
      <c r="L42" s="194"/>
      <c r="M42" s="194"/>
      <c r="N42" s="196"/>
    </row>
    <row r="43" spans="1:24" ht="18.75" customHeight="1">
      <c r="A43" s="112"/>
      <c r="B43" s="259"/>
      <c r="C43" s="134" t="s">
        <v>154</v>
      </c>
      <c r="D43" s="41" t="s">
        <v>130</v>
      </c>
      <c r="E43" s="296" t="s">
        <v>116</v>
      </c>
      <c r="F43" s="297">
        <v>0.5</v>
      </c>
      <c r="G43" s="240" t="s">
        <v>121</v>
      </c>
      <c r="H43" s="299" t="s">
        <v>122</v>
      </c>
      <c r="I43" s="299" t="s">
        <v>123</v>
      </c>
      <c r="J43" s="299" t="s">
        <v>124</v>
      </c>
      <c r="K43" s="299" t="s">
        <v>125</v>
      </c>
      <c r="L43" s="39"/>
      <c r="M43" s="39">
        <v>0</v>
      </c>
      <c r="N43" s="128">
        <f t="shared" ref="N43:N45" si="10">SUM(M43*F43)/100</f>
        <v>0</v>
      </c>
    </row>
    <row r="44" spans="1:24" ht="18.75" customHeight="1">
      <c r="A44" s="112"/>
      <c r="B44" s="259"/>
      <c r="C44" s="114" t="s">
        <v>155</v>
      </c>
      <c r="D44" s="300" t="s">
        <v>130</v>
      </c>
      <c r="E44" s="301" t="s">
        <v>116</v>
      </c>
      <c r="F44" s="297">
        <v>0.5</v>
      </c>
      <c r="G44" s="302" t="s">
        <v>121</v>
      </c>
      <c r="H44" s="303" t="s">
        <v>122</v>
      </c>
      <c r="I44" s="303" t="s">
        <v>123</v>
      </c>
      <c r="J44" s="303" t="s">
        <v>124</v>
      </c>
      <c r="K44" s="303" t="s">
        <v>125</v>
      </c>
      <c r="L44" s="215"/>
      <c r="M44" s="215">
        <v>0</v>
      </c>
      <c r="N44" s="128">
        <f t="shared" si="10"/>
        <v>0</v>
      </c>
    </row>
    <row r="45" spans="1:24" ht="18.75" customHeight="1">
      <c r="A45" s="112"/>
      <c r="B45" s="259"/>
      <c r="C45" s="134" t="s">
        <v>156</v>
      </c>
      <c r="D45" s="304" t="s">
        <v>130</v>
      </c>
      <c r="E45" s="305" t="s">
        <v>116</v>
      </c>
      <c r="F45" s="307">
        <v>0.5</v>
      </c>
      <c r="G45" s="248" t="s">
        <v>121</v>
      </c>
      <c r="H45" s="308" t="s">
        <v>122</v>
      </c>
      <c r="I45" s="308" t="s">
        <v>123</v>
      </c>
      <c r="J45" s="308" t="s">
        <v>124</v>
      </c>
      <c r="K45" s="308" t="s">
        <v>125</v>
      </c>
      <c r="L45" s="284"/>
      <c r="M45" s="284">
        <v>0</v>
      </c>
      <c r="N45" s="128">
        <f t="shared" si="10"/>
        <v>0</v>
      </c>
    </row>
    <row r="46" spans="1:24" ht="18.75" customHeight="1">
      <c r="A46" s="112" t="s">
        <v>113</v>
      </c>
      <c r="B46" s="259">
        <v>1.26</v>
      </c>
      <c r="C46" s="290" t="s">
        <v>157</v>
      </c>
      <c r="D46" s="309"/>
      <c r="E46" s="292"/>
      <c r="F46" s="294"/>
      <c r="G46" s="189"/>
      <c r="H46" s="295"/>
      <c r="I46" s="295"/>
      <c r="J46" s="295"/>
      <c r="K46" s="295"/>
      <c r="L46" s="194"/>
      <c r="M46" s="194"/>
      <c r="N46" s="196"/>
    </row>
    <row r="47" spans="1:24" ht="18.75" customHeight="1">
      <c r="A47" s="225"/>
      <c r="B47" s="259"/>
      <c r="C47" s="114" t="s">
        <v>158</v>
      </c>
      <c r="D47" s="41" t="s">
        <v>130</v>
      </c>
      <c r="E47" s="296" t="s">
        <v>116</v>
      </c>
      <c r="F47" s="254">
        <v>0.5</v>
      </c>
      <c r="G47" s="240" t="s">
        <v>121</v>
      </c>
      <c r="H47" s="299" t="s">
        <v>122</v>
      </c>
      <c r="I47" s="299" t="s">
        <v>123</v>
      </c>
      <c r="J47" s="299" t="s">
        <v>124</v>
      </c>
      <c r="K47" s="299" t="s">
        <v>125</v>
      </c>
      <c r="L47" s="39">
        <v>2</v>
      </c>
      <c r="M47" s="39">
        <v>2</v>
      </c>
      <c r="N47" s="128">
        <f t="shared" ref="N47:N53" si="11">SUM(M47*F47)/100</f>
        <v>0.01</v>
      </c>
    </row>
    <row r="48" spans="1:24" ht="18.75" customHeight="1">
      <c r="A48" s="225"/>
      <c r="B48" s="259"/>
      <c r="C48" s="114" t="s">
        <v>159</v>
      </c>
      <c r="D48" s="155" t="s">
        <v>130</v>
      </c>
      <c r="E48" s="301" t="s">
        <v>116</v>
      </c>
      <c r="F48" s="254">
        <v>0.5</v>
      </c>
      <c r="G48" s="302" t="s">
        <v>121</v>
      </c>
      <c r="H48" s="303" t="s">
        <v>122</v>
      </c>
      <c r="I48" s="303" t="s">
        <v>123</v>
      </c>
      <c r="J48" s="303" t="s">
        <v>124</v>
      </c>
      <c r="K48" s="303" t="s">
        <v>125</v>
      </c>
      <c r="L48" s="223"/>
      <c r="M48" s="223">
        <v>0</v>
      </c>
      <c r="N48" s="128">
        <f t="shared" si="11"/>
        <v>0</v>
      </c>
    </row>
    <row r="49" spans="1:14" ht="18.75" customHeight="1">
      <c r="A49" s="225"/>
      <c r="B49" s="312"/>
      <c r="C49" s="313" t="s">
        <v>160</v>
      </c>
      <c r="D49" s="300" t="s">
        <v>130</v>
      </c>
      <c r="E49" s="301" t="s">
        <v>116</v>
      </c>
      <c r="F49" s="254">
        <v>0.5</v>
      </c>
      <c r="G49" s="302" t="s">
        <v>121</v>
      </c>
      <c r="H49" s="303" t="s">
        <v>122</v>
      </c>
      <c r="I49" s="303" t="s">
        <v>123</v>
      </c>
      <c r="J49" s="303" t="s">
        <v>124</v>
      </c>
      <c r="K49" s="303" t="s">
        <v>125</v>
      </c>
      <c r="L49" s="215"/>
      <c r="M49" s="215">
        <v>0</v>
      </c>
      <c r="N49" s="128">
        <f t="shared" si="11"/>
        <v>0</v>
      </c>
    </row>
    <row r="50" spans="1:14" ht="18.75" customHeight="1">
      <c r="A50" s="225"/>
      <c r="B50" s="259"/>
      <c r="C50" s="114" t="s">
        <v>161</v>
      </c>
      <c r="D50" s="300">
        <v>1</v>
      </c>
      <c r="E50" s="301" t="s">
        <v>116</v>
      </c>
      <c r="F50" s="254">
        <v>0.5</v>
      </c>
      <c r="G50" s="302">
        <v>80</v>
      </c>
      <c r="H50" s="315">
        <v>85</v>
      </c>
      <c r="I50" s="315">
        <v>90</v>
      </c>
      <c r="J50" s="315">
        <v>95</v>
      </c>
      <c r="K50" s="315">
        <v>100</v>
      </c>
      <c r="L50" s="215">
        <v>100</v>
      </c>
      <c r="M50" s="128">
        <f>(((IF(L50&lt;G50,G50,IF(L50&gt;K50,K50,L50)))-(IF(L50&lt;G50,G50,IF(AND(L50&gt;=G50,L50&lt;H50),G50,IF(AND(L50&gt;=H50,L50&lt;I50),H50,IF(AND(L50&gt;=I50,L50&lt;J50),I50,IF(AND(L50&gt;=J50,L50&lt;K50),J50,IF(L50&gt;=K50,K50,"0"))))))))/(K50-J50))+IF(L50&lt;G50,"1",IF(AND(L50&gt;=G50,L50&lt;H50),"1",IF(AND(L50&gt;=H50,L50&lt;I50),"2",IF(AND(L50&gt;=I50,L50&lt;J50),"3",IF(AND(L50&gt;=J50,L50&lt;K50),"4",IF(L50&gt;=K50,"5","0"))))))</f>
        <v>5</v>
      </c>
      <c r="N50" s="128">
        <f t="shared" si="11"/>
        <v>2.5000000000000001E-2</v>
      </c>
    </row>
    <row r="51" spans="1:14" ht="18.75" customHeight="1">
      <c r="A51" s="112"/>
      <c r="B51" s="259"/>
      <c r="C51" s="134" t="s">
        <v>162</v>
      </c>
      <c r="D51" s="300">
        <v>1</v>
      </c>
      <c r="E51" s="301" t="s">
        <v>116</v>
      </c>
      <c r="F51" s="254">
        <v>0.5</v>
      </c>
      <c r="G51" s="302" t="s">
        <v>121</v>
      </c>
      <c r="H51" s="303" t="s">
        <v>122</v>
      </c>
      <c r="I51" s="303" t="s">
        <v>123</v>
      </c>
      <c r="J51" s="303" t="s">
        <v>124</v>
      </c>
      <c r="K51" s="303" t="s">
        <v>125</v>
      </c>
      <c r="L51" s="317"/>
      <c r="M51" s="318">
        <v>0</v>
      </c>
      <c r="N51" s="128">
        <f t="shared" si="11"/>
        <v>0</v>
      </c>
    </row>
    <row r="52" spans="1:14" ht="18.75" customHeight="1">
      <c r="A52" s="112" t="s">
        <v>113</v>
      </c>
      <c r="B52" s="259">
        <v>1.27</v>
      </c>
      <c r="C52" s="114" t="s">
        <v>163</v>
      </c>
      <c r="D52" s="300">
        <v>0.8</v>
      </c>
      <c r="E52" s="301" t="s">
        <v>116</v>
      </c>
      <c r="F52" s="254">
        <v>1</v>
      </c>
      <c r="G52" s="302">
        <v>40</v>
      </c>
      <c r="H52" s="315">
        <v>50</v>
      </c>
      <c r="I52" s="315">
        <v>60</v>
      </c>
      <c r="J52" s="315">
        <v>70</v>
      </c>
      <c r="K52" s="315">
        <v>80</v>
      </c>
      <c r="L52" s="317"/>
      <c r="M52" s="128">
        <f t="shared" ref="M52:M53" si="12">(((IF(L52&lt;G52,G52,IF(L52&gt;K52,K52,L52)))-(IF(L52&lt;G52,G52,IF(AND(L52&gt;=G52,L52&lt;H52),G52,IF(AND(L52&gt;=H52,L52&lt;I52),H52,IF(AND(L52&gt;=I52,L52&lt;J52),I52,IF(AND(L52&gt;=J52,L52&lt;K52),J52,IF(L52&gt;=K52,K52,"0"))))))))/(K52-J52))+IF(L52&lt;G52,"1",IF(AND(L52&gt;=G52,L52&lt;H52),"1",IF(AND(L52&gt;=H52,L52&lt;I52),"2",IF(AND(L52&gt;=I52,L52&lt;J52),"3",IF(AND(L52&gt;=J52,L52&lt;K52),"4",IF(L52&gt;=K52,"5","0"))))))</f>
        <v>1</v>
      </c>
      <c r="N52" s="128">
        <f t="shared" si="11"/>
        <v>0.01</v>
      </c>
    </row>
    <row r="53" spans="1:14" ht="18.75" customHeight="1">
      <c r="A53" s="320"/>
      <c r="B53" s="279">
        <v>1.28</v>
      </c>
      <c r="C53" s="250" t="s">
        <v>164</v>
      </c>
      <c r="D53" s="304">
        <v>0.8</v>
      </c>
      <c r="E53" s="305" t="s">
        <v>116</v>
      </c>
      <c r="F53" s="322">
        <v>0.5</v>
      </c>
      <c r="G53" s="323">
        <v>70</v>
      </c>
      <c r="H53" s="323">
        <v>75</v>
      </c>
      <c r="I53" s="323">
        <v>80</v>
      </c>
      <c r="J53" s="323">
        <v>85</v>
      </c>
      <c r="K53" s="323">
        <v>90</v>
      </c>
      <c r="L53" s="324"/>
      <c r="M53" s="128">
        <f t="shared" si="12"/>
        <v>1</v>
      </c>
      <c r="N53" s="128">
        <f t="shared" si="11"/>
        <v>5.0000000000000001E-3</v>
      </c>
    </row>
    <row r="54" spans="1:14" ht="18.75" customHeight="1">
      <c r="A54" s="320"/>
      <c r="B54" s="326">
        <v>1.29</v>
      </c>
      <c r="C54" s="327" t="s">
        <v>165</v>
      </c>
      <c r="D54" s="291"/>
      <c r="E54" s="292"/>
      <c r="F54" s="189"/>
      <c r="G54" s="189"/>
      <c r="H54" s="295"/>
      <c r="I54" s="189"/>
      <c r="J54" s="189"/>
      <c r="K54" s="295"/>
      <c r="L54" s="194"/>
      <c r="M54" s="194"/>
      <c r="N54" s="196"/>
    </row>
    <row r="55" spans="1:14" ht="18.75" customHeight="1">
      <c r="A55" s="153"/>
      <c r="B55" s="328"/>
      <c r="C55" s="250" t="s">
        <v>166</v>
      </c>
      <c r="D55" s="329">
        <v>0.6</v>
      </c>
      <c r="E55" s="296" t="s">
        <v>116</v>
      </c>
      <c r="F55" s="297">
        <v>0.5</v>
      </c>
      <c r="G55" s="171">
        <v>40</v>
      </c>
      <c r="H55" s="171">
        <v>45</v>
      </c>
      <c r="I55" s="171">
        <v>50</v>
      </c>
      <c r="J55" s="171">
        <v>55</v>
      </c>
      <c r="K55" s="171">
        <v>60</v>
      </c>
      <c r="L55" s="39"/>
      <c r="M55" s="128">
        <f t="shared" ref="M55:M57" si="13">(((IF(L55&lt;G55,G55,IF(L55&gt;K55,K55,L55)))-(IF(L55&lt;G55,G55,IF(AND(L55&gt;=G55,L55&lt;H55),G55,IF(AND(L55&gt;=H55,L55&lt;I55),H55,IF(AND(L55&gt;=I55,L55&lt;J55),I55,IF(AND(L55&gt;=J55,L55&lt;K55),J55,IF(L55&gt;=K55,K55,"0"))))))))/(K55-J55))+IF(L55&lt;G55,"1",IF(AND(L55&gt;=G55,L55&lt;H55),"1",IF(AND(L55&gt;=H55,L55&lt;I55),"2",IF(AND(L55&gt;=I55,L55&lt;J55),"3",IF(AND(L55&gt;=J55,L55&lt;K55),"4",IF(L55&gt;=K55,"5","0"))))))</f>
        <v>1</v>
      </c>
      <c r="N55" s="128">
        <f t="shared" ref="N55:N60" si="14">SUM(M55*F55)/100</f>
        <v>5.0000000000000001E-3</v>
      </c>
    </row>
    <row r="56" spans="1:14" ht="18.75" customHeight="1">
      <c r="A56" s="153"/>
      <c r="B56" s="331"/>
      <c r="C56" s="250" t="s">
        <v>167</v>
      </c>
      <c r="D56" s="300">
        <v>0.5</v>
      </c>
      <c r="E56" s="301" t="s">
        <v>116</v>
      </c>
      <c r="F56" s="254">
        <v>0.5</v>
      </c>
      <c r="G56" s="127">
        <v>30</v>
      </c>
      <c r="H56" s="127">
        <v>35</v>
      </c>
      <c r="I56" s="127">
        <v>40</v>
      </c>
      <c r="J56" s="127">
        <v>45</v>
      </c>
      <c r="K56" s="127">
        <v>50</v>
      </c>
      <c r="L56" s="215"/>
      <c r="M56" s="128">
        <f t="shared" si="13"/>
        <v>1</v>
      </c>
      <c r="N56" s="128">
        <f t="shared" si="14"/>
        <v>5.0000000000000001E-3</v>
      </c>
    </row>
    <row r="57" spans="1:14" ht="18.75" customHeight="1">
      <c r="A57" s="112"/>
      <c r="B57" s="312"/>
      <c r="C57" s="250" t="s">
        <v>168</v>
      </c>
      <c r="D57" s="300">
        <v>0.4</v>
      </c>
      <c r="E57" s="301" t="s">
        <v>116</v>
      </c>
      <c r="F57" s="254">
        <v>0.5</v>
      </c>
      <c r="G57" s="127">
        <v>20</v>
      </c>
      <c r="H57" s="127">
        <v>25</v>
      </c>
      <c r="I57" s="127">
        <v>30</v>
      </c>
      <c r="J57" s="127">
        <v>35</v>
      </c>
      <c r="K57" s="127">
        <v>40</v>
      </c>
      <c r="L57" s="215"/>
      <c r="M57" s="128">
        <f t="shared" si="13"/>
        <v>1</v>
      </c>
      <c r="N57" s="128">
        <f t="shared" si="14"/>
        <v>5.0000000000000001E-3</v>
      </c>
    </row>
    <row r="58" spans="1:14" ht="18.75" customHeight="1">
      <c r="A58" s="225" t="s">
        <v>169</v>
      </c>
      <c r="B58" s="259">
        <v>1.3</v>
      </c>
      <c r="C58" s="332" t="s">
        <v>170</v>
      </c>
      <c r="D58" s="333"/>
      <c r="E58" s="333" t="s">
        <v>116</v>
      </c>
      <c r="F58" s="335">
        <v>0</v>
      </c>
      <c r="G58" s="302" t="s">
        <v>121</v>
      </c>
      <c r="H58" s="303" t="s">
        <v>122</v>
      </c>
      <c r="I58" s="303" t="s">
        <v>123</v>
      </c>
      <c r="J58" s="303" t="s">
        <v>124</v>
      </c>
      <c r="K58" s="303" t="s">
        <v>125</v>
      </c>
      <c r="L58" s="165"/>
      <c r="M58" s="215">
        <v>2</v>
      </c>
      <c r="N58" s="128">
        <f t="shared" si="14"/>
        <v>0</v>
      </c>
    </row>
    <row r="59" spans="1:14" ht="18.75" customHeight="1">
      <c r="A59" s="112"/>
      <c r="B59" s="216">
        <v>1.31</v>
      </c>
      <c r="C59" s="337" t="s">
        <v>171</v>
      </c>
      <c r="D59" s="338"/>
      <c r="E59" s="339"/>
      <c r="F59" s="335">
        <v>1.3</v>
      </c>
      <c r="G59" s="171">
        <v>2</v>
      </c>
      <c r="H59" s="171">
        <v>4</v>
      </c>
      <c r="I59" s="171">
        <v>6</v>
      </c>
      <c r="J59" s="171">
        <v>8</v>
      </c>
      <c r="K59" s="171">
        <v>10</v>
      </c>
      <c r="L59" s="165"/>
      <c r="M59" s="128">
        <v>5</v>
      </c>
      <c r="N59" s="128">
        <f t="shared" si="14"/>
        <v>6.5000000000000002E-2</v>
      </c>
    </row>
    <row r="60" spans="1:14" ht="18.75" customHeight="1">
      <c r="A60" s="225"/>
      <c r="B60" s="279">
        <v>1.32</v>
      </c>
      <c r="C60" s="342" t="s">
        <v>172</v>
      </c>
      <c r="D60" s="344"/>
      <c r="E60" s="345"/>
      <c r="F60" s="271">
        <v>1.2</v>
      </c>
      <c r="G60" s="346">
        <v>1</v>
      </c>
      <c r="H60" s="346">
        <v>2</v>
      </c>
      <c r="I60" s="346">
        <v>3</v>
      </c>
      <c r="J60" s="346">
        <v>4</v>
      </c>
      <c r="K60" s="346">
        <v>5</v>
      </c>
      <c r="L60" s="182"/>
      <c r="M60" s="324">
        <v>5</v>
      </c>
      <c r="N60" s="324">
        <f t="shared" si="14"/>
        <v>0.06</v>
      </c>
    </row>
    <row r="61" spans="1:14" ht="18.75" customHeight="1">
      <c r="A61" s="225"/>
      <c r="B61" s="348"/>
      <c r="C61" s="350" t="s">
        <v>173</v>
      </c>
      <c r="D61" s="351"/>
      <c r="E61" s="351"/>
      <c r="F61" s="354">
        <v>30</v>
      </c>
      <c r="G61" s="355"/>
      <c r="H61" s="355"/>
      <c r="I61" s="355"/>
      <c r="J61" s="355"/>
      <c r="K61" s="355"/>
      <c r="L61" s="355"/>
      <c r="M61" s="355"/>
      <c r="N61" s="355"/>
    </row>
    <row r="62" spans="1:14" ht="18.75" customHeight="1">
      <c r="A62" s="225"/>
      <c r="B62" s="357"/>
      <c r="C62" s="156" t="s">
        <v>174</v>
      </c>
      <c r="D62" s="359"/>
      <c r="E62" s="361"/>
      <c r="F62" s="275"/>
      <c r="G62" s="154"/>
      <c r="H62" s="154"/>
      <c r="I62" s="154"/>
      <c r="J62" s="154"/>
      <c r="K62" s="154"/>
      <c r="L62" s="154"/>
      <c r="M62" s="154"/>
      <c r="N62" s="154"/>
    </row>
    <row r="63" spans="1:14" ht="18.75" customHeight="1">
      <c r="A63" s="225" t="s">
        <v>169</v>
      </c>
      <c r="B63" s="363">
        <v>2.1</v>
      </c>
      <c r="C63" s="365" t="s">
        <v>175</v>
      </c>
      <c r="D63" s="367" t="s">
        <v>53</v>
      </c>
      <c r="E63" s="369" t="s">
        <v>116</v>
      </c>
      <c r="F63" s="282">
        <v>3</v>
      </c>
      <c r="G63" s="289" t="s">
        <v>121</v>
      </c>
      <c r="H63" s="289" t="s">
        <v>122</v>
      </c>
      <c r="I63" s="289" t="s">
        <v>123</v>
      </c>
      <c r="J63" s="289" t="s">
        <v>124</v>
      </c>
      <c r="K63" s="289" t="s">
        <v>125</v>
      </c>
      <c r="L63" s="371">
        <v>2</v>
      </c>
      <c r="M63" s="371">
        <v>2</v>
      </c>
      <c r="N63" s="172">
        <f>SUM(M63*F63)/100</f>
        <v>0.06</v>
      </c>
    </row>
    <row r="64" spans="1:14" ht="18.75" customHeight="1">
      <c r="A64" s="225" t="s">
        <v>169</v>
      </c>
      <c r="B64" s="358">
        <v>2.2000000000000002</v>
      </c>
      <c r="C64" s="341" t="s">
        <v>176</v>
      </c>
      <c r="D64" s="364"/>
      <c r="E64" s="366"/>
      <c r="F64" s="368"/>
      <c r="G64" s="194"/>
      <c r="H64" s="194"/>
      <c r="I64" s="194"/>
      <c r="J64" s="194"/>
      <c r="K64" s="194"/>
      <c r="L64" s="194"/>
      <c r="M64" s="194"/>
      <c r="N64" s="196"/>
    </row>
    <row r="65" spans="1:14" ht="18.75" customHeight="1">
      <c r="A65" s="225"/>
      <c r="B65" s="259"/>
      <c r="C65" s="360" t="s">
        <v>177</v>
      </c>
      <c r="D65" s="370" t="s">
        <v>178</v>
      </c>
      <c r="E65" s="372" t="s">
        <v>94</v>
      </c>
      <c r="F65" s="374">
        <v>1.5</v>
      </c>
      <c r="G65" s="171">
        <v>20</v>
      </c>
      <c r="H65" s="171">
        <v>25</v>
      </c>
      <c r="I65" s="171">
        <v>30</v>
      </c>
      <c r="J65" s="171">
        <v>35</v>
      </c>
      <c r="K65" s="171">
        <v>40</v>
      </c>
      <c r="L65" s="39">
        <v>20.25</v>
      </c>
      <c r="M65" s="128">
        <f t="shared" ref="M65:M66" si="15">(((IF(L65&lt;G65,G65,IF(L65&gt;K65,K65,L65)))-(IF(L65&lt;G65,G65,IF(AND(L65&gt;=G65,L65&lt;H65),G65,IF(AND(L65&gt;=H65,L65&lt;I65),H65,IF(AND(L65&gt;=I65,L65&lt;J65),I65,IF(AND(L65&gt;=J65,L65&lt;K65),J65,IF(L65&gt;=K65,K65,"0"))))))))/(K65-J65))+IF(L65&lt;G65,"1",IF(AND(L65&gt;=G65,L65&lt;H65),"1",IF(AND(L65&gt;=H65,L65&lt;I65),"2",IF(AND(L65&gt;=I65,L65&lt;J65),"3",IF(AND(L65&gt;=J65,L65&lt;K65),"4",IF(L65&gt;=K65,"5","0"))))))</f>
        <v>1.05</v>
      </c>
      <c r="N65" s="128">
        <f t="shared" ref="N65:N81" si="16">SUM(M65*F65)/100</f>
        <v>1.575E-2</v>
      </c>
    </row>
    <row r="66" spans="1:14" ht="18.75" customHeight="1">
      <c r="A66" s="112"/>
      <c r="B66" s="259"/>
      <c r="C66" s="360" t="s">
        <v>179</v>
      </c>
      <c r="D66" s="268" t="s">
        <v>180</v>
      </c>
      <c r="E66" s="274" t="s">
        <v>94</v>
      </c>
      <c r="F66" s="335">
        <v>1.5</v>
      </c>
      <c r="G66" s="127">
        <v>25</v>
      </c>
      <c r="H66" s="127">
        <v>30</v>
      </c>
      <c r="I66" s="127">
        <v>35</v>
      </c>
      <c r="J66" s="127">
        <v>40</v>
      </c>
      <c r="K66" s="276">
        <v>45</v>
      </c>
      <c r="L66" s="215">
        <v>33.42</v>
      </c>
      <c r="M66" s="128">
        <f t="shared" si="15"/>
        <v>2.6840000000000002</v>
      </c>
      <c r="N66" s="128">
        <f t="shared" si="16"/>
        <v>4.0259999999999997E-2</v>
      </c>
    </row>
    <row r="67" spans="1:14" ht="18.75" customHeight="1">
      <c r="A67" s="225" t="s">
        <v>39</v>
      </c>
      <c r="B67" s="358">
        <v>2.2999999999999998</v>
      </c>
      <c r="C67" s="260" t="s">
        <v>181</v>
      </c>
      <c r="D67" s="268" t="s">
        <v>97</v>
      </c>
      <c r="E67" s="274" t="s">
        <v>94</v>
      </c>
      <c r="F67" s="377">
        <v>2</v>
      </c>
      <c r="G67" s="276">
        <v>8</v>
      </c>
      <c r="H67" s="276">
        <v>7.75</v>
      </c>
      <c r="I67" s="379">
        <v>7.5</v>
      </c>
      <c r="J67" s="276">
        <v>7.25</v>
      </c>
      <c r="K67" s="276">
        <v>7</v>
      </c>
      <c r="L67" s="318">
        <v>5.21</v>
      </c>
      <c r="M67" s="128">
        <f>(((IF(L67&gt;G67,G67,IF(L67&lt;K67,K67,L67)))-(IF(L67&lt;G67,G67,IF(AND(L67&gt;=G67,L67&lt;H67),G67,IF(AND(L67&gt;=H67,L67&lt;I67),H67,IF(AND(L67&gt;=I67,L67&lt;J67),I67,IF(AND(L67&gt;=J67,L67&lt;K67),J67,IF(L67&gt;=K67,K67,"0"))))))))/(K67-J67))+IF(L67&lt;G67,"1",IF(AND(L67&gt;=G67,L67&lt;H67),"1",IF(AND(L67&gt;=H67,L67&lt;I67),"2",IF(AND(L67&gt;=I67,L67&lt;J67),"3",IF(AND(L67&gt;=J67,L67&lt;K67),"4",IF(L67&gt;=K67,"5","0"))))))</f>
        <v>5</v>
      </c>
      <c r="N67" s="128">
        <f t="shared" si="16"/>
        <v>0.1</v>
      </c>
    </row>
    <row r="68" spans="1:14" ht="18.75" customHeight="1">
      <c r="A68" s="225" t="s">
        <v>169</v>
      </c>
      <c r="B68" s="358">
        <v>2.4</v>
      </c>
      <c r="C68" s="360" t="s">
        <v>182</v>
      </c>
      <c r="D68" s="268"/>
      <c r="E68" s="388"/>
      <c r="F68" s="282">
        <v>3</v>
      </c>
      <c r="G68" s="382"/>
      <c r="H68" s="382"/>
      <c r="I68" s="382"/>
      <c r="J68" s="382"/>
      <c r="K68" s="382"/>
      <c r="L68" s="284">
        <v>2</v>
      </c>
      <c r="M68" s="284">
        <v>2</v>
      </c>
      <c r="N68" s="128">
        <f t="shared" si="16"/>
        <v>0.06</v>
      </c>
    </row>
    <row r="69" spans="1:14" ht="18.75" customHeight="1">
      <c r="A69" s="112" t="s">
        <v>39</v>
      </c>
      <c r="B69" s="358">
        <v>2.5</v>
      </c>
      <c r="C69" s="384" t="s">
        <v>183</v>
      </c>
      <c r="D69" s="268">
        <v>0.2</v>
      </c>
      <c r="E69" s="274" t="s">
        <v>94</v>
      </c>
      <c r="F69" s="368"/>
      <c r="G69" s="276">
        <v>16</v>
      </c>
      <c r="H69" s="276">
        <v>18</v>
      </c>
      <c r="I69" s="276">
        <v>20</v>
      </c>
      <c r="J69" s="276">
        <v>22</v>
      </c>
      <c r="K69" s="276">
        <v>24</v>
      </c>
      <c r="L69" s="318">
        <v>27.87</v>
      </c>
      <c r="M69" s="128">
        <f t="shared" ref="M69:M72" si="17">(((IF(L69&lt;G69,G69,IF(L69&gt;K69,K69,L69)))-(IF(L69&lt;G69,G69,IF(AND(L69&gt;=G69,L69&lt;H69),G69,IF(AND(L69&gt;=H69,L69&lt;I69),H69,IF(AND(L69&gt;=I69,L69&lt;J69),I69,IF(AND(L69&gt;=J69,L69&lt;K69),J69,IF(L69&gt;=K69,K69,"0"))))))))/(K69-J69))+IF(L69&lt;G69,"1",IF(AND(L69&gt;=G69,L69&lt;H69),"1",IF(AND(L69&gt;=H69,L69&lt;I69),"2",IF(AND(L69&gt;=I69,L69&lt;J69),"3",IF(AND(L69&gt;=J69,L69&lt;K69),"4",IF(L69&gt;=K69,"5","0"))))))</f>
        <v>5</v>
      </c>
      <c r="N69" s="128">
        <f t="shared" si="16"/>
        <v>0</v>
      </c>
    </row>
    <row r="70" spans="1:14" ht="18.75" customHeight="1">
      <c r="A70" s="112"/>
      <c r="B70" s="358"/>
      <c r="C70" s="285" t="s">
        <v>184</v>
      </c>
      <c r="D70" s="268">
        <v>0.1</v>
      </c>
      <c r="E70" s="274"/>
      <c r="F70" s="392"/>
      <c r="G70" s="87">
        <v>6</v>
      </c>
      <c r="H70" s="87">
        <v>8</v>
      </c>
      <c r="I70" s="87">
        <v>10</v>
      </c>
      <c r="J70" s="87">
        <v>12</v>
      </c>
      <c r="K70" s="87">
        <v>14</v>
      </c>
      <c r="L70" s="390"/>
      <c r="M70" s="128">
        <f t="shared" si="17"/>
        <v>1</v>
      </c>
      <c r="N70" s="128">
        <f t="shared" si="16"/>
        <v>0</v>
      </c>
    </row>
    <row r="71" spans="1:14" ht="18.75" customHeight="1">
      <c r="A71" s="112"/>
      <c r="B71" s="358"/>
      <c r="C71" s="280" t="s">
        <v>185</v>
      </c>
      <c r="D71" s="268">
        <v>0.2</v>
      </c>
      <c r="E71" s="274"/>
      <c r="F71" s="275">
        <v>0</v>
      </c>
      <c r="G71" s="276">
        <v>16</v>
      </c>
      <c r="H71" s="276">
        <v>18</v>
      </c>
      <c r="I71" s="276">
        <v>20</v>
      </c>
      <c r="J71" s="276">
        <v>22</v>
      </c>
      <c r="K71" s="276">
        <v>24</v>
      </c>
      <c r="L71" s="318"/>
      <c r="M71" s="128">
        <f t="shared" si="17"/>
        <v>1</v>
      </c>
      <c r="N71" s="128">
        <f t="shared" si="16"/>
        <v>0</v>
      </c>
    </row>
    <row r="72" spans="1:14" ht="18.75" customHeight="1">
      <c r="A72" s="112"/>
      <c r="B72" s="358"/>
      <c r="C72" s="360" t="s">
        <v>186</v>
      </c>
      <c r="D72" s="268">
        <v>0.3</v>
      </c>
      <c r="E72" s="274"/>
      <c r="F72" s="275">
        <v>2</v>
      </c>
      <c r="G72" s="276">
        <v>26</v>
      </c>
      <c r="H72" s="276">
        <v>28</v>
      </c>
      <c r="I72" s="276">
        <v>30</v>
      </c>
      <c r="J72" s="276">
        <v>32</v>
      </c>
      <c r="K72" s="276">
        <v>34</v>
      </c>
      <c r="L72" s="215">
        <v>45.44</v>
      </c>
      <c r="M72" s="128">
        <f t="shared" si="17"/>
        <v>5</v>
      </c>
      <c r="N72" s="128">
        <f t="shared" si="16"/>
        <v>0.1</v>
      </c>
    </row>
    <row r="73" spans="1:14" ht="18.75" customHeight="1">
      <c r="A73" s="225" t="s">
        <v>169</v>
      </c>
      <c r="B73" s="358">
        <v>2.6</v>
      </c>
      <c r="C73" s="360" t="s">
        <v>187</v>
      </c>
      <c r="D73" s="268" t="s">
        <v>188</v>
      </c>
      <c r="E73" s="274" t="s">
        <v>94</v>
      </c>
      <c r="F73" s="275">
        <v>0</v>
      </c>
      <c r="G73" s="276">
        <v>14</v>
      </c>
      <c r="H73" s="276">
        <v>13</v>
      </c>
      <c r="I73" s="276">
        <v>12</v>
      </c>
      <c r="J73" s="276">
        <v>11</v>
      </c>
      <c r="K73" s="276">
        <v>10</v>
      </c>
      <c r="L73" s="215">
        <v>0</v>
      </c>
      <c r="M73" s="128">
        <f>(((IF(L73&gt;G73,G73,IF(L73&lt;K73,K73,L73)))-(IF(L73&lt;G73,G73,IF(AND(L73&gt;=G73,L73&lt;H73),G73,IF(AND(L73&gt;=H73,L73&lt;I73),H73,IF(AND(L73&gt;=I73,L73&lt;J73),I73,IF(AND(L73&gt;=J73,L73&lt;K73),J73,IF(L73&gt;=K73,K73,"0"))))))))/(K73-J73))+IF(L73&lt;G73,"1",IF(AND(L73&gt;=G73,L73&lt;H73),"1",IF(AND(L73&gt;=H73,L73&lt;I73),"2",IF(AND(L73&gt;=I73,L73&lt;J73),"3",IF(AND(L73&gt;=J73,L73&lt;K73),"4",IF(L73&gt;=K73,"5","0"))))))</f>
        <v>5</v>
      </c>
      <c r="N73" s="128">
        <f t="shared" si="16"/>
        <v>0</v>
      </c>
    </row>
    <row r="74" spans="1:14" ht="18.75" customHeight="1">
      <c r="A74" s="225" t="s">
        <v>169</v>
      </c>
      <c r="B74" s="358">
        <v>2.7</v>
      </c>
      <c r="C74" s="384" t="s">
        <v>189</v>
      </c>
      <c r="D74" s="268">
        <v>0.85</v>
      </c>
      <c r="E74" s="274" t="s">
        <v>143</v>
      </c>
      <c r="F74" s="275">
        <v>3</v>
      </c>
      <c r="G74" s="276">
        <v>73</v>
      </c>
      <c r="H74" s="276">
        <v>76</v>
      </c>
      <c r="I74" s="276">
        <v>79</v>
      </c>
      <c r="J74" s="276">
        <v>82</v>
      </c>
      <c r="K74" s="276">
        <v>85</v>
      </c>
      <c r="L74" s="215"/>
      <c r="M74" s="128">
        <f t="shared" ref="M74:M78" si="18">(((IF(L74&lt;G74,G74,IF(L74&gt;K74,K74,L74)))-(IF(L74&lt;G74,G74,IF(AND(L74&gt;=G74,L74&lt;H74),G74,IF(AND(L74&gt;=H74,L74&lt;I74),H74,IF(AND(L74&gt;=I74,L74&lt;J74),I74,IF(AND(L74&gt;=J74,L74&lt;K74),J74,IF(L74&gt;=K74,K74,"0"))))))))/(K74-J74))+IF(L74&lt;G74,"1",IF(AND(L74&gt;=G74,L74&lt;H74),"1",IF(AND(L74&gt;=H74,L74&lt;I74),"2",IF(AND(L74&gt;=I74,L74&lt;J74),"3",IF(AND(L74&gt;=J74,L74&lt;K74),"4",IF(L74&gt;=K74,"5","0"))))))</f>
        <v>1</v>
      </c>
      <c r="N74" s="128">
        <f t="shared" si="16"/>
        <v>0.03</v>
      </c>
    </row>
    <row r="75" spans="1:14" ht="18.75" customHeight="1">
      <c r="A75" s="225" t="s">
        <v>39</v>
      </c>
      <c r="B75" s="358">
        <v>2.8</v>
      </c>
      <c r="C75" s="260" t="s">
        <v>295</v>
      </c>
      <c r="D75" s="268" t="s">
        <v>191</v>
      </c>
      <c r="E75" s="274" t="s">
        <v>94</v>
      </c>
      <c r="F75" s="275">
        <v>2</v>
      </c>
      <c r="G75" s="276">
        <v>58</v>
      </c>
      <c r="H75" s="276">
        <v>60</v>
      </c>
      <c r="I75" s="276">
        <v>62</v>
      </c>
      <c r="J75" s="276">
        <v>64</v>
      </c>
      <c r="K75" s="276">
        <v>66</v>
      </c>
      <c r="L75" s="215">
        <v>56.6</v>
      </c>
      <c r="M75" s="128">
        <f t="shared" si="18"/>
        <v>1</v>
      </c>
      <c r="N75" s="128">
        <f t="shared" si="16"/>
        <v>0.02</v>
      </c>
    </row>
    <row r="76" spans="1:14" ht="18.75" customHeight="1">
      <c r="A76" s="112" t="s">
        <v>39</v>
      </c>
      <c r="B76" s="358">
        <v>2.9</v>
      </c>
      <c r="C76" s="360" t="s">
        <v>192</v>
      </c>
      <c r="D76" s="268">
        <v>0.7</v>
      </c>
      <c r="E76" s="274"/>
      <c r="F76" s="275">
        <v>2</v>
      </c>
      <c r="G76" s="276">
        <v>60</v>
      </c>
      <c r="H76" s="276">
        <v>65</v>
      </c>
      <c r="I76" s="276">
        <v>70</v>
      </c>
      <c r="J76" s="276">
        <v>75</v>
      </c>
      <c r="K76" s="276">
        <v>80</v>
      </c>
      <c r="L76" s="215"/>
      <c r="M76" s="128">
        <f t="shared" si="18"/>
        <v>1</v>
      </c>
      <c r="N76" s="128">
        <f t="shared" si="16"/>
        <v>0.02</v>
      </c>
    </row>
    <row r="77" spans="1:14" ht="18.75" customHeight="1">
      <c r="A77" s="112" t="s">
        <v>193</v>
      </c>
      <c r="B77" s="259">
        <v>2.1</v>
      </c>
      <c r="C77" s="360" t="s">
        <v>194</v>
      </c>
      <c r="D77" s="268" t="s">
        <v>195</v>
      </c>
      <c r="E77" s="274" t="s">
        <v>94</v>
      </c>
      <c r="F77" s="395">
        <v>2</v>
      </c>
      <c r="G77" s="276">
        <v>51</v>
      </c>
      <c r="H77" s="276">
        <v>52</v>
      </c>
      <c r="I77" s="276">
        <v>53</v>
      </c>
      <c r="J77" s="276">
        <v>54</v>
      </c>
      <c r="K77" s="276">
        <v>55</v>
      </c>
      <c r="L77" s="215">
        <v>0.4</v>
      </c>
      <c r="M77" s="128">
        <f t="shared" si="18"/>
        <v>1</v>
      </c>
      <c r="N77" s="128">
        <f t="shared" si="16"/>
        <v>0.02</v>
      </c>
    </row>
    <row r="78" spans="1:14" ht="18.75" customHeight="1">
      <c r="A78" s="112"/>
      <c r="B78" s="259">
        <v>2.11</v>
      </c>
      <c r="C78" s="360" t="s">
        <v>196</v>
      </c>
      <c r="D78" s="399">
        <v>0.82499999999999996</v>
      </c>
      <c r="E78" s="274" t="s">
        <v>94</v>
      </c>
      <c r="F78" s="395">
        <v>2</v>
      </c>
      <c r="G78" s="276">
        <v>72.5</v>
      </c>
      <c r="H78" s="276">
        <v>75</v>
      </c>
      <c r="I78" s="276">
        <v>77.5</v>
      </c>
      <c r="J78" s="276">
        <v>80</v>
      </c>
      <c r="K78" s="276">
        <v>82.5</v>
      </c>
      <c r="L78" s="215">
        <v>83.51</v>
      </c>
      <c r="M78" s="128">
        <f t="shared" si="18"/>
        <v>5</v>
      </c>
      <c r="N78" s="128">
        <f t="shared" si="16"/>
        <v>0.1</v>
      </c>
    </row>
    <row r="79" spans="1:14" ht="18.75" customHeight="1">
      <c r="A79" s="400" t="s">
        <v>113</v>
      </c>
      <c r="B79" s="259">
        <v>2.12</v>
      </c>
      <c r="C79" s="341" t="s">
        <v>197</v>
      </c>
      <c r="D79" s="268"/>
      <c r="E79" s="274" t="s">
        <v>94</v>
      </c>
      <c r="F79" s="395">
        <v>2</v>
      </c>
      <c r="G79" s="276">
        <v>5.4</v>
      </c>
      <c r="H79" s="276">
        <v>4.4000000000000004</v>
      </c>
      <c r="I79" s="276">
        <v>3.4</v>
      </c>
      <c r="J79" s="276">
        <v>2.4</v>
      </c>
      <c r="K79" s="276">
        <v>1.4</v>
      </c>
      <c r="L79" s="215">
        <v>0</v>
      </c>
      <c r="M79" s="128">
        <f t="shared" ref="M79:M80" si="19">(((IF(L79&gt;G79,G79,IF(L79&lt;K79,K79,L79)))-(IF(L79&lt;G79,G79,IF(AND(L79&gt;=G79,L79&lt;H79),G79,IF(AND(L79&gt;=H79,L79&lt;I79),H79,IF(AND(L79&gt;=I79,L79&lt;J79),I79,IF(AND(L79&gt;=J79,L79&lt;K79),J79,IF(L79&gt;=K79,K79,"0"))))))))/(K79-J79))+IF(L79&lt;G79,"1",IF(AND(L79&gt;=G79,L79&lt;H79),"1",IF(AND(L79&gt;=H79,L79&lt;I79),"2",IF(AND(L79&gt;=I79,L79&lt;J79),"3",IF(AND(L79&gt;=J79,L79&lt;K79),"4",IF(L79&gt;=K79,"5","0"))))))</f>
        <v>5</v>
      </c>
      <c r="N79" s="128">
        <f t="shared" si="16"/>
        <v>0.1</v>
      </c>
    </row>
    <row r="80" spans="1:14" ht="18.75" customHeight="1">
      <c r="A80" s="112" t="s">
        <v>39</v>
      </c>
      <c r="B80" s="259">
        <v>2.13</v>
      </c>
      <c r="C80" s="360" t="s">
        <v>198</v>
      </c>
      <c r="D80" s="268"/>
      <c r="E80" s="274"/>
      <c r="F80" s="395">
        <v>2</v>
      </c>
      <c r="G80" s="276">
        <v>31</v>
      </c>
      <c r="H80" s="276">
        <v>30</v>
      </c>
      <c r="I80" s="276">
        <v>29</v>
      </c>
      <c r="J80" s="276">
        <v>28</v>
      </c>
      <c r="K80" s="276">
        <v>27</v>
      </c>
      <c r="L80" s="215"/>
      <c r="M80" s="128">
        <f t="shared" si="19"/>
        <v>5</v>
      </c>
      <c r="N80" s="128">
        <f t="shared" si="16"/>
        <v>0.1</v>
      </c>
    </row>
    <row r="81" spans="1:14" ht="18.75" customHeight="1">
      <c r="A81" s="112" t="s">
        <v>39</v>
      </c>
      <c r="B81" s="279">
        <v>2.14</v>
      </c>
      <c r="C81" s="423" t="s">
        <v>200</v>
      </c>
      <c r="D81" s="281"/>
      <c r="E81" s="424"/>
      <c r="F81" s="395">
        <v>2</v>
      </c>
      <c r="G81" s="362">
        <v>0</v>
      </c>
      <c r="H81" s="362"/>
      <c r="I81" s="362"/>
      <c r="J81" s="362"/>
      <c r="K81" s="362">
        <v>5</v>
      </c>
      <c r="L81" s="284"/>
      <c r="M81" s="284">
        <v>5</v>
      </c>
      <c r="N81" s="324">
        <f t="shared" si="16"/>
        <v>0.1</v>
      </c>
    </row>
    <row r="82" spans="1:14" ht="18.75" customHeight="1">
      <c r="A82" s="400"/>
      <c r="B82" s="355"/>
      <c r="C82" s="350" t="s">
        <v>201</v>
      </c>
      <c r="D82" s="426"/>
      <c r="E82" s="426"/>
      <c r="F82" s="407">
        <v>15</v>
      </c>
      <c r="G82" s="355"/>
      <c r="H82" s="355"/>
      <c r="I82" s="355"/>
      <c r="J82" s="355"/>
      <c r="K82" s="355"/>
      <c r="L82" s="355"/>
      <c r="M82" s="355"/>
      <c r="N82" s="355"/>
    </row>
    <row r="83" spans="1:14" ht="18.75" customHeight="1">
      <c r="A83" s="400"/>
      <c r="B83" s="154"/>
      <c r="C83" s="156" t="s">
        <v>203</v>
      </c>
      <c r="D83" s="428"/>
      <c r="E83" s="428"/>
      <c r="F83" s="419"/>
      <c r="G83" s="154"/>
      <c r="H83" s="154"/>
      <c r="I83" s="154"/>
      <c r="J83" s="154"/>
      <c r="K83" s="154"/>
      <c r="L83" s="154"/>
      <c r="M83" s="154"/>
      <c r="N83" s="154"/>
    </row>
    <row r="84" spans="1:14" ht="18.75" customHeight="1">
      <c r="A84" s="112" t="s">
        <v>39</v>
      </c>
      <c r="B84" s="403">
        <v>3.1</v>
      </c>
      <c r="C84" s="430" t="s">
        <v>204</v>
      </c>
      <c r="D84" s="365" t="s">
        <v>130</v>
      </c>
      <c r="E84" s="432"/>
      <c r="F84" s="335">
        <v>5</v>
      </c>
      <c r="G84" s="87" t="s">
        <v>121</v>
      </c>
      <c r="H84" s="87" t="s">
        <v>122</v>
      </c>
      <c r="I84" s="87" t="s">
        <v>123</v>
      </c>
      <c r="J84" s="87" t="s">
        <v>124</v>
      </c>
      <c r="K84" s="87" t="s">
        <v>125</v>
      </c>
      <c r="L84" s="39">
        <v>4</v>
      </c>
      <c r="M84" s="39">
        <v>4</v>
      </c>
      <c r="N84" s="172">
        <f t="shared" ref="N84:N88" si="20">SUM(M84*F84)/100</f>
        <v>0.2</v>
      </c>
    </row>
    <row r="85" spans="1:14" ht="18.75" customHeight="1">
      <c r="A85" s="112"/>
      <c r="B85" s="403">
        <v>3.2</v>
      </c>
      <c r="C85" s="422" t="s">
        <v>205</v>
      </c>
      <c r="D85" s="360"/>
      <c r="E85" s="341"/>
      <c r="F85" s="335">
        <v>5</v>
      </c>
      <c r="G85" s="276">
        <v>94</v>
      </c>
      <c r="H85" s="276">
        <v>95</v>
      </c>
      <c r="I85" s="276">
        <v>96</v>
      </c>
      <c r="J85" s="276">
        <v>97</v>
      </c>
      <c r="K85" s="276">
        <v>98</v>
      </c>
      <c r="L85" s="215"/>
      <c r="M85" s="128">
        <f t="shared" ref="M85:M87" si="21">(((IF(L85&lt;G85,G85,IF(L85&gt;K85,K85,L85)))-(IF(L85&lt;G85,G85,IF(AND(L85&gt;=G85,L85&lt;H85),G85,IF(AND(L85&gt;=H85,L85&lt;I85),H85,IF(AND(L85&gt;=I85,L85&lt;J85),I85,IF(AND(L85&gt;=J85,L85&lt;K85),J85,IF(L85&gt;=K85,K85,"0"))))))))/(K85-J85))+IF(L85&lt;G85,"1",IF(AND(L85&gt;=G85,L85&lt;H85),"1",IF(AND(L85&gt;=H85,L85&lt;I85),"2",IF(AND(L85&gt;=I85,L85&lt;J85),"3",IF(AND(L85&gt;=J85,L85&lt;K85),"4",IF(L85&gt;=K85,"5","0"))))))</f>
        <v>1</v>
      </c>
      <c r="N85" s="128">
        <f t="shared" si="20"/>
        <v>0.05</v>
      </c>
    </row>
    <row r="86" spans="1:14" ht="18.75" customHeight="1">
      <c r="A86" s="112"/>
      <c r="B86" s="403">
        <v>3.3</v>
      </c>
      <c r="C86" s="422" t="s">
        <v>206</v>
      </c>
      <c r="D86" s="268">
        <v>1</v>
      </c>
      <c r="E86" s="341"/>
      <c r="F86" s="335">
        <v>5</v>
      </c>
      <c r="G86" s="276">
        <v>80</v>
      </c>
      <c r="H86" s="276">
        <v>85</v>
      </c>
      <c r="I86" s="276">
        <v>90</v>
      </c>
      <c r="J86" s="276">
        <v>95</v>
      </c>
      <c r="K86" s="276">
        <v>100</v>
      </c>
      <c r="L86" s="215"/>
      <c r="M86" s="128">
        <f t="shared" si="21"/>
        <v>1</v>
      </c>
      <c r="N86" s="128">
        <f t="shared" si="20"/>
        <v>0.05</v>
      </c>
    </row>
    <row r="87" spans="1:14" ht="18.75" customHeight="1">
      <c r="A87" s="112" t="s">
        <v>39</v>
      </c>
      <c r="B87" s="425">
        <v>3.4</v>
      </c>
      <c r="C87" s="360" t="s">
        <v>207</v>
      </c>
      <c r="D87" s="268">
        <v>0.2</v>
      </c>
      <c r="E87" s="274" t="s">
        <v>143</v>
      </c>
      <c r="F87" s="335">
        <v>0</v>
      </c>
      <c r="G87" s="276">
        <v>16</v>
      </c>
      <c r="H87" s="276">
        <v>18</v>
      </c>
      <c r="I87" s="276">
        <v>20</v>
      </c>
      <c r="J87" s="276">
        <v>22</v>
      </c>
      <c r="K87" s="276">
        <v>24</v>
      </c>
      <c r="L87" s="215"/>
      <c r="M87" s="128">
        <f t="shared" si="21"/>
        <v>1</v>
      </c>
      <c r="N87" s="128">
        <f t="shared" si="20"/>
        <v>0</v>
      </c>
    </row>
    <row r="88" spans="1:14" ht="18.75" customHeight="1">
      <c r="A88" s="320" t="s">
        <v>138</v>
      </c>
      <c r="B88" s="445">
        <v>3.5</v>
      </c>
      <c r="C88" s="423" t="s">
        <v>209</v>
      </c>
      <c r="D88" s="433" t="s">
        <v>130</v>
      </c>
      <c r="E88" s="345" t="s">
        <v>116</v>
      </c>
      <c r="F88" s="436">
        <v>0</v>
      </c>
      <c r="G88" s="289" t="s">
        <v>121</v>
      </c>
      <c r="H88" s="289" t="s">
        <v>122</v>
      </c>
      <c r="I88" s="289" t="s">
        <v>123</v>
      </c>
      <c r="J88" s="289" t="s">
        <v>124</v>
      </c>
      <c r="K88" s="289" t="s">
        <v>125</v>
      </c>
      <c r="L88" s="371">
        <v>4</v>
      </c>
      <c r="M88" s="371">
        <v>4</v>
      </c>
      <c r="N88" s="324">
        <f t="shared" si="20"/>
        <v>0</v>
      </c>
    </row>
    <row r="89" spans="1:14" ht="18.75" customHeight="1">
      <c r="A89" s="225"/>
      <c r="B89" s="355"/>
      <c r="C89" s="350" t="s">
        <v>213</v>
      </c>
      <c r="D89" s="447"/>
      <c r="E89" s="447"/>
      <c r="F89" s="407">
        <v>10</v>
      </c>
      <c r="G89" s="355"/>
      <c r="H89" s="355"/>
      <c r="I89" s="355"/>
      <c r="J89" s="355"/>
      <c r="K89" s="355"/>
      <c r="L89" s="355"/>
      <c r="M89" s="355"/>
      <c r="N89" s="355"/>
    </row>
    <row r="90" spans="1:14" ht="18.75" customHeight="1">
      <c r="A90" s="225"/>
      <c r="B90" s="154"/>
      <c r="C90" s="156" t="s">
        <v>214</v>
      </c>
      <c r="D90" s="428"/>
      <c r="E90" s="428"/>
      <c r="F90" s="335"/>
      <c r="G90" s="154"/>
      <c r="H90" s="154"/>
      <c r="I90" s="154"/>
      <c r="J90" s="154"/>
      <c r="K90" s="154"/>
      <c r="L90" s="154"/>
      <c r="M90" s="154"/>
      <c r="N90" s="154"/>
    </row>
    <row r="91" spans="1:14" ht="18.75" customHeight="1">
      <c r="A91" s="112" t="s">
        <v>39</v>
      </c>
      <c r="B91" s="449">
        <v>4.0999999999999996</v>
      </c>
      <c r="C91" s="280" t="s">
        <v>215</v>
      </c>
      <c r="D91" s="370">
        <v>0.9</v>
      </c>
      <c r="E91" s="432"/>
      <c r="F91" s="335">
        <v>2</v>
      </c>
      <c r="G91" s="87">
        <v>70</v>
      </c>
      <c r="H91" s="87">
        <v>75</v>
      </c>
      <c r="I91" s="87">
        <v>80</v>
      </c>
      <c r="J91" s="87">
        <v>85</v>
      </c>
      <c r="K91" s="87">
        <v>90</v>
      </c>
      <c r="L91" s="39">
        <v>33.33</v>
      </c>
      <c r="M91" s="172">
        <f>(((IF(L91&lt;G91,G91,IF(L91&gt;K91,K91,L91)))-(IF(L91&lt;G91,G91,IF(AND(L91&gt;=G91,L91&lt;H91),G91,IF(AND(L91&gt;=H91,L91&lt;I91),H91,IF(AND(L91&gt;=I91,L91&lt;J91),I91,IF(AND(L91&gt;=J91,L91&lt;K91),J91,IF(L91&gt;=K91,K91,"0"))))))))/(K91-J91))+IF(L91&lt;G91,"1",IF(AND(L91&gt;=G91,L91&lt;H91),"1",IF(AND(L91&gt;=H91,L91&lt;I91),"2",IF(AND(L91&gt;=I91,L91&lt;J91),"3",IF(AND(L91&gt;=J91,L91&lt;K91),"4",IF(L91&gt;=K91,"5","0"))))))</f>
        <v>1</v>
      </c>
      <c r="N91" s="172">
        <f t="shared" ref="N91:N96" si="22">SUM(M91*F91)/100</f>
        <v>0.02</v>
      </c>
    </row>
    <row r="92" spans="1:14" ht="18.75" customHeight="1">
      <c r="A92" s="112" t="s">
        <v>39</v>
      </c>
      <c r="B92" s="425">
        <v>4.2</v>
      </c>
      <c r="C92" s="443" t="s">
        <v>216</v>
      </c>
      <c r="D92" s="268" t="s">
        <v>130</v>
      </c>
      <c r="E92" s="274"/>
      <c r="F92" s="335">
        <v>1.5</v>
      </c>
      <c r="G92" s="276" t="s">
        <v>121</v>
      </c>
      <c r="H92" s="276" t="s">
        <v>122</v>
      </c>
      <c r="I92" s="276" t="s">
        <v>123</v>
      </c>
      <c r="J92" s="276" t="s">
        <v>124</v>
      </c>
      <c r="K92" s="276" t="s">
        <v>125</v>
      </c>
      <c r="L92" s="215"/>
      <c r="M92" s="215"/>
      <c r="N92" s="128">
        <f t="shared" si="22"/>
        <v>0</v>
      </c>
    </row>
    <row r="93" spans="1:14" ht="18.75" customHeight="1">
      <c r="A93" s="112" t="s">
        <v>39</v>
      </c>
      <c r="B93" s="425">
        <v>4.3</v>
      </c>
      <c r="C93" s="446" t="s">
        <v>221</v>
      </c>
      <c r="D93" s="268" t="s">
        <v>130</v>
      </c>
      <c r="E93" s="274"/>
      <c r="F93" s="335">
        <v>2</v>
      </c>
      <c r="G93" s="276">
        <v>75</v>
      </c>
      <c r="H93" s="276">
        <v>80</v>
      </c>
      <c r="I93" s="276">
        <v>85</v>
      </c>
      <c r="J93" s="276">
        <v>90</v>
      </c>
      <c r="K93" s="276">
        <v>95</v>
      </c>
      <c r="L93" s="215">
        <v>0</v>
      </c>
      <c r="M93" s="172">
        <f>(((IF(L93&lt;G93,G93,IF(L93&gt;K93,K93,L93)))-(IF(L93&lt;G93,G93,IF(AND(L93&gt;=G93,L93&lt;H93),G93,IF(AND(L93&gt;=H93,L93&lt;I93),H93,IF(AND(L93&gt;=I93,L93&lt;J93),I93,IF(AND(L93&gt;=J93,L93&lt;K93),J93,IF(L93&gt;=K93,K93,"0"))))))))/(K93-J93))+IF(L93&lt;G93,"1",IF(AND(L93&gt;=G93,L93&lt;H93),"1",IF(AND(L93&gt;=H93,L93&lt;I93),"2",IF(AND(L93&gt;=I93,L93&lt;J93),"3",IF(AND(L93&gt;=J93,L93&lt;K93),"4",IF(L93&gt;=K93,"5","0"))))))</f>
        <v>1</v>
      </c>
      <c r="N93" s="128">
        <f t="shared" si="22"/>
        <v>0.02</v>
      </c>
    </row>
    <row r="94" spans="1:14" ht="18.75" customHeight="1">
      <c r="A94" s="112" t="s">
        <v>138</v>
      </c>
      <c r="B94" s="425">
        <v>4.4000000000000004</v>
      </c>
      <c r="C94" s="285" t="s">
        <v>218</v>
      </c>
      <c r="D94" s="268" t="s">
        <v>130</v>
      </c>
      <c r="E94" s="274"/>
      <c r="F94" s="335">
        <v>2</v>
      </c>
      <c r="G94" s="276" t="s">
        <v>121</v>
      </c>
      <c r="H94" s="276" t="s">
        <v>122</v>
      </c>
      <c r="I94" s="276" t="s">
        <v>123</v>
      </c>
      <c r="J94" s="276" t="s">
        <v>124</v>
      </c>
      <c r="K94" s="276" t="s">
        <v>125</v>
      </c>
      <c r="L94" s="215">
        <v>1</v>
      </c>
      <c r="M94" s="215">
        <v>1</v>
      </c>
      <c r="N94" s="128">
        <f t="shared" si="22"/>
        <v>0.02</v>
      </c>
    </row>
    <row r="95" spans="1:14" ht="18.75" customHeight="1">
      <c r="A95" s="112" t="s">
        <v>138</v>
      </c>
      <c r="B95" s="425">
        <v>4.5</v>
      </c>
      <c r="C95" s="134" t="s">
        <v>219</v>
      </c>
      <c r="D95" s="268" t="s">
        <v>130</v>
      </c>
      <c r="E95" s="274"/>
      <c r="F95" s="335">
        <v>0</v>
      </c>
      <c r="G95" s="276" t="s">
        <v>121</v>
      </c>
      <c r="H95" s="276" t="s">
        <v>122</v>
      </c>
      <c r="I95" s="276" t="s">
        <v>123</v>
      </c>
      <c r="J95" s="276" t="s">
        <v>124</v>
      </c>
      <c r="K95" s="276" t="s">
        <v>125</v>
      </c>
      <c r="L95" s="215"/>
      <c r="M95" s="215"/>
      <c r="N95" s="128">
        <f t="shared" si="22"/>
        <v>0</v>
      </c>
    </row>
    <row r="96" spans="1:14" ht="18.75" customHeight="1">
      <c r="A96" s="112" t="s">
        <v>138</v>
      </c>
      <c r="B96" s="425">
        <v>4.5999999999999996</v>
      </c>
      <c r="C96" s="450" t="s">
        <v>220</v>
      </c>
      <c r="D96" s="268">
        <v>0.25</v>
      </c>
      <c r="E96" s="274" t="s">
        <v>119</v>
      </c>
      <c r="F96" s="335">
        <v>2.5</v>
      </c>
      <c r="G96" s="276">
        <v>15</v>
      </c>
      <c r="H96" s="276">
        <v>20</v>
      </c>
      <c r="I96" s="276">
        <v>25</v>
      </c>
      <c r="J96" s="276">
        <v>30</v>
      </c>
      <c r="K96" s="276">
        <v>35</v>
      </c>
      <c r="L96" s="215"/>
      <c r="M96" s="128">
        <f>(((IF(L96&lt;G96,G96,IF(L96&gt;K96,K96,L96)))-(IF(L96&lt;G96,G96,IF(AND(L96&gt;=G96,L96&lt;H96),G96,IF(AND(L96&gt;=H96,L96&lt;I96),H96,IF(AND(L96&gt;=I96,L96&lt;J96),I96,IF(AND(L96&gt;=J96,L96&lt;K96),J96,IF(L96&gt;=K96,K96,"0"))))))))/(K96-J96))+IF(L96&lt;G96,"1",IF(AND(L96&gt;=G96,L96&lt;H96),"1",IF(AND(L96&gt;=H96,L96&lt;I96),"2",IF(AND(L96&gt;=I96,L96&lt;J96),"3",IF(AND(L96&gt;=J96,L96&lt;K96),"4",IF(L96&gt;=K96,"5","0"))))))</f>
        <v>1</v>
      </c>
      <c r="N96" s="128">
        <f t="shared" si="22"/>
        <v>2.5000000000000001E-2</v>
      </c>
    </row>
    <row r="97" spans="1:24" ht="18.75" customHeight="1">
      <c r="A97" s="452"/>
      <c r="B97" s="453"/>
      <c r="C97" s="454"/>
      <c r="D97" s="455"/>
      <c r="E97" s="457"/>
      <c r="F97" s="453"/>
      <c r="G97" s="474" t="s">
        <v>222</v>
      </c>
      <c r="H97" s="459"/>
      <c r="I97" s="459"/>
      <c r="J97" s="459"/>
      <c r="K97" s="459"/>
      <c r="L97" s="453"/>
      <c r="M97" s="453"/>
      <c r="N97" s="476">
        <f>SUM(N11:N96)</f>
        <v>2.698502</v>
      </c>
      <c r="O97" s="477"/>
      <c r="P97" s="477"/>
      <c r="Q97" s="477"/>
      <c r="R97" s="477"/>
      <c r="S97" s="477"/>
      <c r="T97" s="477"/>
      <c r="U97" s="477"/>
      <c r="V97" s="477"/>
      <c r="W97" s="477"/>
      <c r="X97" s="477"/>
    </row>
    <row r="98" spans="1:24" ht="18.75" customHeight="1">
      <c r="A98" s="1"/>
      <c r="B98" s="5"/>
      <c r="C98" s="465"/>
      <c r="D98" s="466"/>
      <c r="E98" s="466"/>
      <c r="F98" s="5"/>
      <c r="G98" s="479" t="s">
        <v>223</v>
      </c>
      <c r="H98" s="5"/>
      <c r="I98" s="403"/>
      <c r="J98" s="403"/>
      <c r="K98" s="403"/>
      <c r="L98" s="5"/>
      <c r="M98" s="5"/>
      <c r="N98" s="481">
        <f>SUM(N97*100)/5</f>
        <v>53.970039999999997</v>
      </c>
      <c r="O98" s="33"/>
      <c r="P98" s="33"/>
      <c r="Q98" s="33"/>
      <c r="R98" s="33"/>
      <c r="S98" s="33"/>
      <c r="T98" s="33"/>
      <c r="U98" s="33"/>
      <c r="V98" s="33"/>
      <c r="W98" s="33"/>
      <c r="X98" s="33"/>
    </row>
    <row r="99" spans="1:24" ht="18.75" customHeight="1">
      <c r="A99" s="1"/>
      <c r="B99" s="1"/>
      <c r="C99" s="260"/>
      <c r="D99" s="1"/>
      <c r="E99" s="1"/>
      <c r="F99" s="5"/>
      <c r="G99" s="5"/>
      <c r="H99" s="5"/>
      <c r="I99" s="5"/>
      <c r="J99" s="5">
        <v>5</v>
      </c>
      <c r="K99" s="5"/>
      <c r="L99" s="5"/>
      <c r="M99" s="5"/>
      <c r="N99" s="5"/>
      <c r="O99" s="33"/>
      <c r="P99" s="33"/>
      <c r="Q99" s="33"/>
      <c r="R99" s="33"/>
      <c r="S99" s="33"/>
      <c r="T99" s="33"/>
      <c r="U99" s="33"/>
      <c r="V99" s="33"/>
      <c r="W99" s="33"/>
      <c r="X99" s="33"/>
    </row>
    <row r="100" spans="1:24" ht="18.75" customHeight="1">
      <c r="A100" s="1"/>
      <c r="B100" s="1"/>
      <c r="C100" s="4"/>
      <c r="D100" s="4"/>
      <c r="E100" s="4"/>
      <c r="F100" s="5"/>
      <c r="G100" s="5"/>
      <c r="H100" s="5"/>
      <c r="I100" s="5"/>
      <c r="J100" s="5"/>
      <c r="K100" s="5"/>
      <c r="L100" s="5"/>
      <c r="M100" s="5"/>
      <c r="N100" s="5"/>
    </row>
    <row r="101" spans="1:24" ht="18.75" customHeight="1">
      <c r="A101" s="1"/>
      <c r="B101" s="1"/>
      <c r="C101" s="4"/>
      <c r="D101" s="4"/>
      <c r="E101" s="4"/>
      <c r="F101" s="5"/>
      <c r="G101" s="5"/>
      <c r="H101" s="5"/>
      <c r="I101" s="5"/>
      <c r="J101" s="5"/>
      <c r="K101" s="5"/>
      <c r="L101" s="5"/>
      <c r="M101" s="5"/>
      <c r="N101" s="5"/>
    </row>
    <row r="102" spans="1:24" ht="18.75" customHeight="1">
      <c r="A102" s="1"/>
      <c r="B102" s="1"/>
      <c r="C102" s="4"/>
      <c r="D102" s="4"/>
      <c r="E102" s="4"/>
      <c r="F102" s="5"/>
      <c r="G102" s="5"/>
      <c r="H102" s="5"/>
      <c r="I102" s="5"/>
      <c r="J102" s="5"/>
      <c r="K102" s="5"/>
      <c r="L102" s="5"/>
      <c r="M102" s="5"/>
      <c r="N102" s="5"/>
    </row>
    <row r="103" spans="1:24" ht="18.75" customHeight="1">
      <c r="A103" s="1"/>
      <c r="B103" s="1"/>
      <c r="C103" s="4"/>
      <c r="D103" s="4"/>
      <c r="E103" s="4"/>
      <c r="F103" s="5"/>
      <c r="G103" s="5"/>
      <c r="H103" s="5"/>
      <c r="I103" s="5"/>
      <c r="J103" s="5"/>
      <c r="K103" s="5"/>
      <c r="L103" s="5"/>
      <c r="M103" s="5"/>
      <c r="N103" s="5"/>
    </row>
    <row r="104" spans="1:24" ht="18.75" customHeight="1">
      <c r="A104" s="1"/>
      <c r="B104" s="1"/>
      <c r="C104" s="4"/>
      <c r="D104" s="4"/>
      <c r="E104" s="4"/>
      <c r="F104" s="5"/>
      <c r="G104" s="5"/>
      <c r="H104" s="5"/>
      <c r="I104" s="5"/>
      <c r="J104" s="5"/>
      <c r="K104" s="5"/>
      <c r="L104" s="5"/>
      <c r="M104" s="5"/>
      <c r="N104" s="5"/>
    </row>
    <row r="105" spans="1:24" ht="18.75" customHeight="1">
      <c r="A105" s="1"/>
      <c r="B105" s="1"/>
      <c r="C105" s="4"/>
      <c r="D105" s="4"/>
      <c r="E105" s="4"/>
      <c r="F105" s="5"/>
      <c r="G105" s="5"/>
      <c r="H105" s="5"/>
      <c r="I105" s="5"/>
      <c r="J105" s="5"/>
      <c r="K105" s="5"/>
      <c r="L105" s="5"/>
      <c r="M105" s="5"/>
      <c r="N105" s="5"/>
    </row>
    <row r="106" spans="1:24" ht="18.75" customHeight="1">
      <c r="A106" s="1"/>
      <c r="B106" s="1"/>
      <c r="C106" s="4"/>
      <c r="D106" s="4"/>
      <c r="E106" s="4"/>
      <c r="F106" s="5"/>
      <c r="G106" s="5"/>
      <c r="H106" s="5"/>
      <c r="I106" s="5"/>
      <c r="J106" s="5"/>
      <c r="K106" s="5"/>
      <c r="L106" s="5"/>
      <c r="M106" s="5"/>
      <c r="N106" s="5"/>
    </row>
    <row r="107" spans="1:24" ht="18.75" customHeight="1">
      <c r="A107" s="1"/>
      <c r="B107" s="1"/>
      <c r="C107" s="4"/>
      <c r="D107" s="4"/>
      <c r="E107" s="4"/>
      <c r="F107" s="5"/>
      <c r="G107" s="5"/>
      <c r="H107" s="5"/>
      <c r="I107" s="5"/>
      <c r="J107" s="5"/>
      <c r="K107" s="5"/>
      <c r="L107" s="5"/>
      <c r="M107" s="5"/>
      <c r="N107" s="5"/>
    </row>
    <row r="108" spans="1:24" ht="18.75" customHeight="1"/>
    <row r="109" spans="1:24" ht="18.75" customHeight="1">
      <c r="A109" s="1"/>
      <c r="B109" s="1"/>
      <c r="C109" s="4"/>
      <c r="D109" s="4"/>
      <c r="E109" s="4"/>
      <c r="F109" s="5"/>
      <c r="G109" s="5"/>
      <c r="H109" s="5"/>
      <c r="I109" s="5"/>
      <c r="J109" s="5"/>
      <c r="K109" s="5"/>
      <c r="L109" s="5"/>
      <c r="M109" s="5"/>
      <c r="N109" s="5"/>
    </row>
    <row r="110" spans="1:24" ht="15.75" customHeight="1"/>
    <row r="111" spans="1:24" ht="15.75" customHeight="1"/>
    <row r="112" spans="1:24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5:B7"/>
    <mergeCell ref="C5:C7"/>
    <mergeCell ref="G5:K5"/>
    <mergeCell ref="A40:A41"/>
  </mergeCells>
  <pageMargins left="0.7" right="0.7" top="0.75" bottom="0.75" header="0" footer="0"/>
  <pageSetup orientation="landscape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X1000"/>
  <sheetViews>
    <sheetView workbookViewId="0"/>
  </sheetViews>
  <sheetFormatPr defaultColWidth="12.625" defaultRowHeight="15" customHeight="1"/>
  <cols>
    <col min="1" max="1" width="6" customWidth="1"/>
    <col min="2" max="2" width="3.75" customWidth="1"/>
    <col min="3" max="3" width="59.875" customWidth="1"/>
    <col min="4" max="4" width="7.25" customWidth="1"/>
    <col min="5" max="5" width="7.875" customWidth="1"/>
    <col min="6" max="6" width="4.875" customWidth="1"/>
    <col min="7" max="7" width="6.125" customWidth="1"/>
    <col min="8" max="8" width="5.75" customWidth="1"/>
    <col min="9" max="10" width="5.5" customWidth="1"/>
    <col min="11" max="11" width="5.75" customWidth="1"/>
    <col min="12" max="12" width="7.5" customWidth="1"/>
    <col min="13" max="13" width="7.125" customWidth="1"/>
    <col min="14" max="14" width="7.875" customWidth="1"/>
    <col min="15" max="24" width="8.625" customWidth="1"/>
  </cols>
  <sheetData>
    <row r="1" spans="1:24" ht="18.75" customHeight="1">
      <c r="A1" s="1"/>
      <c r="B1" s="1"/>
      <c r="C1" s="2" t="s">
        <v>1</v>
      </c>
      <c r="D1" s="4"/>
      <c r="E1" s="4"/>
      <c r="F1" s="5"/>
      <c r="G1" s="5"/>
      <c r="H1" s="5"/>
      <c r="I1" s="5"/>
      <c r="J1" s="5"/>
      <c r="K1" s="5"/>
      <c r="L1" s="5"/>
      <c r="M1" s="5"/>
      <c r="N1" s="5"/>
    </row>
    <row r="2" spans="1:24" ht="18.75" customHeight="1">
      <c r="A2" s="6"/>
      <c r="B2" s="6"/>
      <c r="C2" s="7" t="s">
        <v>3</v>
      </c>
      <c r="D2" s="7"/>
      <c r="E2" s="7"/>
      <c r="F2" s="7"/>
      <c r="G2" s="7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ht="18.75" customHeight="1">
      <c r="A3" s="6"/>
      <c r="B3" s="6"/>
      <c r="C3" s="9" t="s">
        <v>5</v>
      </c>
      <c r="D3" s="9" t="s">
        <v>7</v>
      </c>
      <c r="E3" s="9"/>
      <c r="F3" s="9"/>
      <c r="G3" s="9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ht="18.75" customHeight="1">
      <c r="A4" s="6"/>
      <c r="B4" s="9"/>
      <c r="C4" s="11" t="s">
        <v>8</v>
      </c>
      <c r="D4" s="11" t="s">
        <v>10</v>
      </c>
      <c r="E4" s="13"/>
      <c r="F4" s="15"/>
      <c r="G4" s="15"/>
      <c r="H4" s="6"/>
      <c r="I4" s="6"/>
      <c r="J4" s="6"/>
      <c r="K4" s="6"/>
      <c r="L4" s="6"/>
      <c r="M4" s="126" t="s">
        <v>89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ht="18.75" customHeight="1">
      <c r="A5" s="19" t="s">
        <v>15</v>
      </c>
      <c r="B5" s="531" t="s">
        <v>4</v>
      </c>
      <c r="C5" s="536" t="s">
        <v>18</v>
      </c>
      <c r="D5" s="24" t="s">
        <v>20</v>
      </c>
      <c r="E5" s="25" t="s">
        <v>28</v>
      </c>
      <c r="F5" s="43"/>
      <c r="G5" s="538" t="s">
        <v>33</v>
      </c>
      <c r="H5" s="539"/>
      <c r="I5" s="539"/>
      <c r="J5" s="539"/>
      <c r="K5" s="540"/>
      <c r="L5" s="31" t="s">
        <v>37</v>
      </c>
      <c r="M5" s="31" t="s">
        <v>16</v>
      </c>
      <c r="N5" s="31" t="s">
        <v>38</v>
      </c>
      <c r="O5" s="33"/>
      <c r="P5" s="33"/>
      <c r="Q5" s="33"/>
      <c r="R5" s="33"/>
      <c r="S5" s="33"/>
      <c r="T5" s="33"/>
      <c r="U5" s="33"/>
      <c r="V5" s="33"/>
      <c r="W5" s="33"/>
      <c r="X5" s="33"/>
    </row>
    <row r="6" spans="1:24" ht="18.75" customHeight="1">
      <c r="A6" s="35" t="s">
        <v>39</v>
      </c>
      <c r="B6" s="532"/>
      <c r="C6" s="537"/>
      <c r="D6" s="36" t="s">
        <v>43</v>
      </c>
      <c r="E6" s="37"/>
      <c r="F6" s="43"/>
      <c r="G6" s="38" t="s">
        <v>53</v>
      </c>
      <c r="H6" s="38" t="s">
        <v>53</v>
      </c>
      <c r="I6" s="38" t="s">
        <v>53</v>
      </c>
      <c r="J6" s="38" t="s">
        <v>53</v>
      </c>
      <c r="K6" s="38" t="s">
        <v>53</v>
      </c>
      <c r="L6" s="39" t="s">
        <v>55</v>
      </c>
      <c r="M6" s="39" t="s">
        <v>58</v>
      </c>
      <c r="N6" s="39" t="s">
        <v>59</v>
      </c>
      <c r="O6" s="33"/>
      <c r="P6" s="33"/>
      <c r="Q6" s="33"/>
      <c r="R6" s="33"/>
      <c r="S6" s="33"/>
      <c r="T6" s="33"/>
      <c r="U6" s="33"/>
      <c r="V6" s="33"/>
      <c r="W6" s="33"/>
      <c r="X6" s="33"/>
    </row>
    <row r="7" spans="1:24" ht="18.75" customHeight="1">
      <c r="A7" s="40"/>
      <c r="B7" s="533"/>
      <c r="C7" s="535"/>
      <c r="D7" s="41"/>
      <c r="E7" s="42"/>
      <c r="F7" s="43" t="s">
        <v>70</v>
      </c>
      <c r="G7" s="44">
        <v>1</v>
      </c>
      <c r="H7" s="45">
        <v>2</v>
      </c>
      <c r="I7" s="45">
        <v>3</v>
      </c>
      <c r="J7" s="45">
        <v>4</v>
      </c>
      <c r="K7" s="45">
        <v>5</v>
      </c>
      <c r="L7" s="49" t="s">
        <v>73</v>
      </c>
      <c r="M7" s="49" t="s">
        <v>75</v>
      </c>
      <c r="N7" s="49" t="s">
        <v>76</v>
      </c>
      <c r="O7" s="33"/>
      <c r="P7" s="33"/>
      <c r="Q7" s="33"/>
      <c r="R7" s="33"/>
      <c r="S7" s="33"/>
      <c r="T7" s="33"/>
      <c r="U7" s="33"/>
      <c r="V7" s="33"/>
      <c r="W7" s="33"/>
      <c r="X7" s="33"/>
    </row>
    <row r="8" spans="1:24" ht="18.75" customHeight="1">
      <c r="A8" s="51"/>
      <c r="B8" s="52"/>
      <c r="C8" s="138" t="s">
        <v>78</v>
      </c>
      <c r="D8" s="139"/>
      <c r="E8" s="139"/>
      <c r="F8" s="59">
        <v>100</v>
      </c>
      <c r="G8" s="141"/>
      <c r="H8" s="141"/>
      <c r="I8" s="141"/>
      <c r="J8" s="141"/>
      <c r="K8" s="141"/>
      <c r="L8" s="142"/>
      <c r="M8" s="142"/>
      <c r="N8" s="143"/>
      <c r="O8" s="33"/>
      <c r="P8" s="33"/>
      <c r="Q8" s="33"/>
      <c r="R8" s="33"/>
      <c r="S8" s="33"/>
      <c r="T8" s="33"/>
      <c r="U8" s="33"/>
      <c r="V8" s="33"/>
      <c r="W8" s="33"/>
      <c r="X8" s="33"/>
    </row>
    <row r="9" spans="1:24" ht="18.75" customHeight="1">
      <c r="A9" s="51"/>
      <c r="B9" s="145"/>
      <c r="C9" s="146" t="s">
        <v>84</v>
      </c>
      <c r="D9" s="148"/>
      <c r="E9" s="148"/>
      <c r="F9" s="59">
        <v>45</v>
      </c>
      <c r="G9" s="150"/>
      <c r="H9" s="150"/>
      <c r="I9" s="150"/>
      <c r="J9" s="150"/>
      <c r="K9" s="150"/>
      <c r="L9" s="152"/>
      <c r="M9" s="152"/>
      <c r="N9" s="152"/>
      <c r="O9" s="33"/>
      <c r="P9" s="33"/>
      <c r="Q9" s="33"/>
      <c r="R9" s="33"/>
      <c r="S9" s="33"/>
      <c r="T9" s="33"/>
      <c r="U9" s="33"/>
      <c r="V9" s="33"/>
      <c r="W9" s="33"/>
      <c r="X9" s="33"/>
    </row>
    <row r="10" spans="1:24" ht="18.75" customHeight="1">
      <c r="A10" s="84"/>
      <c r="B10" s="154"/>
      <c r="C10" s="156" t="s">
        <v>88</v>
      </c>
      <c r="D10" s="158"/>
      <c r="E10" s="158"/>
      <c r="F10" s="103"/>
      <c r="G10" s="160"/>
      <c r="H10" s="160"/>
      <c r="I10" s="160"/>
      <c r="J10" s="160"/>
      <c r="K10" s="160"/>
      <c r="L10" s="160"/>
      <c r="M10" s="160"/>
      <c r="N10" s="160"/>
    </row>
    <row r="11" spans="1:24" ht="18.75" customHeight="1">
      <c r="A11" s="112" t="s">
        <v>39</v>
      </c>
      <c r="B11" s="162">
        <v>1.1000000000000001</v>
      </c>
      <c r="C11" s="166" t="s">
        <v>90</v>
      </c>
      <c r="D11" s="168"/>
      <c r="E11" s="170" t="s">
        <v>91</v>
      </c>
      <c r="F11" s="122">
        <v>2.5</v>
      </c>
      <c r="G11" s="171">
        <v>30</v>
      </c>
      <c r="H11" s="171">
        <v>25</v>
      </c>
      <c r="I11" s="171">
        <v>20</v>
      </c>
      <c r="J11" s="171">
        <v>15</v>
      </c>
      <c r="K11" s="171">
        <v>10</v>
      </c>
      <c r="L11" s="172"/>
      <c r="M11" s="172">
        <f t="shared" ref="M11:M12" si="0">(((IF(L11&gt;G11,G11,IF(L11&lt;K11,K11,L11)))-(IF(L11&lt;G11,G11,IF(AND(L11&gt;=G11,L11&lt;H11),G11,IF(AND(L11&gt;=H11,L11&lt;I11),H11,IF(AND(L11&gt;=I11,L11&lt;J11),I11,IF(AND(L11&gt;=J11,L11&lt;K11),J11,IF(L11&gt;=K11,K11,"0"))))))))/(K11-J11))+IF(L11&lt;G11,"1",IF(AND(L11&gt;=G11,L11&lt;H11),"1",IF(AND(L11&gt;=H11,L11&lt;I11),"2",IF(AND(L11&gt;=I11,L11&lt;J11),"3",IF(AND(L11&gt;=J11,L11&lt;K11),"4",IF(L11&gt;=K11,"5","0"))))))</f>
        <v>5</v>
      </c>
      <c r="N11" s="172">
        <f t="shared" ref="N11:N16" si="1">SUM(M11*F11)/100</f>
        <v>0.125</v>
      </c>
      <c r="O11" s="130"/>
      <c r="P11" s="130"/>
      <c r="Q11" s="130"/>
      <c r="R11" s="130"/>
      <c r="S11" s="130"/>
      <c r="T11" s="130"/>
      <c r="U11" s="130"/>
      <c r="V11" s="130"/>
      <c r="W11" s="130"/>
      <c r="X11" s="130"/>
    </row>
    <row r="12" spans="1:24" ht="18.75" customHeight="1">
      <c r="A12" s="132"/>
      <c r="B12" s="56">
        <v>1.2</v>
      </c>
      <c r="C12" s="134" t="s">
        <v>92</v>
      </c>
      <c r="D12" s="116" t="s">
        <v>93</v>
      </c>
      <c r="E12" s="118" t="s">
        <v>94</v>
      </c>
      <c r="F12" s="122">
        <v>0.5</v>
      </c>
      <c r="G12" s="127">
        <v>18</v>
      </c>
      <c r="H12" s="127">
        <v>17.5</v>
      </c>
      <c r="I12" s="127">
        <v>17</v>
      </c>
      <c r="J12" s="127">
        <v>16.5</v>
      </c>
      <c r="K12" s="127">
        <v>16</v>
      </c>
      <c r="L12" s="128">
        <v>13.03</v>
      </c>
      <c r="M12" s="128">
        <f t="shared" si="0"/>
        <v>5</v>
      </c>
      <c r="N12" s="128">
        <f t="shared" si="1"/>
        <v>2.5000000000000001E-2</v>
      </c>
      <c r="O12" s="130"/>
      <c r="P12" s="130"/>
      <c r="Q12" s="130"/>
      <c r="R12" s="130"/>
      <c r="S12" s="130"/>
      <c r="T12" s="130"/>
      <c r="U12" s="130"/>
      <c r="V12" s="130"/>
      <c r="W12" s="130"/>
      <c r="X12" s="130"/>
    </row>
    <row r="13" spans="1:24" ht="18.75" customHeight="1">
      <c r="A13" s="132"/>
      <c r="B13" s="24">
        <v>1.3</v>
      </c>
      <c r="C13" s="114" t="s">
        <v>95</v>
      </c>
      <c r="D13" s="116">
        <v>0.6</v>
      </c>
      <c r="E13" s="118" t="s">
        <v>94</v>
      </c>
      <c r="F13" s="122">
        <v>0.5</v>
      </c>
      <c r="G13" s="127">
        <v>50</v>
      </c>
      <c r="H13" s="127">
        <v>55</v>
      </c>
      <c r="I13" s="127">
        <v>60</v>
      </c>
      <c r="J13" s="127">
        <v>65</v>
      </c>
      <c r="K13" s="127">
        <v>70</v>
      </c>
      <c r="L13" s="128">
        <v>57.85</v>
      </c>
      <c r="M13" s="128">
        <f>(((IF(L13&lt;G13,G13,IF(L13&gt;K13,K13,L13)))-(IF(L13&lt;G13,G13,IF(AND(L13&gt;=G13,L13&lt;H13),G13,IF(AND(L13&gt;=H13,L13&lt;I13),H13,IF(AND(L13&gt;=I13,L13&lt;J13),I13,IF(AND(L13&gt;=J13,L13&lt;K13),J13,IF(L13&gt;=K13,K13,"0"))))))))/(K13-J13))+IF(L13&lt;G13,"1",IF(AND(L13&gt;=G13,L13&lt;H13),"1",IF(AND(L13&gt;=H13,L13&lt;I13),"2",IF(AND(L13&gt;=I13,L13&lt;J13),"3",IF(AND(L13&gt;=J13,L13&lt;K13),"4",IF(L13&gt;=K13,"5","0"))))))</f>
        <v>2.5700000000000003</v>
      </c>
      <c r="N13" s="128">
        <f t="shared" si="1"/>
        <v>1.2850000000000002E-2</v>
      </c>
      <c r="O13" s="130"/>
      <c r="P13" s="130"/>
      <c r="Q13" s="130"/>
      <c r="R13" s="130"/>
      <c r="S13" s="130"/>
      <c r="T13" s="130"/>
      <c r="U13" s="130"/>
      <c r="V13" s="130"/>
      <c r="W13" s="130"/>
      <c r="X13" s="130"/>
    </row>
    <row r="14" spans="1:24" ht="18.75" customHeight="1">
      <c r="A14" s="153"/>
      <c r="B14" s="155">
        <v>1.4</v>
      </c>
      <c r="C14" s="114" t="s">
        <v>96</v>
      </c>
      <c r="D14" s="116" t="s">
        <v>97</v>
      </c>
      <c r="E14" s="118" t="s">
        <v>94</v>
      </c>
      <c r="F14" s="122">
        <v>0.5</v>
      </c>
      <c r="G14" s="127">
        <v>7</v>
      </c>
      <c r="H14" s="127">
        <v>6</v>
      </c>
      <c r="I14" s="127">
        <v>5</v>
      </c>
      <c r="J14" s="127">
        <v>4</v>
      </c>
      <c r="K14" s="157">
        <v>3</v>
      </c>
      <c r="L14" s="128">
        <v>6.42</v>
      </c>
      <c r="M14" s="128">
        <f>(((IF(L14&gt;G14,G14,IF(L14&lt;K14,K14,L14)))-(IF(L14&lt;G14,G14,IF(AND(L14&gt;=G14,L14&lt;H14),G14,IF(AND(L14&gt;=H14,L14&lt;I14),H14,IF(AND(L14&gt;=I14,L14&lt;J14),I14,IF(AND(L14&gt;=J14,L14&lt;K14),J14,IF(L14&gt;=K14,K14,"0"))))))))/(K14-J14))+IF(L14&lt;G14,"1",IF(AND(L14&gt;=G14,L14&lt;H14),"1",IF(AND(L14&gt;=H14,L14&lt;I14),"2",IF(AND(L14&gt;=I14,L14&lt;J14),"3",IF(AND(L14&gt;=J14,L14&lt;K14),"4",IF(L14&gt;=K14,"5","0"))))))</f>
        <v>1.58</v>
      </c>
      <c r="N14" s="128">
        <f t="shared" si="1"/>
        <v>7.9000000000000008E-3</v>
      </c>
      <c r="O14" s="130"/>
      <c r="P14" s="130"/>
      <c r="Q14" s="130"/>
      <c r="R14" s="130"/>
      <c r="S14" s="130"/>
      <c r="T14" s="130"/>
      <c r="U14" s="130"/>
      <c r="V14" s="130"/>
      <c r="W14" s="130"/>
      <c r="X14" s="130"/>
    </row>
    <row r="15" spans="1:24" ht="18.75" customHeight="1">
      <c r="A15" s="159"/>
      <c r="B15" s="155">
        <v>1.5</v>
      </c>
      <c r="C15" s="114" t="s">
        <v>98</v>
      </c>
      <c r="D15" s="116">
        <v>0.6</v>
      </c>
      <c r="E15" s="118" t="s">
        <v>94</v>
      </c>
      <c r="F15" s="122">
        <v>0.5</v>
      </c>
      <c r="G15" s="127">
        <v>56</v>
      </c>
      <c r="H15" s="127">
        <v>58</v>
      </c>
      <c r="I15" s="127">
        <v>60</v>
      </c>
      <c r="J15" s="127">
        <v>62</v>
      </c>
      <c r="K15" s="127">
        <v>64</v>
      </c>
      <c r="L15" s="165">
        <v>70.17</v>
      </c>
      <c r="M15" s="128">
        <f t="shared" ref="M15:M16" si="2">(((IF(L15&lt;G15,G15,IF(L15&gt;K15,K15,L15)))-(IF(L15&lt;G15,G15,IF(AND(L15&gt;=G15,L15&lt;H15),G15,IF(AND(L15&gt;=H15,L15&lt;I15),H15,IF(AND(L15&gt;=I15,L15&lt;J15),I15,IF(AND(L15&gt;=J15,L15&lt;K15),J15,IF(L15&gt;=K15,K15,"0"))))))))/(K15-J15))+IF(L15&lt;G15,"1",IF(AND(L15&gt;=G15,L15&lt;H15),"1",IF(AND(L15&gt;=H15,L15&lt;I15),"2",IF(AND(L15&gt;=I15,L15&lt;J15),"3",IF(AND(L15&gt;=J15,L15&lt;K15),"4",IF(L15&gt;=K15,"5","0"))))))</f>
        <v>5</v>
      </c>
      <c r="N15" s="128">
        <f t="shared" si="1"/>
        <v>2.5000000000000001E-2</v>
      </c>
      <c r="O15" s="130"/>
      <c r="P15" s="130"/>
      <c r="Q15" s="130"/>
      <c r="R15" s="130"/>
      <c r="S15" s="130"/>
      <c r="T15" s="130"/>
      <c r="U15" s="130"/>
      <c r="V15" s="130"/>
      <c r="W15" s="130"/>
      <c r="X15" s="130"/>
    </row>
    <row r="16" spans="1:24" ht="18.75" customHeight="1">
      <c r="A16" s="159"/>
      <c r="B16" s="155">
        <v>1.6</v>
      </c>
      <c r="C16" s="114" t="s">
        <v>99</v>
      </c>
      <c r="D16" s="167">
        <v>0.6</v>
      </c>
      <c r="E16" s="167" t="s">
        <v>94</v>
      </c>
      <c r="F16" s="174">
        <v>0.5</v>
      </c>
      <c r="G16" s="180">
        <v>50</v>
      </c>
      <c r="H16" s="180">
        <v>55</v>
      </c>
      <c r="I16" s="180">
        <v>60</v>
      </c>
      <c r="J16" s="180">
        <v>65</v>
      </c>
      <c r="K16" s="180">
        <v>70</v>
      </c>
      <c r="L16" s="182">
        <v>26.83</v>
      </c>
      <c r="M16" s="128">
        <f t="shared" si="2"/>
        <v>1</v>
      </c>
      <c r="N16" s="128">
        <f t="shared" si="1"/>
        <v>5.0000000000000001E-3</v>
      </c>
      <c r="O16" s="130"/>
      <c r="P16" s="130"/>
      <c r="Q16" s="130"/>
      <c r="R16" s="130"/>
      <c r="S16" s="130"/>
      <c r="T16" s="130"/>
      <c r="U16" s="130"/>
      <c r="V16" s="130"/>
      <c r="W16" s="130"/>
      <c r="X16" s="130"/>
    </row>
    <row r="17" spans="1:24" ht="18.75" customHeight="1">
      <c r="A17" s="159" t="s">
        <v>39</v>
      </c>
      <c r="B17" s="155">
        <v>1.7</v>
      </c>
      <c r="C17" s="184" t="s">
        <v>100</v>
      </c>
      <c r="D17" s="187"/>
      <c r="E17" s="188"/>
      <c r="F17" s="192"/>
      <c r="G17" s="189"/>
      <c r="H17" s="189"/>
      <c r="I17" s="189"/>
      <c r="J17" s="189"/>
      <c r="K17" s="189"/>
      <c r="L17" s="194"/>
      <c r="M17" s="194"/>
      <c r="N17" s="196"/>
      <c r="O17" s="130"/>
      <c r="P17" s="130"/>
      <c r="Q17" s="130"/>
      <c r="R17" s="130"/>
      <c r="S17" s="130"/>
      <c r="T17" s="130"/>
      <c r="U17" s="130"/>
      <c r="V17" s="130"/>
      <c r="W17" s="130"/>
      <c r="X17" s="130"/>
    </row>
    <row r="18" spans="1:24" ht="18.75" customHeight="1">
      <c r="A18" s="159"/>
      <c r="B18" s="155"/>
      <c r="C18" s="114" t="s">
        <v>101</v>
      </c>
      <c r="D18" s="170">
        <v>0.7</v>
      </c>
      <c r="E18" s="170" t="s">
        <v>94</v>
      </c>
      <c r="F18" s="199">
        <v>1</v>
      </c>
      <c r="G18" s="171">
        <v>70</v>
      </c>
      <c r="H18" s="171">
        <v>75</v>
      </c>
      <c r="I18" s="171">
        <v>80</v>
      </c>
      <c r="J18" s="171">
        <v>85</v>
      </c>
      <c r="K18" s="171">
        <v>90</v>
      </c>
      <c r="L18" s="201">
        <v>39.17</v>
      </c>
      <c r="M18" s="128">
        <f t="shared" ref="M18:M21" si="3">(((IF(L18&lt;G18,G18,IF(L18&gt;K18,K18,L18)))-(IF(L18&lt;G18,G18,IF(AND(L18&gt;=G18,L18&lt;H18),G18,IF(AND(L18&gt;=H18,L18&lt;I18),H18,IF(AND(L18&gt;=I18,L18&lt;J18),I18,IF(AND(L18&gt;=J18,L18&lt;K18),J18,IF(L18&gt;=K18,K18,"0"))))))))/(K18-J18))+IF(L18&lt;G18,"1",IF(AND(L18&gt;=G18,L18&lt;H18),"1",IF(AND(L18&gt;=H18,L18&lt;I18),"2",IF(AND(L18&gt;=I18,L18&lt;J18),"3",IF(AND(L18&gt;=J18,L18&lt;K18),"4",IF(L18&gt;=K18,"5","0"))))))</f>
        <v>1</v>
      </c>
      <c r="N18" s="128">
        <f t="shared" ref="N18:N21" si="4">SUM(M18*F18)/100</f>
        <v>0.01</v>
      </c>
      <c r="O18" s="130"/>
      <c r="P18" s="130"/>
      <c r="Q18" s="130"/>
      <c r="R18" s="130"/>
      <c r="S18" s="130"/>
      <c r="T18" s="130"/>
      <c r="U18" s="130"/>
      <c r="V18" s="130"/>
      <c r="W18" s="130"/>
      <c r="X18" s="130"/>
    </row>
    <row r="19" spans="1:24" ht="18.75" customHeight="1">
      <c r="A19" s="159"/>
      <c r="B19" s="155"/>
      <c r="C19" s="114" t="s">
        <v>102</v>
      </c>
      <c r="D19" s="118">
        <v>0.2</v>
      </c>
      <c r="E19" s="118" t="s">
        <v>94</v>
      </c>
      <c r="F19" s="122">
        <v>0.7</v>
      </c>
      <c r="G19" s="127">
        <v>20</v>
      </c>
      <c r="H19" s="127">
        <v>21</v>
      </c>
      <c r="I19" s="127">
        <v>22</v>
      </c>
      <c r="J19" s="127">
        <v>23</v>
      </c>
      <c r="K19" s="127">
        <v>24</v>
      </c>
      <c r="L19" s="165">
        <v>23.44</v>
      </c>
      <c r="M19" s="128">
        <f t="shared" si="3"/>
        <v>4.4400000000000013</v>
      </c>
      <c r="N19" s="128">
        <f t="shared" si="4"/>
        <v>3.1080000000000007E-2</v>
      </c>
      <c r="O19" s="130"/>
      <c r="P19" s="130"/>
      <c r="Q19" s="130"/>
      <c r="R19" s="130"/>
      <c r="S19" s="130"/>
      <c r="T19" s="130"/>
      <c r="U19" s="130"/>
      <c r="V19" s="130"/>
      <c r="W19" s="130"/>
      <c r="X19" s="130"/>
    </row>
    <row r="20" spans="1:24" ht="18.75" customHeight="1">
      <c r="A20" s="159"/>
      <c r="B20" s="155"/>
      <c r="C20" s="114" t="s">
        <v>103</v>
      </c>
      <c r="D20" s="116">
        <v>0.7</v>
      </c>
      <c r="E20" s="118" t="s">
        <v>94</v>
      </c>
      <c r="F20" s="122">
        <v>0.8</v>
      </c>
      <c r="G20" s="127">
        <v>70</v>
      </c>
      <c r="H20" s="127">
        <v>75</v>
      </c>
      <c r="I20" s="127">
        <v>80</v>
      </c>
      <c r="J20" s="127">
        <v>85</v>
      </c>
      <c r="K20" s="127">
        <v>90</v>
      </c>
      <c r="L20" s="165">
        <v>75</v>
      </c>
      <c r="M20" s="128">
        <f t="shared" si="3"/>
        <v>2</v>
      </c>
      <c r="N20" s="128">
        <f t="shared" si="4"/>
        <v>1.6E-2</v>
      </c>
      <c r="O20" s="130"/>
      <c r="P20" s="130"/>
      <c r="Q20" s="130"/>
      <c r="R20" s="130"/>
      <c r="S20" s="130"/>
      <c r="T20" s="130"/>
      <c r="U20" s="130"/>
      <c r="V20" s="130"/>
      <c r="W20" s="130"/>
      <c r="X20" s="130"/>
    </row>
    <row r="21" spans="1:24" ht="18.75" customHeight="1">
      <c r="A21" s="159" t="s">
        <v>39</v>
      </c>
      <c r="B21" s="155"/>
      <c r="C21" s="114" t="s">
        <v>104</v>
      </c>
      <c r="D21" s="118">
        <v>0.5</v>
      </c>
      <c r="E21" s="118" t="s">
        <v>94</v>
      </c>
      <c r="F21" s="122">
        <v>2.5</v>
      </c>
      <c r="G21" s="127">
        <v>50</v>
      </c>
      <c r="H21" s="127">
        <v>51</v>
      </c>
      <c r="I21" s="127">
        <v>52</v>
      </c>
      <c r="J21" s="127">
        <v>53</v>
      </c>
      <c r="K21" s="127">
        <v>54</v>
      </c>
      <c r="L21" s="165">
        <v>50.52</v>
      </c>
      <c r="M21" s="128">
        <f t="shared" si="3"/>
        <v>1.5200000000000031</v>
      </c>
      <c r="N21" s="128">
        <f t="shared" si="4"/>
        <v>3.8000000000000075E-2</v>
      </c>
      <c r="O21" s="130"/>
      <c r="P21" s="130"/>
      <c r="Q21" s="130"/>
      <c r="R21" s="130"/>
      <c r="S21" s="130"/>
      <c r="T21" s="130"/>
      <c r="U21" s="130"/>
      <c r="V21" s="130"/>
      <c r="W21" s="130"/>
      <c r="X21" s="130"/>
    </row>
    <row r="22" spans="1:24" ht="18.75" customHeight="1">
      <c r="A22" s="159"/>
      <c r="B22" s="155">
        <v>1.8</v>
      </c>
      <c r="C22" s="114" t="s">
        <v>105</v>
      </c>
      <c r="D22" s="187"/>
      <c r="E22" s="213"/>
      <c r="F22" s="207"/>
      <c r="G22" s="210"/>
      <c r="H22" s="211"/>
      <c r="I22" s="211"/>
      <c r="J22" s="211"/>
      <c r="K22" s="211"/>
      <c r="L22" s="196"/>
      <c r="M22" s="196"/>
      <c r="N22" s="196"/>
      <c r="O22" s="130"/>
      <c r="P22" s="130"/>
      <c r="Q22" s="130"/>
      <c r="R22" s="130"/>
      <c r="S22" s="130"/>
      <c r="T22" s="130"/>
      <c r="U22" s="130"/>
      <c r="V22" s="130"/>
      <c r="W22" s="130"/>
      <c r="X22" s="130"/>
    </row>
    <row r="23" spans="1:24" ht="18.75" customHeight="1">
      <c r="A23" s="112"/>
      <c r="B23" s="155"/>
      <c r="C23" s="114" t="s">
        <v>106</v>
      </c>
      <c r="D23" s="116">
        <v>0.7</v>
      </c>
      <c r="E23" s="118" t="s">
        <v>94</v>
      </c>
      <c r="F23" s="122">
        <v>0.5</v>
      </c>
      <c r="G23" s="127">
        <v>70</v>
      </c>
      <c r="H23" s="127">
        <v>75</v>
      </c>
      <c r="I23" s="127">
        <v>80</v>
      </c>
      <c r="J23" s="127">
        <v>85</v>
      </c>
      <c r="K23" s="127">
        <v>90</v>
      </c>
      <c r="L23" s="165"/>
      <c r="M23" s="128">
        <f t="shared" ref="M23:M24" si="5">(((IF(L23&lt;G23,G23,IF(L23&gt;K23,K23,L23)))-(IF(L23&lt;G23,G23,IF(AND(L23&gt;=G23,L23&lt;H23),G23,IF(AND(L23&gt;=H23,L23&lt;I23),H23,IF(AND(L23&gt;=I23,L23&lt;J23),I23,IF(AND(L23&gt;=J23,L23&lt;K23),J23,IF(L23&gt;=K23,K23,"0"))))))))/(K23-J23))+IF(L23&lt;G23,"1",IF(AND(L23&gt;=G23,L23&lt;H23),"1",IF(AND(L23&gt;=H23,L23&lt;I23),"2",IF(AND(L23&gt;=I23,L23&lt;J23),"3",IF(AND(L23&gt;=J23,L23&lt;K23),"4",IF(L23&gt;=K23,"5","0"))))))</f>
        <v>1</v>
      </c>
      <c r="N23" s="128">
        <f t="shared" ref="N23:N41" si="6">SUM(M23*F23)/100</f>
        <v>5.0000000000000001E-3</v>
      </c>
      <c r="O23" s="130"/>
      <c r="P23" s="130"/>
      <c r="Q23" s="130"/>
      <c r="R23" s="130"/>
      <c r="S23" s="130"/>
      <c r="T23" s="130"/>
      <c r="U23" s="130"/>
      <c r="V23" s="130"/>
      <c r="W23" s="130"/>
      <c r="X23" s="130"/>
    </row>
    <row r="24" spans="1:24" ht="18.75" customHeight="1">
      <c r="A24" s="112"/>
      <c r="B24" s="216"/>
      <c r="C24" s="114" t="s">
        <v>107</v>
      </c>
      <c r="D24" s="116">
        <v>0.56000000000000005</v>
      </c>
      <c r="E24" s="118" t="s">
        <v>94</v>
      </c>
      <c r="F24" s="122">
        <v>0.5</v>
      </c>
      <c r="G24" s="127">
        <v>40</v>
      </c>
      <c r="H24" s="127">
        <v>45</v>
      </c>
      <c r="I24" s="127">
        <v>50</v>
      </c>
      <c r="J24" s="127">
        <v>55</v>
      </c>
      <c r="K24" s="127">
        <v>60</v>
      </c>
      <c r="L24" s="165"/>
      <c r="M24" s="128">
        <f t="shared" si="5"/>
        <v>1</v>
      </c>
      <c r="N24" s="128">
        <f t="shared" si="6"/>
        <v>5.0000000000000001E-3</v>
      </c>
      <c r="O24" s="130"/>
      <c r="P24" s="130"/>
      <c r="Q24" s="130"/>
      <c r="R24" s="130"/>
      <c r="S24" s="130"/>
      <c r="T24" s="130"/>
      <c r="U24" s="130"/>
      <c r="V24" s="130"/>
      <c r="W24" s="130"/>
      <c r="X24" s="130"/>
    </row>
    <row r="25" spans="1:24" ht="18.75" customHeight="1">
      <c r="A25" s="112" t="s">
        <v>39</v>
      </c>
      <c r="B25" s="219">
        <v>1.9</v>
      </c>
      <c r="C25" s="114" t="s">
        <v>108</v>
      </c>
      <c r="D25" s="221"/>
      <c r="E25" s="118" t="s">
        <v>94</v>
      </c>
      <c r="F25" s="122">
        <v>2.5</v>
      </c>
      <c r="G25" s="127">
        <v>50</v>
      </c>
      <c r="H25" s="127">
        <v>45</v>
      </c>
      <c r="I25" s="127">
        <v>40</v>
      </c>
      <c r="J25" s="127">
        <v>35</v>
      </c>
      <c r="K25" s="127">
        <v>30</v>
      </c>
      <c r="L25" s="128">
        <v>16.920000000000002</v>
      </c>
      <c r="M25" s="128">
        <f t="shared" ref="M25:M26" si="7">(((IF(L25&gt;G25,G25,IF(L25&lt;K25,K25,L25)))-(IF(L25&lt;G25,G25,IF(AND(L25&gt;=G25,L25&lt;H25),G25,IF(AND(L25&gt;=H25,L25&lt;I25),H25,IF(AND(L25&gt;=I25,L25&lt;J25),I25,IF(AND(L25&gt;=J25,L25&lt;K25),J25,IF(L25&gt;=K25,K25,"0"))))))))/(K25-J25))+IF(L25&lt;G25,"1",IF(AND(L25&gt;=G25,L25&lt;H25),"1",IF(AND(L25&gt;=H25,L25&lt;I25),"2",IF(AND(L25&gt;=I25,L25&lt;J25),"3",IF(AND(L25&gt;=J25,L25&lt;K25),"4",IF(L25&gt;=K25,"5","0"))))))</f>
        <v>5</v>
      </c>
      <c r="N25" s="128">
        <f t="shared" si="6"/>
        <v>0.125</v>
      </c>
      <c r="O25" s="130"/>
      <c r="P25" s="130"/>
      <c r="Q25" s="130"/>
      <c r="R25" s="130"/>
      <c r="S25" s="130"/>
      <c r="T25" s="130"/>
      <c r="U25" s="130"/>
      <c r="V25" s="130"/>
      <c r="W25" s="130"/>
      <c r="X25" s="130"/>
    </row>
    <row r="26" spans="1:24" ht="18.75" customHeight="1">
      <c r="A26" s="225"/>
      <c r="B26" s="216">
        <v>1.1000000000000001</v>
      </c>
      <c r="C26" s="114" t="s">
        <v>109</v>
      </c>
      <c r="D26" s="116" t="s">
        <v>110</v>
      </c>
      <c r="E26" s="118" t="s">
        <v>94</v>
      </c>
      <c r="F26" s="229">
        <v>1</v>
      </c>
      <c r="G26" s="127">
        <v>20</v>
      </c>
      <c r="H26" s="127">
        <v>18</v>
      </c>
      <c r="I26" s="127">
        <v>16</v>
      </c>
      <c r="J26" s="127">
        <v>14</v>
      </c>
      <c r="K26" s="127">
        <v>12</v>
      </c>
      <c r="L26" s="165">
        <v>21</v>
      </c>
      <c r="M26" s="128">
        <f t="shared" si="7"/>
        <v>1</v>
      </c>
      <c r="N26" s="128">
        <f t="shared" si="6"/>
        <v>0.01</v>
      </c>
      <c r="O26" s="130"/>
      <c r="P26" s="130"/>
      <c r="Q26" s="130"/>
      <c r="R26" s="130"/>
      <c r="S26" s="130"/>
      <c r="T26" s="130"/>
      <c r="U26" s="130"/>
      <c r="V26" s="130"/>
      <c r="W26" s="130"/>
      <c r="X26" s="130"/>
    </row>
    <row r="27" spans="1:24" ht="18.75" customHeight="1">
      <c r="A27" s="225"/>
      <c r="B27" s="216">
        <v>1.1100000000000001</v>
      </c>
      <c r="C27" s="134" t="s">
        <v>111</v>
      </c>
      <c r="D27" s="221" t="s">
        <v>112</v>
      </c>
      <c r="E27" s="118" t="s">
        <v>94</v>
      </c>
      <c r="F27" s="122">
        <v>0.5</v>
      </c>
      <c r="G27" s="157">
        <v>30</v>
      </c>
      <c r="H27" s="127">
        <v>40</v>
      </c>
      <c r="I27" s="127">
        <v>50</v>
      </c>
      <c r="J27" s="127">
        <v>60</v>
      </c>
      <c r="K27" s="127">
        <v>70</v>
      </c>
      <c r="L27" s="182">
        <v>4.1900000000000004</v>
      </c>
      <c r="M27" s="128">
        <f t="shared" ref="M27:M30" si="8">(((IF(L27&lt;G27,G27,IF(L27&gt;K27,K27,L27)))-(IF(L27&lt;G27,G27,IF(AND(L27&gt;=G27,L27&lt;H27),G27,IF(AND(L27&gt;=H27,L27&lt;I27),H27,IF(AND(L27&gt;=I27,L27&lt;J27),I27,IF(AND(L27&gt;=J27,L27&lt;K27),J27,IF(L27&gt;=K27,K27,"0"))))))))/(K27-J27))+IF(L27&lt;G27,"1",IF(AND(L27&gt;=G27,L27&lt;H27),"1",IF(AND(L27&gt;=H27,L27&lt;I27),"2",IF(AND(L27&gt;=I27,L27&lt;J27),"3",IF(AND(L27&gt;=J27,L27&lt;K27),"4",IF(L27&gt;=K27,"5","0"))))))</f>
        <v>1</v>
      </c>
      <c r="N27" s="128">
        <f t="shared" si="6"/>
        <v>5.0000000000000001E-3</v>
      </c>
      <c r="O27" s="130"/>
      <c r="P27" s="130"/>
      <c r="Q27" s="130"/>
      <c r="R27" s="130"/>
      <c r="S27" s="130"/>
      <c r="T27" s="130"/>
      <c r="U27" s="130"/>
      <c r="V27" s="130"/>
      <c r="W27" s="130"/>
      <c r="X27" s="130"/>
    </row>
    <row r="28" spans="1:24" ht="18.75" customHeight="1">
      <c r="A28" s="112" t="s">
        <v>113</v>
      </c>
      <c r="B28" s="216">
        <v>1.1200000000000001</v>
      </c>
      <c r="C28" s="114" t="s">
        <v>114</v>
      </c>
      <c r="D28" s="118">
        <v>0.47</v>
      </c>
      <c r="E28" s="118" t="s">
        <v>94</v>
      </c>
      <c r="F28" s="122">
        <v>1</v>
      </c>
      <c r="G28" s="127">
        <v>43</v>
      </c>
      <c r="H28" s="127">
        <v>45</v>
      </c>
      <c r="I28" s="127">
        <v>47</v>
      </c>
      <c r="J28" s="127">
        <v>49</v>
      </c>
      <c r="K28" s="127">
        <v>51</v>
      </c>
      <c r="L28" s="165">
        <v>48.84</v>
      </c>
      <c r="M28" s="128">
        <f t="shared" si="8"/>
        <v>3.9200000000000017</v>
      </c>
      <c r="N28" s="128">
        <f t="shared" si="6"/>
        <v>3.920000000000002E-2</v>
      </c>
      <c r="O28" s="130"/>
      <c r="P28" s="130"/>
      <c r="Q28" s="130"/>
      <c r="R28" s="130"/>
      <c r="S28" s="130"/>
      <c r="T28" s="130"/>
      <c r="U28" s="130"/>
      <c r="V28" s="130"/>
      <c r="W28" s="130"/>
      <c r="X28" s="130"/>
    </row>
    <row r="29" spans="1:24" ht="18.75" customHeight="1">
      <c r="A29" s="225" t="s">
        <v>39</v>
      </c>
      <c r="B29" s="216">
        <v>1.1299999999999999</v>
      </c>
      <c r="C29" s="236" t="s">
        <v>115</v>
      </c>
      <c r="D29" s="116">
        <v>0.6</v>
      </c>
      <c r="E29" s="239" t="s">
        <v>116</v>
      </c>
      <c r="F29" s="199">
        <v>2.5</v>
      </c>
      <c r="G29" s="240">
        <v>30</v>
      </c>
      <c r="H29" s="240">
        <v>40</v>
      </c>
      <c r="I29" s="240">
        <v>50</v>
      </c>
      <c r="J29" s="240">
        <v>60</v>
      </c>
      <c r="K29" s="240">
        <v>70</v>
      </c>
      <c r="L29" s="215"/>
      <c r="M29" s="128">
        <f t="shared" si="8"/>
        <v>1</v>
      </c>
      <c r="N29" s="128">
        <f t="shared" si="6"/>
        <v>2.5000000000000001E-2</v>
      </c>
      <c r="O29" s="130"/>
      <c r="P29" s="130"/>
      <c r="Q29" s="130"/>
      <c r="R29" s="130"/>
      <c r="S29" s="130"/>
      <c r="T29" s="130"/>
      <c r="U29" s="130"/>
      <c r="V29" s="130"/>
      <c r="W29" s="130"/>
      <c r="X29" s="130"/>
    </row>
    <row r="30" spans="1:24" ht="18.75" customHeight="1">
      <c r="A30" s="225" t="s">
        <v>113</v>
      </c>
      <c r="B30" s="216">
        <v>1.1399999999999999</v>
      </c>
      <c r="C30" s="242" t="s">
        <v>117</v>
      </c>
      <c r="D30" s="243"/>
      <c r="E30" s="118" t="s">
        <v>94</v>
      </c>
      <c r="F30" s="246">
        <v>1</v>
      </c>
      <c r="G30" s="248">
        <v>30</v>
      </c>
      <c r="H30" s="248">
        <v>40</v>
      </c>
      <c r="I30" s="248">
        <v>50</v>
      </c>
      <c r="J30" s="248">
        <v>60</v>
      </c>
      <c r="K30" s="248">
        <v>70</v>
      </c>
      <c r="L30" s="223">
        <v>89.45</v>
      </c>
      <c r="M30" s="128">
        <f t="shared" si="8"/>
        <v>5</v>
      </c>
      <c r="N30" s="128">
        <f t="shared" si="6"/>
        <v>0.05</v>
      </c>
      <c r="O30" s="130"/>
      <c r="P30" s="130"/>
      <c r="Q30" s="130"/>
      <c r="R30" s="130"/>
      <c r="S30" s="130"/>
      <c r="T30" s="130"/>
      <c r="U30" s="130"/>
      <c r="V30" s="130"/>
      <c r="W30" s="130"/>
      <c r="X30" s="130"/>
    </row>
    <row r="31" spans="1:24" ht="18.75" customHeight="1">
      <c r="A31" s="225" t="s">
        <v>113</v>
      </c>
      <c r="B31" s="249">
        <v>1.1499999999999999</v>
      </c>
      <c r="C31" s="250" t="s">
        <v>118</v>
      </c>
      <c r="D31" s="116" t="s">
        <v>53</v>
      </c>
      <c r="E31" s="118" t="s">
        <v>119</v>
      </c>
      <c r="F31" s="251">
        <v>0</v>
      </c>
      <c r="G31" s="253" t="s">
        <v>121</v>
      </c>
      <c r="H31" s="180" t="s">
        <v>122</v>
      </c>
      <c r="I31" s="180" t="s">
        <v>123</v>
      </c>
      <c r="J31" s="180" t="s">
        <v>124</v>
      </c>
      <c r="K31" s="180" t="s">
        <v>125</v>
      </c>
      <c r="L31" s="165"/>
      <c r="M31" s="215"/>
      <c r="N31" s="128">
        <f t="shared" si="6"/>
        <v>0</v>
      </c>
      <c r="O31" s="130"/>
      <c r="P31" s="130"/>
      <c r="Q31" s="130"/>
      <c r="R31" s="130"/>
      <c r="S31" s="130"/>
      <c r="T31" s="130"/>
      <c r="U31" s="130"/>
      <c r="V31" s="130"/>
      <c r="W31" s="130"/>
      <c r="X31" s="130"/>
    </row>
    <row r="32" spans="1:24" ht="18.75" customHeight="1">
      <c r="A32" s="225"/>
      <c r="B32" s="216">
        <v>1.1599999999999999</v>
      </c>
      <c r="C32" s="134" t="s">
        <v>126</v>
      </c>
      <c r="D32" s="116" t="s">
        <v>127</v>
      </c>
      <c r="E32" s="118" t="s">
        <v>119</v>
      </c>
      <c r="F32" s="254">
        <v>1</v>
      </c>
      <c r="G32" s="255" t="s">
        <v>128</v>
      </c>
      <c r="H32" s="127" t="s">
        <v>129</v>
      </c>
      <c r="I32" s="127" t="s">
        <v>123</v>
      </c>
      <c r="J32" s="127" t="s">
        <v>124</v>
      </c>
      <c r="K32" s="127" t="s">
        <v>130</v>
      </c>
      <c r="L32" s="165"/>
      <c r="M32" s="215"/>
      <c r="N32" s="128">
        <f t="shared" si="6"/>
        <v>0</v>
      </c>
      <c r="O32" s="130"/>
      <c r="P32" s="130"/>
      <c r="Q32" s="130"/>
      <c r="R32" s="130"/>
      <c r="S32" s="130"/>
      <c r="T32" s="130"/>
      <c r="U32" s="130"/>
      <c r="V32" s="130"/>
      <c r="W32" s="130"/>
      <c r="X32" s="130"/>
    </row>
    <row r="33" spans="1:24" ht="18.75" customHeight="1">
      <c r="A33" s="225"/>
      <c r="B33" s="216">
        <v>1.17</v>
      </c>
      <c r="C33" s="114" t="s">
        <v>131</v>
      </c>
      <c r="D33" s="116" t="s">
        <v>132</v>
      </c>
      <c r="E33" s="118" t="s">
        <v>133</v>
      </c>
      <c r="F33" s="254">
        <v>0</v>
      </c>
      <c r="G33" s="256" t="s">
        <v>134</v>
      </c>
      <c r="H33" s="257"/>
      <c r="I33" s="257"/>
      <c r="J33" s="257"/>
      <c r="K33" s="256" t="s">
        <v>135</v>
      </c>
      <c r="L33" s="165"/>
      <c r="M33" s="215"/>
      <c r="N33" s="128">
        <f t="shared" si="6"/>
        <v>0</v>
      </c>
      <c r="O33" s="130"/>
      <c r="P33" s="130"/>
      <c r="Q33" s="130"/>
      <c r="R33" s="130"/>
      <c r="S33" s="130"/>
      <c r="T33" s="130"/>
      <c r="U33" s="130"/>
      <c r="V33" s="130"/>
      <c r="W33" s="130"/>
      <c r="X33" s="130"/>
    </row>
    <row r="34" spans="1:24" ht="18.75" customHeight="1">
      <c r="A34" s="112"/>
      <c r="B34" s="216">
        <v>1.18</v>
      </c>
      <c r="C34" s="250" t="s">
        <v>136</v>
      </c>
      <c r="D34" s="258" t="s">
        <v>127</v>
      </c>
      <c r="E34" s="118" t="s">
        <v>116</v>
      </c>
      <c r="F34" s="254">
        <v>1</v>
      </c>
      <c r="G34" s="253" t="s">
        <v>121</v>
      </c>
      <c r="H34" s="180" t="s">
        <v>122</v>
      </c>
      <c r="I34" s="180" t="s">
        <v>123</v>
      </c>
      <c r="J34" s="180" t="s">
        <v>124</v>
      </c>
      <c r="K34" s="180" t="s">
        <v>125</v>
      </c>
      <c r="L34" s="165">
        <v>3</v>
      </c>
      <c r="M34" s="215">
        <v>3</v>
      </c>
      <c r="N34" s="128">
        <f t="shared" si="6"/>
        <v>0.03</v>
      </c>
      <c r="O34" s="130"/>
      <c r="P34" s="130"/>
      <c r="Q34" s="130"/>
      <c r="R34" s="130"/>
      <c r="S34" s="130"/>
      <c r="T34" s="130"/>
      <c r="U34" s="130"/>
      <c r="V34" s="130"/>
      <c r="W34" s="130"/>
      <c r="X34" s="130"/>
    </row>
    <row r="35" spans="1:24" ht="18.75" customHeight="1">
      <c r="A35" s="225" t="s">
        <v>39</v>
      </c>
      <c r="B35" s="259">
        <v>1.19</v>
      </c>
      <c r="C35" s="260" t="s">
        <v>137</v>
      </c>
      <c r="D35" s="261">
        <v>0.54</v>
      </c>
      <c r="E35" s="262" t="s">
        <v>94</v>
      </c>
      <c r="F35" s="264">
        <v>2.5</v>
      </c>
      <c r="G35" s="127">
        <v>52</v>
      </c>
      <c r="H35" s="127">
        <v>53</v>
      </c>
      <c r="I35" s="127">
        <v>54</v>
      </c>
      <c r="J35" s="265">
        <v>55</v>
      </c>
      <c r="K35" s="127">
        <v>56</v>
      </c>
      <c r="L35" s="215">
        <v>78.45</v>
      </c>
      <c r="M35" s="128">
        <f>(((IF(L35&lt;G35,G35,IF(L35&gt;K35,K35,L35)))-(IF(L35&lt;G35,G35,IF(AND(L35&gt;=G35,L35&lt;H35),G35,IF(AND(L35&gt;=H35,L35&lt;I35),H35,IF(AND(L35&gt;=I35,L35&lt;J35),I35,IF(AND(L35&gt;=J35,L35&lt;K35),J35,IF(L35&gt;=K35,K35,"0"))))))))/(K35-J35))+IF(L35&lt;G35,"1",IF(AND(L35&gt;=G35,L35&lt;H35),"1",IF(AND(L35&gt;=H35,L35&lt;I35),"2",IF(AND(L35&gt;=I35,L35&lt;J35),"3",IF(AND(L35&gt;=J35,L35&lt;K35),"4",IF(L35&gt;=K35,"5","0"))))))</f>
        <v>5</v>
      </c>
      <c r="N35" s="128">
        <f t="shared" si="6"/>
        <v>0.125</v>
      </c>
    </row>
    <row r="36" spans="1:24" ht="18.75" customHeight="1">
      <c r="A36" s="225" t="s">
        <v>138</v>
      </c>
      <c r="B36" s="259">
        <v>1.2</v>
      </c>
      <c r="C36" s="267" t="s">
        <v>139</v>
      </c>
      <c r="D36" s="268" t="s">
        <v>130</v>
      </c>
      <c r="E36" s="272" t="s">
        <v>116</v>
      </c>
      <c r="F36" s="271">
        <v>3</v>
      </c>
      <c r="G36" s="255" t="s">
        <v>128</v>
      </c>
      <c r="H36" s="127" t="s">
        <v>129</v>
      </c>
      <c r="I36" s="180" t="s">
        <v>123</v>
      </c>
      <c r="J36" s="180" t="s">
        <v>124</v>
      </c>
      <c r="K36" s="127" t="s">
        <v>130</v>
      </c>
      <c r="L36" s="215">
        <v>5</v>
      </c>
      <c r="M36" s="215">
        <v>5</v>
      </c>
      <c r="N36" s="128">
        <f t="shared" si="6"/>
        <v>0.15</v>
      </c>
    </row>
    <row r="37" spans="1:24" ht="18.75" customHeight="1">
      <c r="A37" s="225" t="s">
        <v>113</v>
      </c>
      <c r="B37" s="259">
        <v>1.21</v>
      </c>
      <c r="C37" s="134" t="s">
        <v>142</v>
      </c>
      <c r="D37" s="273">
        <v>0.87</v>
      </c>
      <c r="E37" s="274" t="s">
        <v>143</v>
      </c>
      <c r="F37" s="275">
        <v>1</v>
      </c>
      <c r="G37" s="276">
        <v>79</v>
      </c>
      <c r="H37" s="276">
        <v>81</v>
      </c>
      <c r="I37" s="276">
        <v>83</v>
      </c>
      <c r="J37" s="276">
        <v>85</v>
      </c>
      <c r="K37" s="276">
        <v>87</v>
      </c>
      <c r="L37" s="215">
        <v>0</v>
      </c>
      <c r="M37" s="128">
        <f>(((IF(L37&lt;G37,G37,IF(L37&gt;K37,K37,L37)))-(IF(L37&lt;G37,G37,IF(AND(L37&gt;=G37,L37&lt;H37),G37,IF(AND(L37&gt;=H37,L37&lt;I37),H37,IF(AND(L37&gt;=I37,L37&lt;J37),I37,IF(AND(L37&gt;=J37,L37&lt;K37),J37,IF(L37&gt;=K37,K37,"0"))))))))/(K37-J37))+IF(L37&lt;G37,"1",IF(AND(L37&gt;=G37,L37&lt;H37),"1",IF(AND(L37&gt;=H37,L37&lt;I37),"2",IF(AND(L37&gt;=I37,L37&lt;J37),"3",IF(AND(L37&gt;=J37,L37&lt;K37),"4",IF(L37&gt;=K37,"5","0"))))))</f>
        <v>1</v>
      </c>
      <c r="N37" s="128">
        <f t="shared" si="6"/>
        <v>0.01</v>
      </c>
    </row>
    <row r="38" spans="1:24" ht="18.75" customHeight="1">
      <c r="A38" s="112" t="s">
        <v>39</v>
      </c>
      <c r="B38" s="259">
        <v>1.22</v>
      </c>
      <c r="C38" s="260" t="s">
        <v>144</v>
      </c>
      <c r="D38" s="268" t="s">
        <v>296</v>
      </c>
      <c r="E38" s="262" t="s">
        <v>94</v>
      </c>
      <c r="F38" s="275">
        <v>2.5</v>
      </c>
      <c r="G38" s="127">
        <v>4</v>
      </c>
      <c r="H38" s="127">
        <v>3.6</v>
      </c>
      <c r="I38" s="127">
        <v>3.2</v>
      </c>
      <c r="J38" s="127">
        <v>2.8</v>
      </c>
      <c r="K38" s="127">
        <v>2.4</v>
      </c>
      <c r="L38" s="215">
        <v>0</v>
      </c>
      <c r="M38" s="128">
        <f t="shared" ref="M38:M40" si="9">(((IF(L38&gt;G38,G38,IF(L38&lt;K38,K38,L38)))-(IF(L38&lt;G38,G38,IF(AND(L38&gt;=G38,L38&lt;H38),G38,IF(AND(L38&gt;=H38,L38&lt;I38),H38,IF(AND(L38&gt;=I38,L38&lt;J38),I38,IF(AND(L38&gt;=J38,L38&lt;K38),J38,IF(L38&gt;=K38,K38,"0"))))))))/(K38-J38))+IF(L38&lt;G38,"1",IF(AND(L38&gt;=G38,L38&lt;H38),"1",IF(AND(L38&gt;=H38,L38&lt;I38),"2",IF(AND(L38&gt;=I38,L38&lt;J38),"3",IF(AND(L38&gt;=J38,L38&lt;K38),"4",IF(L38&gt;=K38,"5","0"))))))</f>
        <v>5.0000000000000009</v>
      </c>
      <c r="N38" s="128">
        <f t="shared" si="6"/>
        <v>0.12500000000000003</v>
      </c>
    </row>
    <row r="39" spans="1:24" ht="18.75" customHeight="1">
      <c r="A39" s="112" t="s">
        <v>39</v>
      </c>
      <c r="B39" s="259">
        <v>1.23</v>
      </c>
      <c r="C39" s="278" t="s">
        <v>146</v>
      </c>
      <c r="D39" s="268" t="s">
        <v>297</v>
      </c>
      <c r="E39" s="262" t="s">
        <v>94</v>
      </c>
      <c r="F39" s="275">
        <v>2.5</v>
      </c>
      <c r="G39" s="180">
        <v>22</v>
      </c>
      <c r="H39" s="180">
        <v>21.75</v>
      </c>
      <c r="I39" s="180">
        <v>21.5</v>
      </c>
      <c r="J39" s="180">
        <v>21.25</v>
      </c>
      <c r="K39" s="180">
        <v>21</v>
      </c>
      <c r="L39" s="215">
        <v>7.37</v>
      </c>
      <c r="M39" s="128">
        <f t="shared" si="9"/>
        <v>5</v>
      </c>
      <c r="N39" s="128">
        <f t="shared" si="6"/>
        <v>0.125</v>
      </c>
    </row>
    <row r="40" spans="1:24" ht="18.75" customHeight="1">
      <c r="A40" s="534" t="s">
        <v>39</v>
      </c>
      <c r="B40" s="279">
        <v>1.24</v>
      </c>
      <c r="C40" s="280" t="s">
        <v>148</v>
      </c>
      <c r="D40" s="281" t="s">
        <v>149</v>
      </c>
      <c r="E40" s="262" t="s">
        <v>94</v>
      </c>
      <c r="F40" s="282">
        <v>1.3</v>
      </c>
      <c r="G40" s="127">
        <v>2.4</v>
      </c>
      <c r="H40" s="127">
        <v>2.2000000000000002</v>
      </c>
      <c r="I40" s="127">
        <v>2</v>
      </c>
      <c r="J40" s="127">
        <v>1.8</v>
      </c>
      <c r="K40" s="127">
        <v>1.6</v>
      </c>
      <c r="L40" s="182">
        <v>2.06</v>
      </c>
      <c r="M40" s="128">
        <f t="shared" si="9"/>
        <v>2.6999999999999997</v>
      </c>
      <c r="N40" s="128">
        <f t="shared" si="6"/>
        <v>3.5099999999999999E-2</v>
      </c>
    </row>
    <row r="41" spans="1:24" ht="18.75" customHeight="1">
      <c r="A41" s="535"/>
      <c r="B41" s="259"/>
      <c r="C41" s="285" t="s">
        <v>151</v>
      </c>
      <c r="D41" s="281">
        <v>0.1</v>
      </c>
      <c r="E41" s="286" t="s">
        <v>94</v>
      </c>
      <c r="F41" s="288">
        <v>1.2</v>
      </c>
      <c r="G41" s="289">
        <v>6</v>
      </c>
      <c r="H41" s="289">
        <v>8</v>
      </c>
      <c r="I41" s="289">
        <v>10</v>
      </c>
      <c r="J41" s="289">
        <v>12</v>
      </c>
      <c r="K41" s="289">
        <v>14</v>
      </c>
      <c r="L41" s="284">
        <v>1.64</v>
      </c>
      <c r="M41" s="128">
        <f>(((IF(L41&lt;G41,G41,IF(L41&gt;K41,K41,L41)))-(IF(L41&lt;G41,G41,IF(AND(L41&gt;=G41,L41&lt;H41),G41,IF(AND(L41&gt;=H41,L41&lt;I41),H41,IF(AND(L41&gt;=I41,L41&lt;J41),I41,IF(AND(L41&gt;=J41,L41&lt;K41),J41,IF(L41&gt;=K41,K41,"0"))))))))/(K41-J41))+IF(L41&lt;G41,"1",IF(AND(L41&gt;=G41,L41&lt;H41),"1",IF(AND(L41&gt;=H41,L41&lt;I41),"2",IF(AND(L41&gt;=I41,L41&lt;J41),"3",IF(AND(L41&gt;=J41,L41&lt;K41),"4",IF(L41&gt;=K41,"5","0"))))))</f>
        <v>1</v>
      </c>
      <c r="N41" s="128">
        <f t="shared" si="6"/>
        <v>1.2E-2</v>
      </c>
    </row>
    <row r="42" spans="1:24" ht="18.75" customHeight="1">
      <c r="A42" s="112" t="s">
        <v>113</v>
      </c>
      <c r="B42" s="259">
        <v>1.25</v>
      </c>
      <c r="C42" s="290" t="s">
        <v>153</v>
      </c>
      <c r="D42" s="291"/>
      <c r="E42" s="292"/>
      <c r="F42" s="294"/>
      <c r="G42" s="189"/>
      <c r="H42" s="295"/>
      <c r="I42" s="295"/>
      <c r="J42" s="295"/>
      <c r="K42" s="295"/>
      <c r="L42" s="194"/>
      <c r="M42" s="194"/>
      <c r="N42" s="196"/>
    </row>
    <row r="43" spans="1:24" ht="18.75" customHeight="1">
      <c r="A43" s="112"/>
      <c r="B43" s="259"/>
      <c r="C43" s="134" t="s">
        <v>154</v>
      </c>
      <c r="D43" s="41" t="s">
        <v>130</v>
      </c>
      <c r="E43" s="296" t="s">
        <v>116</v>
      </c>
      <c r="F43" s="297">
        <v>0.5</v>
      </c>
      <c r="G43" s="240" t="s">
        <v>121</v>
      </c>
      <c r="H43" s="299" t="s">
        <v>122</v>
      </c>
      <c r="I43" s="299" t="s">
        <v>123</v>
      </c>
      <c r="J43" s="299" t="s">
        <v>124</v>
      </c>
      <c r="K43" s="299" t="s">
        <v>125</v>
      </c>
      <c r="L43" s="39">
        <v>3</v>
      </c>
      <c r="M43" s="39">
        <v>3</v>
      </c>
      <c r="N43" s="128">
        <f t="shared" ref="N43:N45" si="10">SUM(M43*F43)/100</f>
        <v>1.4999999999999999E-2</v>
      </c>
    </row>
    <row r="44" spans="1:24" ht="18.75" customHeight="1">
      <c r="A44" s="112"/>
      <c r="B44" s="259"/>
      <c r="C44" s="114" t="s">
        <v>155</v>
      </c>
      <c r="D44" s="300" t="s">
        <v>130</v>
      </c>
      <c r="E44" s="301" t="s">
        <v>116</v>
      </c>
      <c r="F44" s="297">
        <v>0.5</v>
      </c>
      <c r="G44" s="302" t="s">
        <v>121</v>
      </c>
      <c r="H44" s="303" t="s">
        <v>122</v>
      </c>
      <c r="I44" s="303" t="s">
        <v>123</v>
      </c>
      <c r="J44" s="303" t="s">
        <v>124</v>
      </c>
      <c r="K44" s="303" t="s">
        <v>125</v>
      </c>
      <c r="L44" s="215"/>
      <c r="M44" s="215">
        <v>0</v>
      </c>
      <c r="N44" s="128">
        <f t="shared" si="10"/>
        <v>0</v>
      </c>
    </row>
    <row r="45" spans="1:24" ht="18.75" customHeight="1">
      <c r="A45" s="112"/>
      <c r="B45" s="259"/>
      <c r="C45" s="134" t="s">
        <v>156</v>
      </c>
      <c r="D45" s="304" t="s">
        <v>130</v>
      </c>
      <c r="E45" s="305" t="s">
        <v>116</v>
      </c>
      <c r="F45" s="307">
        <v>0.5</v>
      </c>
      <c r="G45" s="248" t="s">
        <v>121</v>
      </c>
      <c r="H45" s="308" t="s">
        <v>122</v>
      </c>
      <c r="I45" s="308" t="s">
        <v>123</v>
      </c>
      <c r="J45" s="308" t="s">
        <v>124</v>
      </c>
      <c r="K45" s="308" t="s">
        <v>125</v>
      </c>
      <c r="L45" s="284"/>
      <c r="M45" s="284">
        <v>0</v>
      </c>
      <c r="N45" s="128">
        <f t="shared" si="10"/>
        <v>0</v>
      </c>
    </row>
    <row r="46" spans="1:24" ht="18.75" customHeight="1">
      <c r="A46" s="112" t="s">
        <v>113</v>
      </c>
      <c r="B46" s="259">
        <v>1.26</v>
      </c>
      <c r="C46" s="290" t="s">
        <v>157</v>
      </c>
      <c r="D46" s="309"/>
      <c r="E46" s="292"/>
      <c r="F46" s="294"/>
      <c r="G46" s="189"/>
      <c r="H46" s="295"/>
      <c r="I46" s="295"/>
      <c r="J46" s="295"/>
      <c r="K46" s="295"/>
      <c r="L46" s="194"/>
      <c r="M46" s="194"/>
      <c r="N46" s="196"/>
    </row>
    <row r="47" spans="1:24" ht="18.75" customHeight="1">
      <c r="A47" s="225"/>
      <c r="B47" s="259"/>
      <c r="C47" s="114" t="s">
        <v>158</v>
      </c>
      <c r="D47" s="41" t="s">
        <v>130</v>
      </c>
      <c r="E47" s="296" t="s">
        <v>116</v>
      </c>
      <c r="F47" s="254">
        <v>0.5</v>
      </c>
      <c r="G47" s="240" t="s">
        <v>121</v>
      </c>
      <c r="H47" s="299" t="s">
        <v>122</v>
      </c>
      <c r="I47" s="299" t="s">
        <v>123</v>
      </c>
      <c r="J47" s="299" t="s">
        <v>124</v>
      </c>
      <c r="K47" s="299" t="s">
        <v>125</v>
      </c>
      <c r="L47" s="39">
        <v>0</v>
      </c>
      <c r="M47" s="39">
        <v>0</v>
      </c>
      <c r="N47" s="128">
        <f t="shared" ref="N47:N53" si="11">SUM(M47*F47)/100</f>
        <v>0</v>
      </c>
    </row>
    <row r="48" spans="1:24" ht="18.75" customHeight="1">
      <c r="A48" s="225"/>
      <c r="B48" s="259"/>
      <c r="C48" s="114" t="s">
        <v>159</v>
      </c>
      <c r="D48" s="155" t="s">
        <v>130</v>
      </c>
      <c r="E48" s="301" t="s">
        <v>116</v>
      </c>
      <c r="F48" s="254">
        <v>0.5</v>
      </c>
      <c r="G48" s="302" t="s">
        <v>121</v>
      </c>
      <c r="H48" s="303" t="s">
        <v>122</v>
      </c>
      <c r="I48" s="303" t="s">
        <v>123</v>
      </c>
      <c r="J48" s="303" t="s">
        <v>124</v>
      </c>
      <c r="K48" s="303" t="s">
        <v>125</v>
      </c>
      <c r="L48" s="223"/>
      <c r="M48" s="223">
        <v>0</v>
      </c>
      <c r="N48" s="128">
        <f t="shared" si="11"/>
        <v>0</v>
      </c>
    </row>
    <row r="49" spans="1:14" ht="18.75" customHeight="1">
      <c r="A49" s="225"/>
      <c r="B49" s="312"/>
      <c r="C49" s="313" t="s">
        <v>160</v>
      </c>
      <c r="D49" s="300" t="s">
        <v>130</v>
      </c>
      <c r="E49" s="301" t="s">
        <v>116</v>
      </c>
      <c r="F49" s="254">
        <v>0.5</v>
      </c>
      <c r="G49" s="302" t="s">
        <v>121</v>
      </c>
      <c r="H49" s="303" t="s">
        <v>122</v>
      </c>
      <c r="I49" s="303" t="s">
        <v>123</v>
      </c>
      <c r="J49" s="303" t="s">
        <v>124</v>
      </c>
      <c r="K49" s="303" t="s">
        <v>125</v>
      </c>
      <c r="L49" s="215"/>
      <c r="M49" s="215">
        <v>0</v>
      </c>
      <c r="N49" s="128">
        <f t="shared" si="11"/>
        <v>0</v>
      </c>
    </row>
    <row r="50" spans="1:14" ht="18.75" customHeight="1">
      <c r="A50" s="225"/>
      <c r="B50" s="259"/>
      <c r="C50" s="114" t="s">
        <v>161</v>
      </c>
      <c r="D50" s="300">
        <v>1</v>
      </c>
      <c r="E50" s="301" t="s">
        <v>116</v>
      </c>
      <c r="F50" s="254">
        <v>0.5</v>
      </c>
      <c r="G50" s="302">
        <v>80</v>
      </c>
      <c r="H50" s="315">
        <v>85</v>
      </c>
      <c r="I50" s="315">
        <v>90</v>
      </c>
      <c r="J50" s="315">
        <v>95</v>
      </c>
      <c r="K50" s="315">
        <v>100</v>
      </c>
      <c r="L50" s="215"/>
      <c r="M50" s="128">
        <f>(((IF(L50&lt;G50,G50,IF(L50&gt;K50,K50,L50)))-(IF(L50&lt;G50,G50,IF(AND(L50&gt;=G50,L50&lt;H50),G50,IF(AND(L50&gt;=H50,L50&lt;I50),H50,IF(AND(L50&gt;=I50,L50&lt;J50),I50,IF(AND(L50&gt;=J50,L50&lt;K50),J50,IF(L50&gt;=K50,K50,"0"))))))))/(K50-J50))+IF(L50&lt;G50,"1",IF(AND(L50&gt;=G50,L50&lt;H50),"1",IF(AND(L50&gt;=H50,L50&lt;I50),"2",IF(AND(L50&gt;=I50,L50&lt;J50),"3",IF(AND(L50&gt;=J50,L50&lt;K50),"4",IF(L50&gt;=K50,"5","0"))))))</f>
        <v>1</v>
      </c>
      <c r="N50" s="128">
        <f t="shared" si="11"/>
        <v>5.0000000000000001E-3</v>
      </c>
    </row>
    <row r="51" spans="1:14" ht="18.75" customHeight="1">
      <c r="A51" s="112"/>
      <c r="B51" s="259"/>
      <c r="C51" s="134" t="s">
        <v>162</v>
      </c>
      <c r="D51" s="300">
        <v>1</v>
      </c>
      <c r="E51" s="301" t="s">
        <v>116</v>
      </c>
      <c r="F51" s="254">
        <v>0.5</v>
      </c>
      <c r="G51" s="302" t="s">
        <v>121</v>
      </c>
      <c r="H51" s="303" t="s">
        <v>122</v>
      </c>
      <c r="I51" s="303" t="s">
        <v>123</v>
      </c>
      <c r="J51" s="303" t="s">
        <v>124</v>
      </c>
      <c r="K51" s="303" t="s">
        <v>125</v>
      </c>
      <c r="L51" s="317"/>
      <c r="M51" s="318">
        <v>0</v>
      </c>
      <c r="N51" s="128">
        <f t="shared" si="11"/>
        <v>0</v>
      </c>
    </row>
    <row r="52" spans="1:14" ht="18.75" customHeight="1">
      <c r="A52" s="112" t="s">
        <v>113</v>
      </c>
      <c r="B52" s="259">
        <v>1.27</v>
      </c>
      <c r="C52" s="114" t="s">
        <v>163</v>
      </c>
      <c r="D52" s="300">
        <v>0.8</v>
      </c>
      <c r="E52" s="301" t="s">
        <v>116</v>
      </c>
      <c r="F52" s="254">
        <v>1</v>
      </c>
      <c r="G52" s="302">
        <v>40</v>
      </c>
      <c r="H52" s="315">
        <v>50</v>
      </c>
      <c r="I52" s="315">
        <v>60</v>
      </c>
      <c r="J52" s="315">
        <v>70</v>
      </c>
      <c r="K52" s="315">
        <v>80</v>
      </c>
      <c r="L52" s="317"/>
      <c r="M52" s="128">
        <f>(((IF(L52&lt;G52,G52,IF(L52&gt;K52,K52,L52)))-(IF(L52&lt;G52,G52,IF(AND(L52&gt;=G52,L52&lt;H52),G52,IF(AND(L52&gt;=H52,L52&lt;I52),H52,IF(AND(L52&gt;=I52,L52&lt;J52),I52,IF(AND(L52&gt;=J52,L52&lt;K52),J52,IF(L52&gt;=K52,K52,"0"))))))))/(K52-J52))+IF(L52&lt;G52,"1",IF(AND(L52&gt;=G52,L52&lt;H52),"1",IF(AND(L52&gt;=H52,L52&lt;I52),"2",IF(AND(L52&gt;=I52,L52&lt;J52),"3",IF(AND(L52&gt;=J52,L52&lt;K52),"4",IF(L52&gt;=K52,"5","0"))))))</f>
        <v>1</v>
      </c>
      <c r="N52" s="128">
        <f t="shared" si="11"/>
        <v>0.01</v>
      </c>
    </row>
    <row r="53" spans="1:14" ht="18.75" customHeight="1">
      <c r="A53" s="320"/>
      <c r="B53" s="279">
        <v>1.28</v>
      </c>
      <c r="C53" s="250" t="s">
        <v>164</v>
      </c>
      <c r="D53" s="304">
        <v>0.8</v>
      </c>
      <c r="E53" s="305" t="s">
        <v>116</v>
      </c>
      <c r="F53" s="322">
        <v>0.5</v>
      </c>
      <c r="G53" s="323">
        <v>70</v>
      </c>
      <c r="H53" s="323">
        <v>75</v>
      </c>
      <c r="I53" s="323">
        <v>80</v>
      </c>
      <c r="J53" s="323">
        <v>85</v>
      </c>
      <c r="K53" s="323">
        <v>90</v>
      </c>
      <c r="L53" s="324"/>
      <c r="M53" s="128">
        <v>5</v>
      </c>
      <c r="N53" s="128">
        <f t="shared" si="11"/>
        <v>2.5000000000000001E-2</v>
      </c>
    </row>
    <row r="54" spans="1:14" ht="18.75" customHeight="1">
      <c r="A54" s="320"/>
      <c r="B54" s="326">
        <v>1.29</v>
      </c>
      <c r="C54" s="327" t="s">
        <v>165</v>
      </c>
      <c r="D54" s="291"/>
      <c r="E54" s="292"/>
      <c r="F54" s="189"/>
      <c r="G54" s="189"/>
      <c r="H54" s="295"/>
      <c r="I54" s="189"/>
      <c r="J54" s="189"/>
      <c r="K54" s="295"/>
      <c r="L54" s="194"/>
      <c r="M54" s="194"/>
      <c r="N54" s="196"/>
    </row>
    <row r="55" spans="1:14" ht="18.75" customHeight="1">
      <c r="A55" s="153"/>
      <c r="B55" s="328"/>
      <c r="C55" s="250" t="s">
        <v>166</v>
      </c>
      <c r="D55" s="329">
        <v>0.6</v>
      </c>
      <c r="E55" s="296" t="s">
        <v>116</v>
      </c>
      <c r="F55" s="297">
        <v>0.5</v>
      </c>
      <c r="G55" s="171">
        <v>40</v>
      </c>
      <c r="H55" s="171">
        <v>45</v>
      </c>
      <c r="I55" s="171">
        <v>50</v>
      </c>
      <c r="J55" s="171">
        <v>55</v>
      </c>
      <c r="K55" s="171">
        <v>60</v>
      </c>
      <c r="L55" s="39"/>
      <c r="M55" s="128">
        <f t="shared" ref="M55:M57" si="12">(((IF(L55&lt;G55,G55,IF(L55&gt;K55,K55,L55)))-(IF(L55&lt;G55,G55,IF(AND(L55&gt;=G55,L55&lt;H55),G55,IF(AND(L55&gt;=H55,L55&lt;I55),H55,IF(AND(L55&gt;=I55,L55&lt;J55),I55,IF(AND(L55&gt;=J55,L55&lt;K55),J55,IF(L55&gt;=K55,K55,"0"))))))))/(K55-J55))+IF(L55&lt;G55,"1",IF(AND(L55&gt;=G55,L55&lt;H55),"1",IF(AND(L55&gt;=H55,L55&lt;I55),"2",IF(AND(L55&gt;=I55,L55&lt;J55),"3",IF(AND(L55&gt;=J55,L55&lt;K55),"4",IF(L55&gt;=K55,"5","0"))))))</f>
        <v>1</v>
      </c>
      <c r="N55" s="128">
        <f t="shared" ref="N55:N60" si="13">SUM(M55*F55)/100</f>
        <v>5.0000000000000001E-3</v>
      </c>
    </row>
    <row r="56" spans="1:14" ht="18.75" customHeight="1">
      <c r="A56" s="153"/>
      <c r="B56" s="331"/>
      <c r="C56" s="250" t="s">
        <v>167</v>
      </c>
      <c r="D56" s="300">
        <v>0.5</v>
      </c>
      <c r="E56" s="301" t="s">
        <v>116</v>
      </c>
      <c r="F56" s="254">
        <v>0.5</v>
      </c>
      <c r="G56" s="127">
        <v>30</v>
      </c>
      <c r="H56" s="127">
        <v>35</v>
      </c>
      <c r="I56" s="127">
        <v>40</v>
      </c>
      <c r="J56" s="127">
        <v>45</v>
      </c>
      <c r="K56" s="127">
        <v>50</v>
      </c>
      <c r="L56" s="215"/>
      <c r="M56" s="128">
        <f t="shared" si="12"/>
        <v>1</v>
      </c>
      <c r="N56" s="128">
        <f t="shared" si="13"/>
        <v>5.0000000000000001E-3</v>
      </c>
    </row>
    <row r="57" spans="1:14" ht="18.75" customHeight="1">
      <c r="A57" s="112"/>
      <c r="B57" s="312"/>
      <c r="C57" s="250" t="s">
        <v>168</v>
      </c>
      <c r="D57" s="300">
        <v>0.4</v>
      </c>
      <c r="E57" s="301" t="s">
        <v>116</v>
      </c>
      <c r="F57" s="254">
        <v>0.5</v>
      </c>
      <c r="G57" s="127">
        <v>20</v>
      </c>
      <c r="H57" s="127">
        <v>25</v>
      </c>
      <c r="I57" s="127">
        <v>30</v>
      </c>
      <c r="J57" s="127">
        <v>35</v>
      </c>
      <c r="K57" s="127">
        <v>40</v>
      </c>
      <c r="L57" s="215"/>
      <c r="M57" s="128">
        <f t="shared" si="12"/>
        <v>1</v>
      </c>
      <c r="N57" s="128">
        <f t="shared" si="13"/>
        <v>5.0000000000000001E-3</v>
      </c>
    </row>
    <row r="58" spans="1:14" ht="18.75" customHeight="1">
      <c r="A58" s="225" t="s">
        <v>169</v>
      </c>
      <c r="B58" s="259">
        <v>1.3</v>
      </c>
      <c r="C58" s="332" t="s">
        <v>170</v>
      </c>
      <c r="D58" s="333"/>
      <c r="E58" s="333" t="s">
        <v>116</v>
      </c>
      <c r="F58" s="335">
        <v>0</v>
      </c>
      <c r="G58" s="302" t="s">
        <v>121</v>
      </c>
      <c r="H58" s="303" t="s">
        <v>122</v>
      </c>
      <c r="I58" s="303" t="s">
        <v>123</v>
      </c>
      <c r="J58" s="303" t="s">
        <v>124</v>
      </c>
      <c r="K58" s="303" t="s">
        <v>125</v>
      </c>
      <c r="L58" s="165"/>
      <c r="M58" s="215">
        <v>2</v>
      </c>
      <c r="N58" s="128">
        <f t="shared" si="13"/>
        <v>0</v>
      </c>
    </row>
    <row r="59" spans="1:14" ht="18.75" customHeight="1">
      <c r="A59" s="112"/>
      <c r="B59" s="216">
        <v>1.31</v>
      </c>
      <c r="C59" s="337" t="s">
        <v>171</v>
      </c>
      <c r="D59" s="338"/>
      <c r="E59" s="339"/>
      <c r="F59" s="335">
        <v>1.3</v>
      </c>
      <c r="G59" s="171">
        <v>2</v>
      </c>
      <c r="H59" s="171">
        <v>4</v>
      </c>
      <c r="I59" s="171">
        <v>6</v>
      </c>
      <c r="J59" s="171">
        <v>8</v>
      </c>
      <c r="K59" s="171">
        <v>10</v>
      </c>
      <c r="L59" s="165"/>
      <c r="M59" s="128">
        <v>5</v>
      </c>
      <c r="N59" s="128">
        <f t="shared" si="13"/>
        <v>6.5000000000000002E-2</v>
      </c>
    </row>
    <row r="60" spans="1:14" ht="18.75" customHeight="1">
      <c r="A60" s="225"/>
      <c r="B60" s="279">
        <v>1.32</v>
      </c>
      <c r="C60" s="342" t="s">
        <v>172</v>
      </c>
      <c r="D60" s="344"/>
      <c r="E60" s="345"/>
      <c r="F60" s="271">
        <v>1.2</v>
      </c>
      <c r="G60" s="346">
        <v>1</v>
      </c>
      <c r="H60" s="346">
        <v>2</v>
      </c>
      <c r="I60" s="346">
        <v>3</v>
      </c>
      <c r="J60" s="346">
        <v>4</v>
      </c>
      <c r="K60" s="346">
        <v>5</v>
      </c>
      <c r="L60" s="182"/>
      <c r="M60" s="324">
        <v>5</v>
      </c>
      <c r="N60" s="324">
        <f t="shared" si="13"/>
        <v>0.06</v>
      </c>
    </row>
    <row r="61" spans="1:14" ht="18.75" customHeight="1">
      <c r="A61" s="225"/>
      <c r="B61" s="348"/>
      <c r="C61" s="350" t="s">
        <v>173</v>
      </c>
      <c r="D61" s="351"/>
      <c r="E61" s="351"/>
      <c r="F61" s="354">
        <v>30</v>
      </c>
      <c r="G61" s="355"/>
      <c r="H61" s="355"/>
      <c r="I61" s="355"/>
      <c r="J61" s="355"/>
      <c r="K61" s="355"/>
      <c r="L61" s="355"/>
      <c r="M61" s="355"/>
      <c r="N61" s="355"/>
    </row>
    <row r="62" spans="1:14" ht="18.75" customHeight="1">
      <c r="A62" s="225"/>
      <c r="B62" s="357"/>
      <c r="C62" s="156" t="s">
        <v>174</v>
      </c>
      <c r="D62" s="359"/>
      <c r="E62" s="361"/>
      <c r="F62" s="275"/>
      <c r="G62" s="154"/>
      <c r="H62" s="154"/>
      <c r="I62" s="154"/>
      <c r="J62" s="154"/>
      <c r="K62" s="154"/>
      <c r="L62" s="154"/>
      <c r="M62" s="154"/>
      <c r="N62" s="154"/>
    </row>
    <row r="63" spans="1:14" ht="18.75" customHeight="1">
      <c r="A63" s="225" t="s">
        <v>169</v>
      </c>
      <c r="B63" s="363">
        <v>2.1</v>
      </c>
      <c r="C63" s="365" t="s">
        <v>175</v>
      </c>
      <c r="D63" s="367" t="s">
        <v>53</v>
      </c>
      <c r="E63" s="369" t="s">
        <v>116</v>
      </c>
      <c r="F63" s="282">
        <v>3</v>
      </c>
      <c r="G63" s="289" t="s">
        <v>121</v>
      </c>
      <c r="H63" s="289" t="s">
        <v>122</v>
      </c>
      <c r="I63" s="289" t="s">
        <v>123</v>
      </c>
      <c r="J63" s="289" t="s">
        <v>124</v>
      </c>
      <c r="K63" s="289" t="s">
        <v>125</v>
      </c>
      <c r="L63" s="371">
        <v>2</v>
      </c>
      <c r="M63" s="371">
        <v>2</v>
      </c>
      <c r="N63" s="172">
        <f>SUM(M63*F63)/100</f>
        <v>0.06</v>
      </c>
    </row>
    <row r="64" spans="1:14" ht="18.75" customHeight="1">
      <c r="A64" s="225" t="s">
        <v>169</v>
      </c>
      <c r="B64" s="358">
        <v>2.2000000000000002</v>
      </c>
      <c r="C64" s="341" t="s">
        <v>176</v>
      </c>
      <c r="D64" s="364"/>
      <c r="E64" s="366"/>
      <c r="F64" s="368"/>
      <c r="G64" s="194"/>
      <c r="H64" s="194"/>
      <c r="I64" s="194"/>
      <c r="J64" s="194"/>
      <c r="K64" s="194"/>
      <c r="L64" s="194"/>
      <c r="M64" s="194"/>
      <c r="N64" s="196"/>
    </row>
    <row r="65" spans="1:14" ht="18.75" customHeight="1">
      <c r="A65" s="225"/>
      <c r="B65" s="259"/>
      <c r="C65" s="360" t="s">
        <v>177</v>
      </c>
      <c r="D65" s="370" t="s">
        <v>178</v>
      </c>
      <c r="E65" s="372" t="s">
        <v>94</v>
      </c>
      <c r="F65" s="374">
        <v>1.5</v>
      </c>
      <c r="G65" s="171">
        <v>20</v>
      </c>
      <c r="H65" s="171">
        <v>25</v>
      </c>
      <c r="I65" s="171">
        <v>30</v>
      </c>
      <c r="J65" s="171">
        <v>35</v>
      </c>
      <c r="K65" s="171">
        <v>40</v>
      </c>
      <c r="L65" s="39">
        <v>18.77</v>
      </c>
      <c r="M65" s="128">
        <f t="shared" ref="M65:M66" si="14">(((IF(L65&lt;G65,G65,IF(L65&gt;K65,K65,L65)))-(IF(L65&lt;G65,G65,IF(AND(L65&gt;=G65,L65&lt;H65),G65,IF(AND(L65&gt;=H65,L65&lt;I65),H65,IF(AND(L65&gt;=I65,L65&lt;J65),I65,IF(AND(L65&gt;=J65,L65&lt;K65),J65,IF(L65&gt;=K65,K65,"0"))))))))/(K65-J65))+IF(L65&lt;G65,"1",IF(AND(L65&gt;=G65,L65&lt;H65),"1",IF(AND(L65&gt;=H65,L65&lt;I65),"2",IF(AND(L65&gt;=I65,L65&lt;J65),"3",IF(AND(L65&gt;=J65,L65&lt;K65),"4",IF(L65&gt;=K65,"5","0"))))))</f>
        <v>1</v>
      </c>
      <c r="N65" s="128">
        <f t="shared" ref="N65:N81" si="15">SUM(M65*F65)/100</f>
        <v>1.4999999999999999E-2</v>
      </c>
    </row>
    <row r="66" spans="1:14" ht="18.75" customHeight="1">
      <c r="A66" s="112"/>
      <c r="B66" s="259"/>
      <c r="C66" s="360" t="s">
        <v>179</v>
      </c>
      <c r="D66" s="268" t="s">
        <v>180</v>
      </c>
      <c r="E66" s="274" t="s">
        <v>94</v>
      </c>
      <c r="F66" s="335">
        <v>1.5</v>
      </c>
      <c r="G66" s="127">
        <v>25</v>
      </c>
      <c r="H66" s="127">
        <v>30</v>
      </c>
      <c r="I66" s="127">
        <v>35</v>
      </c>
      <c r="J66" s="127">
        <v>40</v>
      </c>
      <c r="K66" s="276">
        <v>45</v>
      </c>
      <c r="L66" s="215">
        <v>18.079999999999998</v>
      </c>
      <c r="M66" s="128">
        <f t="shared" si="14"/>
        <v>1</v>
      </c>
      <c r="N66" s="128">
        <f t="shared" si="15"/>
        <v>1.4999999999999999E-2</v>
      </c>
    </row>
    <row r="67" spans="1:14" ht="18.75" customHeight="1">
      <c r="A67" s="225" t="s">
        <v>39</v>
      </c>
      <c r="B67" s="358">
        <v>2.2999999999999998</v>
      </c>
      <c r="C67" s="260" t="s">
        <v>181</v>
      </c>
      <c r="D67" s="268" t="s">
        <v>97</v>
      </c>
      <c r="E67" s="274" t="s">
        <v>94</v>
      </c>
      <c r="F67" s="377">
        <v>2</v>
      </c>
      <c r="G67" s="276">
        <v>8</v>
      </c>
      <c r="H67" s="276">
        <v>7.75</v>
      </c>
      <c r="I67" s="379">
        <v>7.5</v>
      </c>
      <c r="J67" s="276">
        <v>7.25</v>
      </c>
      <c r="K67" s="276">
        <v>7</v>
      </c>
      <c r="L67" s="318">
        <v>3.94</v>
      </c>
      <c r="M67" s="128">
        <f>(((IF(L67&gt;G67,G67,IF(L67&lt;K67,K67,L67)))-(IF(L67&lt;G67,G67,IF(AND(L67&gt;=G67,L67&lt;H67),G67,IF(AND(L67&gt;=H67,L67&lt;I67),H67,IF(AND(L67&gt;=I67,L67&lt;J67),I67,IF(AND(L67&gt;=J67,L67&lt;K67),J67,IF(L67&gt;=K67,K67,"0"))))))))/(K67-J67))+IF(L67&lt;G67,"1",IF(AND(L67&gt;=G67,L67&lt;H67),"1",IF(AND(L67&gt;=H67,L67&lt;I67),"2",IF(AND(L67&gt;=I67,L67&lt;J67),"3",IF(AND(L67&gt;=J67,L67&lt;K67),"4",IF(L67&gt;=K67,"5","0"))))))</f>
        <v>5</v>
      </c>
      <c r="N67" s="128">
        <f t="shared" si="15"/>
        <v>0.1</v>
      </c>
    </row>
    <row r="68" spans="1:14" ht="18.75" customHeight="1">
      <c r="A68" s="225" t="s">
        <v>169</v>
      </c>
      <c r="B68" s="358">
        <v>2.4</v>
      </c>
      <c r="C68" s="360" t="s">
        <v>182</v>
      </c>
      <c r="D68" s="268"/>
      <c r="E68" s="388"/>
      <c r="F68" s="282">
        <v>3</v>
      </c>
      <c r="G68" s="382"/>
      <c r="H68" s="382"/>
      <c r="I68" s="382"/>
      <c r="J68" s="382"/>
      <c r="K68" s="382"/>
      <c r="L68" s="284">
        <v>2</v>
      </c>
      <c r="M68" s="284">
        <v>2</v>
      </c>
      <c r="N68" s="128">
        <f t="shared" si="15"/>
        <v>0.06</v>
      </c>
    </row>
    <row r="69" spans="1:14" ht="18.75" customHeight="1">
      <c r="A69" s="112" t="s">
        <v>39</v>
      </c>
      <c r="B69" s="358">
        <v>2.5</v>
      </c>
      <c r="C69" s="384" t="s">
        <v>183</v>
      </c>
      <c r="D69" s="268">
        <v>0.2</v>
      </c>
      <c r="E69" s="274" t="s">
        <v>94</v>
      </c>
      <c r="F69" s="368"/>
      <c r="G69" s="276">
        <v>16</v>
      </c>
      <c r="H69" s="276">
        <v>18</v>
      </c>
      <c r="I69" s="276">
        <v>20</v>
      </c>
      <c r="J69" s="276">
        <v>22</v>
      </c>
      <c r="K69" s="276">
        <v>24</v>
      </c>
      <c r="L69" s="318">
        <v>16.59</v>
      </c>
      <c r="M69" s="128">
        <f t="shared" ref="M69:M72" si="16">(((IF(L69&lt;G69,G69,IF(L69&gt;K69,K69,L69)))-(IF(L69&lt;G69,G69,IF(AND(L69&gt;=G69,L69&lt;H69),G69,IF(AND(L69&gt;=H69,L69&lt;I69),H69,IF(AND(L69&gt;=I69,L69&lt;J69),I69,IF(AND(L69&gt;=J69,L69&lt;K69),J69,IF(L69&gt;=K69,K69,"0"))))))))/(K69-J69))+IF(L69&lt;G69,"1",IF(AND(L69&gt;=G69,L69&lt;H69),"1",IF(AND(L69&gt;=H69,L69&lt;I69),"2",IF(AND(L69&gt;=I69,L69&lt;J69),"3",IF(AND(L69&gt;=J69,L69&lt;K69),"4",IF(L69&gt;=K69,"5","0"))))))</f>
        <v>1.2949999999999999</v>
      </c>
      <c r="N69" s="128">
        <f t="shared" si="15"/>
        <v>0</v>
      </c>
    </row>
    <row r="70" spans="1:14" ht="18.75" customHeight="1">
      <c r="A70" s="112"/>
      <c r="B70" s="358"/>
      <c r="C70" s="285" t="s">
        <v>184</v>
      </c>
      <c r="D70" s="268">
        <v>0.1</v>
      </c>
      <c r="E70" s="274"/>
      <c r="F70" s="392"/>
      <c r="G70" s="87">
        <v>6</v>
      </c>
      <c r="H70" s="87">
        <v>8</v>
      </c>
      <c r="I70" s="87">
        <v>10</v>
      </c>
      <c r="J70" s="87">
        <v>12</v>
      </c>
      <c r="K70" s="87">
        <v>14</v>
      </c>
      <c r="L70" s="390"/>
      <c r="M70" s="128">
        <f t="shared" si="16"/>
        <v>1</v>
      </c>
      <c r="N70" s="128">
        <f t="shared" si="15"/>
        <v>0</v>
      </c>
    </row>
    <row r="71" spans="1:14" ht="18.75" customHeight="1">
      <c r="A71" s="112"/>
      <c r="B71" s="358"/>
      <c r="C71" s="280" t="s">
        <v>185</v>
      </c>
      <c r="D71" s="268">
        <v>0.2</v>
      </c>
      <c r="E71" s="274"/>
      <c r="F71" s="275">
        <v>0</v>
      </c>
      <c r="G71" s="276">
        <v>16</v>
      </c>
      <c r="H71" s="276">
        <v>18</v>
      </c>
      <c r="I71" s="276">
        <v>20</v>
      </c>
      <c r="J71" s="276">
        <v>22</v>
      </c>
      <c r="K71" s="276">
        <v>24</v>
      </c>
      <c r="L71" s="318"/>
      <c r="M71" s="128">
        <f t="shared" si="16"/>
        <v>1</v>
      </c>
      <c r="N71" s="128">
        <f t="shared" si="15"/>
        <v>0</v>
      </c>
    </row>
    <row r="72" spans="1:14" ht="18.75" customHeight="1">
      <c r="A72" s="112"/>
      <c r="B72" s="358"/>
      <c r="C72" s="360" t="s">
        <v>186</v>
      </c>
      <c r="D72" s="268">
        <v>0.3</v>
      </c>
      <c r="E72" s="274"/>
      <c r="F72" s="275">
        <v>2</v>
      </c>
      <c r="G72" s="276">
        <v>26</v>
      </c>
      <c r="H72" s="276">
        <v>28</v>
      </c>
      <c r="I72" s="276">
        <v>30</v>
      </c>
      <c r="J72" s="276">
        <v>32</v>
      </c>
      <c r="K72" s="276">
        <v>34</v>
      </c>
      <c r="L72" s="215">
        <v>32.04</v>
      </c>
      <c r="M72" s="128">
        <f t="shared" si="16"/>
        <v>4.0199999999999996</v>
      </c>
      <c r="N72" s="128">
        <f t="shared" si="15"/>
        <v>8.0399999999999985E-2</v>
      </c>
    </row>
    <row r="73" spans="1:14" ht="18.75" customHeight="1">
      <c r="A73" s="225" t="s">
        <v>169</v>
      </c>
      <c r="B73" s="358">
        <v>2.6</v>
      </c>
      <c r="C73" s="360" t="s">
        <v>187</v>
      </c>
      <c r="D73" s="268" t="s">
        <v>188</v>
      </c>
      <c r="E73" s="274" t="s">
        <v>94</v>
      </c>
      <c r="F73" s="275">
        <v>0</v>
      </c>
      <c r="G73" s="276">
        <v>14</v>
      </c>
      <c r="H73" s="276">
        <v>13</v>
      </c>
      <c r="I73" s="276">
        <v>12</v>
      </c>
      <c r="J73" s="276">
        <v>11</v>
      </c>
      <c r="K73" s="276">
        <v>10</v>
      </c>
      <c r="L73" s="215">
        <v>4.8</v>
      </c>
      <c r="M73" s="128">
        <f>(((IF(L73&gt;G73,G73,IF(L73&lt;K73,K73,L73)))-(IF(L73&lt;G73,G73,IF(AND(L73&gt;=G73,L73&lt;H73),G73,IF(AND(L73&gt;=H73,L73&lt;I73),H73,IF(AND(L73&gt;=I73,L73&lt;J73),I73,IF(AND(L73&gt;=J73,L73&lt;K73),J73,IF(L73&gt;=K73,K73,"0"))))))))/(K73-J73))+IF(L73&lt;G73,"1",IF(AND(L73&gt;=G73,L73&lt;H73),"1",IF(AND(L73&gt;=H73,L73&lt;I73),"2",IF(AND(L73&gt;=I73,L73&lt;J73),"3",IF(AND(L73&gt;=J73,L73&lt;K73),"4",IF(L73&gt;=K73,"5","0"))))))</f>
        <v>5</v>
      </c>
      <c r="N73" s="128">
        <f t="shared" si="15"/>
        <v>0</v>
      </c>
    </row>
    <row r="74" spans="1:14" ht="18.75" customHeight="1">
      <c r="A74" s="225" t="s">
        <v>169</v>
      </c>
      <c r="B74" s="358">
        <v>2.7</v>
      </c>
      <c r="C74" s="384" t="s">
        <v>189</v>
      </c>
      <c r="D74" s="268">
        <v>0.85</v>
      </c>
      <c r="E74" s="274" t="s">
        <v>143</v>
      </c>
      <c r="F74" s="275">
        <v>3</v>
      </c>
      <c r="G74" s="276">
        <v>73</v>
      </c>
      <c r="H74" s="276">
        <v>76</v>
      </c>
      <c r="I74" s="276">
        <v>79</v>
      </c>
      <c r="J74" s="276">
        <v>82</v>
      </c>
      <c r="K74" s="276">
        <v>85</v>
      </c>
      <c r="L74" s="215">
        <v>67.23</v>
      </c>
      <c r="M74" s="128">
        <f t="shared" ref="M74:M78" si="17">(((IF(L74&lt;G74,G74,IF(L74&gt;K74,K74,L74)))-(IF(L74&lt;G74,G74,IF(AND(L74&gt;=G74,L74&lt;H74),G74,IF(AND(L74&gt;=H74,L74&lt;I74),H74,IF(AND(L74&gt;=I74,L74&lt;J74),I74,IF(AND(L74&gt;=J74,L74&lt;K74),J74,IF(L74&gt;=K74,K74,"0"))))))))/(K74-J74))+IF(L74&lt;G74,"1",IF(AND(L74&gt;=G74,L74&lt;H74),"1",IF(AND(L74&gt;=H74,L74&lt;I74),"2",IF(AND(L74&gt;=I74,L74&lt;J74),"3",IF(AND(L74&gt;=J74,L74&lt;K74),"4",IF(L74&gt;=K74,"5","0"))))))</f>
        <v>1</v>
      </c>
      <c r="N74" s="128">
        <f t="shared" si="15"/>
        <v>0.03</v>
      </c>
    </row>
    <row r="75" spans="1:14" ht="18.75" customHeight="1">
      <c r="A75" s="225" t="s">
        <v>39</v>
      </c>
      <c r="B75" s="358">
        <v>2.8</v>
      </c>
      <c r="C75" s="260" t="s">
        <v>298</v>
      </c>
      <c r="D75" s="268" t="s">
        <v>191</v>
      </c>
      <c r="E75" s="274" t="s">
        <v>94</v>
      </c>
      <c r="F75" s="275">
        <v>2</v>
      </c>
      <c r="G75" s="276">
        <v>58</v>
      </c>
      <c r="H75" s="276">
        <v>60</v>
      </c>
      <c r="I75" s="276">
        <v>62</v>
      </c>
      <c r="J75" s="276">
        <v>64</v>
      </c>
      <c r="K75" s="276">
        <v>66</v>
      </c>
      <c r="L75" s="215">
        <v>63.7</v>
      </c>
      <c r="M75" s="128">
        <f t="shared" si="17"/>
        <v>3.8500000000000014</v>
      </c>
      <c r="N75" s="128">
        <f t="shared" si="15"/>
        <v>7.7000000000000027E-2</v>
      </c>
    </row>
    <row r="76" spans="1:14" ht="18.75" customHeight="1">
      <c r="A76" s="112" t="s">
        <v>39</v>
      </c>
      <c r="B76" s="358">
        <v>2.9</v>
      </c>
      <c r="C76" s="360" t="s">
        <v>192</v>
      </c>
      <c r="D76" s="268">
        <v>0.7</v>
      </c>
      <c r="E76" s="274"/>
      <c r="F76" s="275">
        <v>2</v>
      </c>
      <c r="G76" s="276">
        <v>60</v>
      </c>
      <c r="H76" s="276">
        <v>65</v>
      </c>
      <c r="I76" s="276">
        <v>70</v>
      </c>
      <c r="J76" s="276">
        <v>75</v>
      </c>
      <c r="K76" s="276">
        <v>80</v>
      </c>
      <c r="L76" s="215"/>
      <c r="M76" s="128">
        <f t="shared" si="17"/>
        <v>1</v>
      </c>
      <c r="N76" s="128">
        <f t="shared" si="15"/>
        <v>0.02</v>
      </c>
    </row>
    <row r="77" spans="1:14" ht="18.75" customHeight="1">
      <c r="A77" s="112" t="s">
        <v>193</v>
      </c>
      <c r="B77" s="259">
        <v>2.1</v>
      </c>
      <c r="C77" s="360" t="s">
        <v>194</v>
      </c>
      <c r="D77" s="268" t="s">
        <v>195</v>
      </c>
      <c r="E77" s="274" t="s">
        <v>94</v>
      </c>
      <c r="F77" s="395">
        <v>2</v>
      </c>
      <c r="G77" s="276">
        <v>51</v>
      </c>
      <c r="H77" s="276">
        <v>52</v>
      </c>
      <c r="I77" s="276">
        <v>53</v>
      </c>
      <c r="J77" s="276">
        <v>54</v>
      </c>
      <c r="K77" s="276">
        <v>55</v>
      </c>
      <c r="L77" s="215">
        <v>62.6</v>
      </c>
      <c r="M77" s="128">
        <f t="shared" si="17"/>
        <v>5</v>
      </c>
      <c r="N77" s="128">
        <f t="shared" si="15"/>
        <v>0.1</v>
      </c>
    </row>
    <row r="78" spans="1:14" ht="18.75" customHeight="1">
      <c r="A78" s="112"/>
      <c r="B78" s="259">
        <v>2.11</v>
      </c>
      <c r="C78" s="360" t="s">
        <v>196</v>
      </c>
      <c r="D78" s="399">
        <v>0.82499999999999996</v>
      </c>
      <c r="E78" s="274" t="s">
        <v>94</v>
      </c>
      <c r="F78" s="395">
        <v>2</v>
      </c>
      <c r="G78" s="276">
        <v>72.5</v>
      </c>
      <c r="H78" s="276">
        <v>75</v>
      </c>
      <c r="I78" s="276">
        <v>77.5</v>
      </c>
      <c r="J78" s="276">
        <v>80</v>
      </c>
      <c r="K78" s="276">
        <v>82.5</v>
      </c>
      <c r="L78" s="215">
        <v>78.72</v>
      </c>
      <c r="M78" s="128">
        <f t="shared" si="17"/>
        <v>3.4879999999999995</v>
      </c>
      <c r="N78" s="128">
        <f t="shared" si="15"/>
        <v>6.9759999999999989E-2</v>
      </c>
    </row>
    <row r="79" spans="1:14" ht="18.75" customHeight="1">
      <c r="A79" s="400" t="s">
        <v>113</v>
      </c>
      <c r="B79" s="259">
        <v>2.12</v>
      </c>
      <c r="C79" s="341" t="s">
        <v>197</v>
      </c>
      <c r="D79" s="268"/>
      <c r="E79" s="274" t="s">
        <v>94</v>
      </c>
      <c r="F79" s="395">
        <v>2</v>
      </c>
      <c r="G79" s="276">
        <v>5.4</v>
      </c>
      <c r="H79" s="276">
        <v>4.4000000000000004</v>
      </c>
      <c r="I79" s="276">
        <v>3.4</v>
      </c>
      <c r="J79" s="276">
        <v>2.4</v>
      </c>
      <c r="K79" s="276">
        <v>1.4</v>
      </c>
      <c r="L79" s="215">
        <v>7.79</v>
      </c>
      <c r="M79" s="128">
        <f t="shared" ref="M79:M80" si="18">(((IF(L79&gt;G79,G79,IF(L79&lt;K79,K79,L79)))-(IF(L79&lt;G79,G79,IF(AND(L79&gt;=G79,L79&lt;H79),G79,IF(AND(L79&gt;=H79,L79&lt;I79),H79,IF(AND(L79&gt;=I79,L79&lt;J79),I79,IF(AND(L79&gt;=J79,L79&lt;K79),J79,IF(L79&gt;=K79,K79,"0"))))))))/(K79-J79))+IF(L79&lt;G79,"1",IF(AND(L79&gt;=G79,L79&lt;H79),"1",IF(AND(L79&gt;=H79,L79&lt;I79),"2",IF(AND(L79&gt;=I79,L79&lt;J79),"3",IF(AND(L79&gt;=J79,L79&lt;K79),"4",IF(L79&gt;=K79,"5","0"))))))</f>
        <v>1</v>
      </c>
      <c r="N79" s="128">
        <f t="shared" si="15"/>
        <v>0.02</v>
      </c>
    </row>
    <row r="80" spans="1:14" ht="18.75" customHeight="1">
      <c r="A80" s="112" t="s">
        <v>39</v>
      </c>
      <c r="B80" s="259">
        <v>2.13</v>
      </c>
      <c r="C80" s="360" t="s">
        <v>198</v>
      </c>
      <c r="D80" s="268"/>
      <c r="E80" s="274"/>
      <c r="F80" s="395">
        <v>2</v>
      </c>
      <c r="G80" s="276">
        <v>31</v>
      </c>
      <c r="H80" s="276">
        <v>30</v>
      </c>
      <c r="I80" s="276">
        <v>29</v>
      </c>
      <c r="J80" s="276">
        <v>28</v>
      </c>
      <c r="K80" s="276">
        <v>27</v>
      </c>
      <c r="L80" s="215"/>
      <c r="M80" s="128">
        <f t="shared" si="18"/>
        <v>5</v>
      </c>
      <c r="N80" s="128">
        <f t="shared" si="15"/>
        <v>0.1</v>
      </c>
    </row>
    <row r="81" spans="1:14" ht="18.75" customHeight="1">
      <c r="A81" s="112" t="s">
        <v>39</v>
      </c>
      <c r="B81" s="279">
        <v>2.14</v>
      </c>
      <c r="C81" s="423" t="s">
        <v>200</v>
      </c>
      <c r="D81" s="281"/>
      <c r="E81" s="424"/>
      <c r="F81" s="395">
        <v>2</v>
      </c>
      <c r="G81" s="362">
        <v>0</v>
      </c>
      <c r="H81" s="362"/>
      <c r="I81" s="362"/>
      <c r="J81" s="362"/>
      <c r="K81" s="362">
        <v>5</v>
      </c>
      <c r="L81" s="284"/>
      <c r="M81" s="284">
        <v>5</v>
      </c>
      <c r="N81" s="324">
        <f t="shared" si="15"/>
        <v>0.1</v>
      </c>
    </row>
    <row r="82" spans="1:14" ht="18.75" customHeight="1">
      <c r="A82" s="400"/>
      <c r="B82" s="355"/>
      <c r="C82" s="350" t="s">
        <v>201</v>
      </c>
      <c r="D82" s="426"/>
      <c r="E82" s="426"/>
      <c r="F82" s="407">
        <v>15</v>
      </c>
      <c r="G82" s="355"/>
      <c r="H82" s="355"/>
      <c r="I82" s="355"/>
      <c r="J82" s="355"/>
      <c r="K82" s="355"/>
      <c r="L82" s="355"/>
      <c r="M82" s="355"/>
      <c r="N82" s="355"/>
    </row>
    <row r="83" spans="1:14" ht="18.75" customHeight="1">
      <c r="A83" s="400"/>
      <c r="B83" s="154"/>
      <c r="C83" s="156" t="s">
        <v>203</v>
      </c>
      <c r="D83" s="428"/>
      <c r="E83" s="428"/>
      <c r="F83" s="419"/>
      <c r="G83" s="154"/>
      <c r="H83" s="154"/>
      <c r="I83" s="154"/>
      <c r="J83" s="154"/>
      <c r="K83" s="154"/>
      <c r="L83" s="154"/>
      <c r="M83" s="154"/>
      <c r="N83" s="154"/>
    </row>
    <row r="84" spans="1:14" ht="18.75" customHeight="1">
      <c r="A84" s="112" t="s">
        <v>39</v>
      </c>
      <c r="B84" s="403">
        <v>3.1</v>
      </c>
      <c r="C84" s="430" t="s">
        <v>204</v>
      </c>
      <c r="D84" s="365" t="s">
        <v>130</v>
      </c>
      <c r="E84" s="432"/>
      <c r="F84" s="335">
        <v>5</v>
      </c>
      <c r="G84" s="87" t="s">
        <v>121</v>
      </c>
      <c r="H84" s="87" t="s">
        <v>122</v>
      </c>
      <c r="I84" s="87" t="s">
        <v>123</v>
      </c>
      <c r="J84" s="87" t="s">
        <v>124</v>
      </c>
      <c r="K84" s="87" t="s">
        <v>125</v>
      </c>
      <c r="L84" s="39">
        <v>4</v>
      </c>
      <c r="M84" s="39">
        <v>4</v>
      </c>
      <c r="N84" s="172">
        <f t="shared" ref="N84:N88" si="19">SUM(M84*F84)/100</f>
        <v>0.2</v>
      </c>
    </row>
    <row r="85" spans="1:14" ht="18.75" customHeight="1">
      <c r="A85" s="112"/>
      <c r="B85" s="403">
        <v>3.2</v>
      </c>
      <c r="C85" s="422" t="s">
        <v>205</v>
      </c>
      <c r="D85" s="360"/>
      <c r="E85" s="341"/>
      <c r="F85" s="335">
        <v>5</v>
      </c>
      <c r="G85" s="276">
        <v>94</v>
      </c>
      <c r="H85" s="276">
        <v>95</v>
      </c>
      <c r="I85" s="276">
        <v>96</v>
      </c>
      <c r="J85" s="276">
        <v>97</v>
      </c>
      <c r="K85" s="276">
        <v>98</v>
      </c>
      <c r="L85" s="215"/>
      <c r="M85" s="128">
        <f t="shared" ref="M85:M87" si="20">(((IF(L85&lt;G85,G85,IF(L85&gt;K85,K85,L85)))-(IF(L85&lt;G85,G85,IF(AND(L85&gt;=G85,L85&lt;H85),G85,IF(AND(L85&gt;=H85,L85&lt;I85),H85,IF(AND(L85&gt;=I85,L85&lt;J85),I85,IF(AND(L85&gt;=J85,L85&lt;K85),J85,IF(L85&gt;=K85,K85,"0"))))))))/(K85-J85))+IF(L85&lt;G85,"1",IF(AND(L85&gt;=G85,L85&lt;H85),"1",IF(AND(L85&gt;=H85,L85&lt;I85),"2",IF(AND(L85&gt;=I85,L85&lt;J85),"3",IF(AND(L85&gt;=J85,L85&lt;K85),"4",IF(L85&gt;=K85,"5","0"))))))</f>
        <v>1</v>
      </c>
      <c r="N85" s="128">
        <f t="shared" si="19"/>
        <v>0.05</v>
      </c>
    </row>
    <row r="86" spans="1:14" ht="18.75" customHeight="1">
      <c r="A86" s="112"/>
      <c r="B86" s="403">
        <v>3.3</v>
      </c>
      <c r="C86" s="422" t="s">
        <v>206</v>
      </c>
      <c r="D86" s="268">
        <v>1</v>
      </c>
      <c r="E86" s="341"/>
      <c r="F86" s="335">
        <v>5</v>
      </c>
      <c r="G86" s="276">
        <v>80</v>
      </c>
      <c r="H86" s="276">
        <v>85</v>
      </c>
      <c r="I86" s="276">
        <v>90</v>
      </c>
      <c r="J86" s="276">
        <v>95</v>
      </c>
      <c r="K86" s="276">
        <v>100</v>
      </c>
      <c r="L86" s="215"/>
      <c r="M86" s="128">
        <f t="shared" si="20"/>
        <v>1</v>
      </c>
      <c r="N86" s="128">
        <f t="shared" si="19"/>
        <v>0.05</v>
      </c>
    </row>
    <row r="87" spans="1:14" ht="18.75" customHeight="1">
      <c r="A87" s="112" t="s">
        <v>39</v>
      </c>
      <c r="B87" s="425">
        <v>3.4</v>
      </c>
      <c r="C87" s="360" t="s">
        <v>207</v>
      </c>
      <c r="D87" s="268">
        <v>0.2</v>
      </c>
      <c r="E87" s="274" t="s">
        <v>143</v>
      </c>
      <c r="F87" s="335">
        <v>0</v>
      </c>
      <c r="G87" s="276">
        <v>16</v>
      </c>
      <c r="H87" s="276">
        <v>18</v>
      </c>
      <c r="I87" s="276">
        <v>20</v>
      </c>
      <c r="J87" s="276">
        <v>22</v>
      </c>
      <c r="K87" s="276">
        <v>24</v>
      </c>
      <c r="L87" s="215"/>
      <c r="M87" s="128">
        <f t="shared" si="20"/>
        <v>1</v>
      </c>
      <c r="N87" s="128">
        <f t="shared" si="19"/>
        <v>0</v>
      </c>
    </row>
    <row r="88" spans="1:14" ht="18.75" customHeight="1">
      <c r="A88" s="320" t="s">
        <v>138</v>
      </c>
      <c r="B88" s="445">
        <v>3.5</v>
      </c>
      <c r="C88" s="423" t="s">
        <v>209</v>
      </c>
      <c r="D88" s="433" t="s">
        <v>130</v>
      </c>
      <c r="E88" s="345" t="s">
        <v>116</v>
      </c>
      <c r="F88" s="436">
        <v>0</v>
      </c>
      <c r="G88" s="289" t="s">
        <v>121</v>
      </c>
      <c r="H88" s="289" t="s">
        <v>122</v>
      </c>
      <c r="I88" s="289" t="s">
        <v>123</v>
      </c>
      <c r="J88" s="289" t="s">
        <v>124</v>
      </c>
      <c r="K88" s="289" t="s">
        <v>125</v>
      </c>
      <c r="L88" s="371">
        <v>4</v>
      </c>
      <c r="M88" s="371">
        <v>4</v>
      </c>
      <c r="N88" s="324">
        <f t="shared" si="19"/>
        <v>0</v>
      </c>
    </row>
    <row r="89" spans="1:14" ht="18.75" customHeight="1">
      <c r="A89" s="225"/>
      <c r="B89" s="355"/>
      <c r="C89" s="350" t="s">
        <v>213</v>
      </c>
      <c r="D89" s="447"/>
      <c r="E89" s="447"/>
      <c r="F89" s="407">
        <v>10</v>
      </c>
      <c r="G89" s="355"/>
      <c r="H89" s="355"/>
      <c r="I89" s="355"/>
      <c r="J89" s="355"/>
      <c r="K89" s="355"/>
      <c r="L89" s="355"/>
      <c r="M89" s="355"/>
      <c r="N89" s="355"/>
    </row>
    <row r="90" spans="1:14" ht="18.75" customHeight="1">
      <c r="A90" s="225"/>
      <c r="B90" s="154"/>
      <c r="C90" s="156" t="s">
        <v>214</v>
      </c>
      <c r="D90" s="428"/>
      <c r="E90" s="428"/>
      <c r="F90" s="335"/>
      <c r="G90" s="154"/>
      <c r="H90" s="154"/>
      <c r="I90" s="154"/>
      <c r="J90" s="154"/>
      <c r="K90" s="154"/>
      <c r="L90" s="154"/>
      <c r="M90" s="154"/>
      <c r="N90" s="154"/>
    </row>
    <row r="91" spans="1:14" ht="18.75" customHeight="1">
      <c r="A91" s="112" t="s">
        <v>39</v>
      </c>
      <c r="B91" s="449">
        <v>4.0999999999999996</v>
      </c>
      <c r="C91" s="280" t="s">
        <v>215</v>
      </c>
      <c r="D91" s="370">
        <v>0.9</v>
      </c>
      <c r="E91" s="432"/>
      <c r="F91" s="335">
        <v>2</v>
      </c>
      <c r="G91" s="87">
        <v>70</v>
      </c>
      <c r="H91" s="87">
        <v>75</v>
      </c>
      <c r="I91" s="87">
        <v>80</v>
      </c>
      <c r="J91" s="87">
        <v>85</v>
      </c>
      <c r="K91" s="87">
        <v>90</v>
      </c>
      <c r="L91" s="39">
        <v>42.42</v>
      </c>
      <c r="M91" s="172">
        <f>(((IF(L91&lt;G91,G91,IF(L91&gt;K91,K91,L91)))-(IF(L91&lt;G91,G91,IF(AND(L91&gt;=G91,L91&lt;H91),G91,IF(AND(L91&gt;=H91,L91&lt;I91),H91,IF(AND(L91&gt;=I91,L91&lt;J91),I91,IF(AND(L91&gt;=J91,L91&lt;K91),J91,IF(L91&gt;=K91,K91,"0"))))))))/(K91-J91))+IF(L91&lt;G91,"1",IF(AND(L91&gt;=G91,L91&lt;H91),"1",IF(AND(L91&gt;=H91,L91&lt;I91),"2",IF(AND(L91&gt;=I91,L91&lt;J91),"3",IF(AND(L91&gt;=J91,L91&lt;K91),"4",IF(L91&gt;=K91,"5","0"))))))</f>
        <v>1</v>
      </c>
      <c r="N91" s="172">
        <f t="shared" ref="N91:N96" si="21">SUM(M91*F91)/100</f>
        <v>0.02</v>
      </c>
    </row>
    <row r="92" spans="1:14" ht="18.75" customHeight="1">
      <c r="A92" s="112" t="s">
        <v>39</v>
      </c>
      <c r="B92" s="425">
        <v>4.2</v>
      </c>
      <c r="C92" s="443" t="s">
        <v>216</v>
      </c>
      <c r="D92" s="268" t="s">
        <v>130</v>
      </c>
      <c r="E92" s="274"/>
      <c r="F92" s="335">
        <v>1.5</v>
      </c>
      <c r="G92" s="276" t="s">
        <v>121</v>
      </c>
      <c r="H92" s="276" t="s">
        <v>122</v>
      </c>
      <c r="I92" s="276" t="s">
        <v>123</v>
      </c>
      <c r="J92" s="276" t="s">
        <v>124</v>
      </c>
      <c r="K92" s="276" t="s">
        <v>125</v>
      </c>
      <c r="L92" s="215"/>
      <c r="M92" s="215"/>
      <c r="N92" s="128">
        <f t="shared" si="21"/>
        <v>0</v>
      </c>
    </row>
    <row r="93" spans="1:14" ht="18.75" customHeight="1">
      <c r="A93" s="112" t="s">
        <v>39</v>
      </c>
      <c r="B93" s="425">
        <v>4.3</v>
      </c>
      <c r="C93" s="446" t="s">
        <v>221</v>
      </c>
      <c r="D93" s="268" t="s">
        <v>130</v>
      </c>
      <c r="E93" s="274"/>
      <c r="F93" s="335">
        <v>2</v>
      </c>
      <c r="G93" s="276">
        <v>75</v>
      </c>
      <c r="H93" s="276">
        <v>80</v>
      </c>
      <c r="I93" s="276">
        <v>85</v>
      </c>
      <c r="J93" s="276">
        <v>90</v>
      </c>
      <c r="K93" s="276">
        <v>95</v>
      </c>
      <c r="L93" s="215">
        <v>0</v>
      </c>
      <c r="M93" s="172">
        <f>(((IF(L93&lt;G93,G93,IF(L93&gt;K93,K93,L93)))-(IF(L93&lt;G93,G93,IF(AND(L93&gt;=G93,L93&lt;H93),G93,IF(AND(L93&gt;=H93,L93&lt;I93),H93,IF(AND(L93&gt;=I93,L93&lt;J93),I93,IF(AND(L93&gt;=J93,L93&lt;K93),J93,IF(L93&gt;=K93,K93,"0"))))))))/(K93-J93))+IF(L93&lt;G93,"1",IF(AND(L93&gt;=G93,L93&lt;H93),"1",IF(AND(L93&gt;=H93,L93&lt;I93),"2",IF(AND(L93&gt;=I93,L93&lt;J93),"3",IF(AND(L93&gt;=J93,L93&lt;K93),"4",IF(L93&gt;=K93,"5","0"))))))</f>
        <v>1</v>
      </c>
      <c r="N93" s="128">
        <f t="shared" si="21"/>
        <v>0.02</v>
      </c>
    </row>
    <row r="94" spans="1:14" ht="18.75" customHeight="1">
      <c r="A94" s="112" t="s">
        <v>138</v>
      </c>
      <c r="B94" s="425">
        <v>4.4000000000000004</v>
      </c>
      <c r="C94" s="285" t="s">
        <v>218</v>
      </c>
      <c r="D94" s="268" t="s">
        <v>130</v>
      </c>
      <c r="E94" s="274"/>
      <c r="F94" s="335">
        <v>2</v>
      </c>
      <c r="G94" s="276" t="s">
        <v>121</v>
      </c>
      <c r="H94" s="276" t="s">
        <v>122</v>
      </c>
      <c r="I94" s="276" t="s">
        <v>123</v>
      </c>
      <c r="J94" s="276" t="s">
        <v>124</v>
      </c>
      <c r="K94" s="276" t="s">
        <v>125</v>
      </c>
      <c r="L94" s="215">
        <v>2</v>
      </c>
      <c r="M94" s="215">
        <v>2</v>
      </c>
      <c r="N94" s="128">
        <f t="shared" si="21"/>
        <v>0.04</v>
      </c>
    </row>
    <row r="95" spans="1:14" ht="18.75" customHeight="1">
      <c r="A95" s="112" t="s">
        <v>138</v>
      </c>
      <c r="B95" s="425">
        <v>4.5</v>
      </c>
      <c r="C95" s="134" t="s">
        <v>219</v>
      </c>
      <c r="D95" s="268" t="s">
        <v>130</v>
      </c>
      <c r="E95" s="274"/>
      <c r="F95" s="335">
        <v>0</v>
      </c>
      <c r="G95" s="276" t="s">
        <v>121</v>
      </c>
      <c r="H95" s="276" t="s">
        <v>122</v>
      </c>
      <c r="I95" s="276" t="s">
        <v>123</v>
      </c>
      <c r="J95" s="276" t="s">
        <v>124</v>
      </c>
      <c r="K95" s="276" t="s">
        <v>125</v>
      </c>
      <c r="L95" s="215"/>
      <c r="M95" s="215"/>
      <c r="N95" s="128">
        <f t="shared" si="21"/>
        <v>0</v>
      </c>
    </row>
    <row r="96" spans="1:14" ht="18.75" customHeight="1">
      <c r="A96" s="112" t="s">
        <v>138</v>
      </c>
      <c r="B96" s="425">
        <v>4.5999999999999996</v>
      </c>
      <c r="C96" s="450" t="s">
        <v>220</v>
      </c>
      <c r="D96" s="268">
        <v>0.25</v>
      </c>
      <c r="E96" s="274" t="s">
        <v>119</v>
      </c>
      <c r="F96" s="335">
        <v>2.5</v>
      </c>
      <c r="G96" s="276">
        <v>15</v>
      </c>
      <c r="H96" s="276">
        <v>20</v>
      </c>
      <c r="I96" s="276">
        <v>25</v>
      </c>
      <c r="J96" s="276">
        <v>30</v>
      </c>
      <c r="K96" s="276">
        <v>35</v>
      </c>
      <c r="L96" s="215"/>
      <c r="M96" s="128">
        <f>(((IF(L96&lt;G96,G96,IF(L96&gt;K96,K96,L96)))-(IF(L96&lt;G96,G96,IF(AND(L96&gt;=G96,L96&lt;H96),G96,IF(AND(L96&gt;=H96,L96&lt;I96),H96,IF(AND(L96&gt;=I96,L96&lt;J96),I96,IF(AND(L96&gt;=J96,L96&lt;K96),J96,IF(L96&gt;=K96,K96,"0"))))))))/(K96-J96))+IF(L96&lt;G96,"1",IF(AND(L96&gt;=G96,L96&lt;H96),"1",IF(AND(L96&gt;=H96,L96&lt;I96),"2",IF(AND(L96&gt;=I96,L96&lt;J96),"3",IF(AND(L96&gt;=J96,L96&lt;K96),"4",IF(L96&gt;=K96,"5","0"))))))</f>
        <v>1</v>
      </c>
      <c r="N96" s="128">
        <f t="shared" si="21"/>
        <v>2.5000000000000001E-2</v>
      </c>
    </row>
    <row r="97" spans="1:24" ht="18.75" customHeight="1">
      <c r="A97" s="452"/>
      <c r="B97" s="453"/>
      <c r="C97" s="454"/>
      <c r="D97" s="455"/>
      <c r="E97" s="457"/>
      <c r="F97" s="453"/>
      <c r="G97" s="474" t="s">
        <v>222</v>
      </c>
      <c r="H97" s="459"/>
      <c r="I97" s="459"/>
      <c r="J97" s="459"/>
      <c r="K97" s="459"/>
      <c r="L97" s="453"/>
      <c r="M97" s="453"/>
      <c r="N97" s="476">
        <f>SUM(N11:N96)</f>
        <v>2.6192899999999995</v>
      </c>
      <c r="O97" s="477"/>
      <c r="P97" s="477"/>
      <c r="Q97" s="477"/>
      <c r="R97" s="477"/>
      <c r="S97" s="477"/>
      <c r="T97" s="477"/>
      <c r="U97" s="477"/>
      <c r="V97" s="477"/>
      <c r="W97" s="477"/>
      <c r="X97" s="477"/>
    </row>
    <row r="98" spans="1:24" ht="18.75" customHeight="1">
      <c r="A98" s="1"/>
      <c r="B98" s="5"/>
      <c r="C98" s="465"/>
      <c r="D98" s="466"/>
      <c r="E98" s="466"/>
      <c r="F98" s="5"/>
      <c r="G98" s="479" t="s">
        <v>223</v>
      </c>
      <c r="H98" s="5"/>
      <c r="I98" s="403"/>
      <c r="J98" s="403"/>
      <c r="K98" s="403"/>
      <c r="L98" s="5"/>
      <c r="M98" s="5"/>
      <c r="N98" s="481">
        <f>SUM(N97*100)/5</f>
        <v>52.385799999999996</v>
      </c>
      <c r="O98" s="33"/>
      <c r="P98" s="33"/>
      <c r="Q98" s="33"/>
      <c r="R98" s="33"/>
      <c r="S98" s="33"/>
      <c r="T98" s="33"/>
      <c r="U98" s="33"/>
      <c r="V98" s="33"/>
      <c r="W98" s="33"/>
      <c r="X98" s="33"/>
    </row>
    <row r="99" spans="1:24" ht="18.75" customHeight="1">
      <c r="A99" s="1"/>
      <c r="B99" s="1"/>
      <c r="C99" s="260"/>
      <c r="D99" s="1"/>
      <c r="E99" s="1"/>
      <c r="F99" s="5"/>
      <c r="G99" s="5"/>
      <c r="H99" s="5"/>
      <c r="I99" s="5"/>
      <c r="J99" s="5">
        <v>5</v>
      </c>
      <c r="K99" s="5"/>
      <c r="L99" s="5"/>
      <c r="M99" s="5"/>
      <c r="N99" s="5"/>
      <c r="O99" s="33"/>
      <c r="P99" s="33"/>
      <c r="Q99" s="33"/>
      <c r="R99" s="33"/>
      <c r="S99" s="33"/>
      <c r="T99" s="33"/>
      <c r="U99" s="33"/>
      <c r="V99" s="33"/>
      <c r="W99" s="33"/>
      <c r="X99" s="33"/>
    </row>
    <row r="100" spans="1:24" ht="18.75" customHeight="1">
      <c r="A100" s="1"/>
      <c r="B100" s="1"/>
      <c r="C100" s="4"/>
      <c r="D100" s="4"/>
      <c r="E100" s="4"/>
      <c r="F100" s="5"/>
      <c r="G100" s="5"/>
      <c r="H100" s="5"/>
      <c r="I100" s="5"/>
      <c r="J100" s="5"/>
      <c r="K100" s="5"/>
      <c r="L100" s="5"/>
      <c r="M100" s="5"/>
      <c r="N100" s="5"/>
    </row>
    <row r="101" spans="1:24" ht="18.75" customHeight="1">
      <c r="A101" s="1"/>
      <c r="B101" s="1"/>
      <c r="C101" s="4"/>
      <c r="D101" s="4"/>
      <c r="E101" s="4"/>
      <c r="F101" s="5"/>
      <c r="G101" s="5"/>
      <c r="H101" s="5"/>
      <c r="I101" s="5"/>
      <c r="J101" s="5"/>
      <c r="K101" s="5"/>
      <c r="L101" s="5"/>
      <c r="M101" s="5"/>
      <c r="N101" s="5"/>
    </row>
    <row r="102" spans="1:24" ht="18.75" customHeight="1">
      <c r="A102" s="1"/>
      <c r="B102" s="1"/>
      <c r="C102" s="4"/>
      <c r="D102" s="4"/>
      <c r="E102" s="4"/>
      <c r="F102" s="5"/>
      <c r="G102" s="5"/>
      <c r="H102" s="5"/>
      <c r="I102" s="5"/>
      <c r="J102" s="5"/>
      <c r="K102" s="5"/>
      <c r="L102" s="5"/>
      <c r="M102" s="5"/>
      <c r="N102" s="5"/>
    </row>
    <row r="103" spans="1:24" ht="18.75" customHeight="1">
      <c r="A103" s="1"/>
      <c r="B103" s="1"/>
      <c r="C103" s="4"/>
      <c r="D103" s="4"/>
      <c r="E103" s="4"/>
      <c r="F103" s="5"/>
      <c r="G103" s="5"/>
      <c r="H103" s="5"/>
      <c r="I103" s="5"/>
      <c r="J103" s="5"/>
      <c r="K103" s="5"/>
      <c r="L103" s="5"/>
      <c r="M103" s="5"/>
      <c r="N103" s="5"/>
    </row>
    <row r="104" spans="1:24" ht="18.75" customHeight="1">
      <c r="A104" s="1"/>
      <c r="B104" s="1"/>
      <c r="C104" s="4"/>
      <c r="D104" s="4"/>
      <c r="E104" s="4"/>
      <c r="F104" s="5"/>
      <c r="G104" s="5"/>
      <c r="H104" s="5"/>
      <c r="I104" s="5"/>
      <c r="J104" s="5"/>
      <c r="K104" s="5"/>
      <c r="L104" s="5"/>
      <c r="M104" s="5"/>
      <c r="N104" s="5"/>
    </row>
    <row r="105" spans="1:24" ht="18.75" customHeight="1">
      <c r="A105" s="1"/>
      <c r="B105" s="1"/>
      <c r="C105" s="4"/>
      <c r="D105" s="4"/>
      <c r="E105" s="4"/>
      <c r="F105" s="5"/>
      <c r="G105" s="5"/>
      <c r="H105" s="5"/>
      <c r="I105" s="5"/>
      <c r="J105" s="5"/>
      <c r="K105" s="5"/>
      <c r="L105" s="5"/>
      <c r="M105" s="5"/>
      <c r="N105" s="5"/>
    </row>
    <row r="106" spans="1:24" ht="18.75" customHeight="1">
      <c r="A106" s="1"/>
      <c r="B106" s="1"/>
      <c r="C106" s="4"/>
      <c r="D106" s="4"/>
      <c r="E106" s="4"/>
      <c r="F106" s="5"/>
      <c r="G106" s="5"/>
      <c r="H106" s="5"/>
      <c r="I106" s="5"/>
      <c r="J106" s="5"/>
      <c r="K106" s="5"/>
      <c r="L106" s="5"/>
      <c r="M106" s="5"/>
      <c r="N106" s="5"/>
    </row>
    <row r="107" spans="1:24" ht="18.75" customHeight="1">
      <c r="A107" s="1"/>
      <c r="B107" s="1"/>
      <c r="C107" s="4"/>
      <c r="D107" s="4"/>
      <c r="E107" s="4"/>
      <c r="F107" s="5"/>
      <c r="G107" s="5"/>
      <c r="H107" s="5"/>
      <c r="I107" s="5"/>
      <c r="J107" s="5"/>
      <c r="K107" s="5"/>
      <c r="L107" s="5"/>
      <c r="M107" s="5"/>
      <c r="N107" s="5"/>
    </row>
    <row r="108" spans="1:24" ht="18.75" customHeight="1"/>
    <row r="109" spans="1:24" ht="18.75" customHeight="1">
      <c r="A109" s="1"/>
      <c r="B109" s="1"/>
      <c r="C109" s="4"/>
      <c r="D109" s="4"/>
      <c r="E109" s="4"/>
      <c r="F109" s="5"/>
      <c r="G109" s="5"/>
      <c r="H109" s="5"/>
      <c r="I109" s="5"/>
      <c r="J109" s="5"/>
      <c r="K109" s="5"/>
      <c r="L109" s="5"/>
      <c r="M109" s="5"/>
      <c r="N109" s="5"/>
    </row>
    <row r="110" spans="1:24" ht="15.75" customHeight="1"/>
    <row r="111" spans="1:24" ht="15.75" customHeight="1"/>
    <row r="112" spans="1:24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5:B7"/>
    <mergeCell ref="C5:C7"/>
    <mergeCell ref="G5:K5"/>
    <mergeCell ref="A40:A41"/>
  </mergeCells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workbookViewId="0">
      <selection sqref="A1:G1"/>
    </sheetView>
  </sheetViews>
  <sheetFormatPr defaultColWidth="12.625" defaultRowHeight="15" customHeight="1"/>
  <cols>
    <col min="1" max="1" width="5.875" customWidth="1"/>
    <col min="2" max="2" width="15.125" customWidth="1"/>
    <col min="3" max="3" width="11.625" customWidth="1"/>
    <col min="4" max="4" width="11.5" customWidth="1"/>
    <col min="5" max="5" width="10.125" customWidth="1"/>
    <col min="6" max="6" width="10.25" customWidth="1"/>
    <col min="7" max="7" width="10" customWidth="1"/>
    <col min="8" max="8" width="11.75" customWidth="1"/>
    <col min="9" max="18" width="8.625" customWidth="1"/>
  </cols>
  <sheetData>
    <row r="1" spans="1:8" ht="21" customHeight="1">
      <c r="A1" s="549" t="s">
        <v>0</v>
      </c>
      <c r="B1" s="550"/>
      <c r="C1" s="550"/>
      <c r="D1" s="550"/>
      <c r="E1" s="550"/>
      <c r="F1" s="550"/>
      <c r="G1" s="550"/>
      <c r="H1" s="3"/>
    </row>
    <row r="2" spans="1:8" ht="21" customHeight="1">
      <c r="A2" s="551" t="s">
        <v>2</v>
      </c>
      <c r="B2" s="552"/>
      <c r="C2" s="552"/>
      <c r="D2" s="552"/>
      <c r="E2" s="552"/>
      <c r="F2" s="552"/>
      <c r="G2" s="552"/>
      <c r="H2" s="3"/>
    </row>
    <row r="3" spans="1:8" ht="21" customHeight="1">
      <c r="A3" s="8" t="s">
        <v>4</v>
      </c>
      <c r="B3" s="10" t="s">
        <v>6</v>
      </c>
      <c r="C3" s="12" t="s">
        <v>9</v>
      </c>
      <c r="D3" s="12" t="s">
        <v>11</v>
      </c>
      <c r="E3" s="12" t="s">
        <v>12</v>
      </c>
      <c r="F3" s="14" t="s">
        <v>13</v>
      </c>
      <c r="G3" s="16" t="s">
        <v>14</v>
      </c>
      <c r="H3" s="17" t="s">
        <v>16</v>
      </c>
    </row>
    <row r="4" spans="1:8" ht="21" customHeight="1">
      <c r="A4" s="18"/>
      <c r="B4" s="20"/>
      <c r="C4" s="21" t="s">
        <v>22</v>
      </c>
      <c r="D4" s="21" t="s">
        <v>22</v>
      </c>
      <c r="E4" s="21" t="s">
        <v>24</v>
      </c>
      <c r="F4" s="22" t="s">
        <v>24</v>
      </c>
      <c r="G4" s="23" t="s">
        <v>26</v>
      </c>
      <c r="H4" s="26" t="s">
        <v>27</v>
      </c>
    </row>
    <row r="5" spans="1:8" ht="21" customHeight="1">
      <c r="A5" s="27">
        <v>1</v>
      </c>
      <c r="B5" s="28" t="s">
        <v>30</v>
      </c>
      <c r="C5" s="29">
        <f>SUM(สสอ.!N62)</f>
        <v>27.395599999999988</v>
      </c>
      <c r="D5" s="29">
        <f>SUM(สสอ.!N83)</f>
        <v>11.38</v>
      </c>
      <c r="E5" s="29">
        <f>SUM(สสอ.!N90)</f>
        <v>6</v>
      </c>
      <c r="F5" s="30">
        <f>SUM(สสอ.!N98)</f>
        <v>3.7</v>
      </c>
      <c r="G5" s="32">
        <f t="shared" ref="G5:G27" si="0">SUM(C5:F5)</f>
        <v>48.475599999999993</v>
      </c>
      <c r="H5" s="34">
        <f>SUM(สสอ.!N99)</f>
        <v>2.4237799999999994</v>
      </c>
    </row>
    <row r="6" spans="1:8" ht="21" customHeight="1">
      <c r="A6" s="27">
        <v>2</v>
      </c>
      <c r="B6" s="28" t="s">
        <v>40</v>
      </c>
      <c r="C6" s="29">
        <f>SUM(สสอ.!Q62)</f>
        <v>30.669799999999995</v>
      </c>
      <c r="D6" s="29">
        <f>SUM(สสอ.!Q83)</f>
        <v>13.915999999999999</v>
      </c>
      <c r="E6" s="29">
        <f>SUM(สสอ.!Q90)</f>
        <v>6</v>
      </c>
      <c r="F6" s="30">
        <f>SUM(สสอ.!Q98)</f>
        <v>3.6032000000000002</v>
      </c>
      <c r="G6" s="32">
        <f t="shared" si="0"/>
        <v>54.188999999999993</v>
      </c>
      <c r="H6" s="34">
        <f>SUM(สสอ.!Q99)</f>
        <v>2.7094499999999995</v>
      </c>
    </row>
    <row r="7" spans="1:8" ht="21" customHeight="1">
      <c r="A7" s="27">
        <v>3</v>
      </c>
      <c r="B7" s="28" t="s">
        <v>42</v>
      </c>
      <c r="C7" s="29">
        <f>SUM(สสอ.!T62)</f>
        <v>28.061399999999992</v>
      </c>
      <c r="D7" s="29">
        <f>SUM(สสอ.!T83)</f>
        <v>13.743999999999998</v>
      </c>
      <c r="E7" s="29">
        <f>SUM(สสอ.!T90)</f>
        <v>6</v>
      </c>
      <c r="F7" s="30">
        <f>SUM(สสอ.!T98)</f>
        <v>4.0999999999999996</v>
      </c>
      <c r="G7" s="32">
        <f t="shared" si="0"/>
        <v>51.905399999999993</v>
      </c>
      <c r="H7" s="34">
        <f>SUM(สสอ.!T99)</f>
        <v>2.5952699999999993</v>
      </c>
    </row>
    <row r="8" spans="1:8" ht="21" customHeight="1">
      <c r="A8" s="27">
        <v>4</v>
      </c>
      <c r="B8" s="28" t="s">
        <v>44</v>
      </c>
      <c r="C8" s="29">
        <f>SUM(สสอ.!W62)</f>
        <v>26.234799999999989</v>
      </c>
      <c r="D8" s="29">
        <f>SUM(สสอ.!W83)</f>
        <v>12.981999999999998</v>
      </c>
      <c r="E8" s="29">
        <f>SUM(สสอ.!W90)</f>
        <v>6</v>
      </c>
      <c r="F8" s="30">
        <f>SUM(สสอ.!W98)</f>
        <v>3.7</v>
      </c>
      <c r="G8" s="32">
        <f t="shared" si="0"/>
        <v>48.916799999999988</v>
      </c>
      <c r="H8" s="34">
        <f>SUM(สสอ.!W99)</f>
        <v>2.4458399999999991</v>
      </c>
    </row>
    <row r="9" spans="1:8" ht="21" customHeight="1">
      <c r="A9" s="27">
        <v>5</v>
      </c>
      <c r="B9" s="28" t="s">
        <v>46</v>
      </c>
      <c r="C9" s="29">
        <f>SUM(สสอ.!Z62)</f>
        <v>29.129719999999988</v>
      </c>
      <c r="D9" s="29">
        <f>SUM(สสอ.!Z83)</f>
        <v>12.913999999999996</v>
      </c>
      <c r="E9" s="29">
        <f>SUM(สสอ.!Z90)</f>
        <v>6</v>
      </c>
      <c r="F9" s="30">
        <f>SUM(สสอ.!Z98)</f>
        <v>3.3000000000000003</v>
      </c>
      <c r="G9" s="32">
        <f t="shared" si="0"/>
        <v>51.343719999999983</v>
      </c>
      <c r="H9" s="34">
        <f>SUM(สสอ.!Z99)</f>
        <v>2.5671859999999991</v>
      </c>
    </row>
    <row r="10" spans="1:8" ht="21" customHeight="1">
      <c r="A10" s="27">
        <v>6</v>
      </c>
      <c r="B10" s="28" t="s">
        <v>48</v>
      </c>
      <c r="C10" s="29">
        <f>SUM(สสอ.!AC62)</f>
        <v>31.339639999999989</v>
      </c>
      <c r="D10" s="29">
        <f>SUM(สสอ.!AC83)</f>
        <v>14.199999999999998</v>
      </c>
      <c r="E10" s="29">
        <f>SUM(สสอ.!AC90)</f>
        <v>6</v>
      </c>
      <c r="F10" s="30">
        <f>SUM(สสอ.!AC98)</f>
        <v>1.6999999999999997</v>
      </c>
      <c r="G10" s="32">
        <f t="shared" si="0"/>
        <v>53.239639999999987</v>
      </c>
      <c r="H10" s="34">
        <f>SUM(สสอ.!AC99)</f>
        <v>2.6619819999999992</v>
      </c>
    </row>
    <row r="11" spans="1:8" ht="21" customHeight="1">
      <c r="A11" s="27">
        <v>7</v>
      </c>
      <c r="B11" s="28" t="s">
        <v>52</v>
      </c>
      <c r="C11" s="29">
        <f>SUM(สสอ.!AF62)</f>
        <v>28.735399999999988</v>
      </c>
      <c r="D11" s="29">
        <f>SUM(สสอ.!AF83)</f>
        <v>13.029600000000002</v>
      </c>
      <c r="E11" s="29">
        <f>SUM(สสอ.!AF90)</f>
        <v>6</v>
      </c>
      <c r="F11" s="30">
        <f>SUM(สสอ.!AF98)</f>
        <v>3.3000000000000003</v>
      </c>
      <c r="G11" s="32">
        <f t="shared" si="0"/>
        <v>51.064999999999984</v>
      </c>
      <c r="H11" s="34">
        <f>SUM(สสอ.!AF99)</f>
        <v>2.5532499999999994</v>
      </c>
    </row>
    <row r="12" spans="1:8" ht="21" customHeight="1">
      <c r="A12" s="27">
        <v>8</v>
      </c>
      <c r="B12" s="28" t="s">
        <v>57</v>
      </c>
      <c r="C12" s="29">
        <f>SUM(สสอ.!AI62)</f>
        <v>28.543799999999994</v>
      </c>
      <c r="D12" s="29">
        <f>SUM(สสอ.!AI83)</f>
        <v>17.283999999999999</v>
      </c>
      <c r="E12" s="29">
        <f>SUM(สสอ.!AI90)</f>
        <v>6</v>
      </c>
      <c r="F12" s="30">
        <f>SUM(สสอ.!AI98)</f>
        <v>3.7</v>
      </c>
      <c r="G12" s="32">
        <f t="shared" si="0"/>
        <v>55.527799999999999</v>
      </c>
      <c r="H12" s="34">
        <f>SUM(สสอ.!AI99)</f>
        <v>2.7763899999999997</v>
      </c>
    </row>
    <row r="13" spans="1:8" ht="21" customHeight="1">
      <c r="A13" s="27">
        <v>9</v>
      </c>
      <c r="B13" s="28" t="s">
        <v>62</v>
      </c>
      <c r="C13" s="29">
        <f>SUM(สสอ.!AL62)</f>
        <v>28.292739999999995</v>
      </c>
      <c r="D13" s="29">
        <f>SUM(สสอ.!AL83)</f>
        <v>14.519999999999998</v>
      </c>
      <c r="E13" s="29">
        <f>SUM(สสอ.!AL90)</f>
        <v>6</v>
      </c>
      <c r="F13" s="30">
        <f>SUM(สสอ.!AL98)</f>
        <v>4.5</v>
      </c>
      <c r="G13" s="32">
        <f t="shared" si="0"/>
        <v>53.312739999999991</v>
      </c>
      <c r="H13" s="34">
        <f>SUM(สสอ.!AL99)</f>
        <v>2.6656369999999994</v>
      </c>
    </row>
    <row r="14" spans="1:8" ht="21" customHeight="1">
      <c r="A14" s="27">
        <v>10</v>
      </c>
      <c r="B14" s="28" t="s">
        <v>65</v>
      </c>
      <c r="C14" s="29">
        <f>SUM(สสอ.!AO62)</f>
        <v>30.768779999999992</v>
      </c>
      <c r="D14" s="29">
        <f>SUM(สสอ.!AO83)</f>
        <v>13.399999999999999</v>
      </c>
      <c r="E14" s="29">
        <f>SUM(สสอ.!AO90)</f>
        <v>6</v>
      </c>
      <c r="F14" s="30">
        <f>SUM(สสอ.!AO98)</f>
        <v>4.9000000000000004</v>
      </c>
      <c r="G14" s="32">
        <f t="shared" si="0"/>
        <v>55.06877999999999</v>
      </c>
      <c r="H14" s="34">
        <f>SUM(สสอ.!AO99)</f>
        <v>2.7534389999999993</v>
      </c>
    </row>
    <row r="15" spans="1:8" ht="21" customHeight="1">
      <c r="A15" s="27">
        <v>11</v>
      </c>
      <c r="B15" s="28" t="s">
        <v>69</v>
      </c>
      <c r="C15" s="29">
        <f>SUM(สสอ.!AR62)</f>
        <v>28.231999999999989</v>
      </c>
      <c r="D15" s="29">
        <f>SUM(สสอ.!AR83)</f>
        <v>12.166000000000002</v>
      </c>
      <c r="E15" s="29">
        <f>SUM(สสอ.!AR90)</f>
        <v>6</v>
      </c>
      <c r="F15" s="30">
        <f>SUM(สสอ.!AR98)</f>
        <v>3.7</v>
      </c>
      <c r="G15" s="32">
        <f t="shared" si="0"/>
        <v>50.097999999999992</v>
      </c>
      <c r="H15" s="34">
        <f>SUM(สสอ.!AR99)</f>
        <v>2.5048999999999997</v>
      </c>
    </row>
    <row r="16" spans="1:8" ht="21" customHeight="1">
      <c r="A16" s="27">
        <v>12</v>
      </c>
      <c r="B16" s="28" t="s">
        <v>72</v>
      </c>
      <c r="C16" s="29">
        <f>SUM(สสอ.!AU62)</f>
        <v>28.037499999999994</v>
      </c>
      <c r="D16" s="29">
        <f>SUM(สสอ.!AU83)</f>
        <v>14.313999999999998</v>
      </c>
      <c r="E16" s="29">
        <f>SUM(สสอ.!AU90)</f>
        <v>6</v>
      </c>
      <c r="F16" s="30">
        <f>SUM(สสอ.!AU98)</f>
        <v>4.9000000000000004</v>
      </c>
      <c r="G16" s="32">
        <f t="shared" si="0"/>
        <v>53.251499999999993</v>
      </c>
      <c r="H16" s="34">
        <f>SUM(สสอ.!AU99)</f>
        <v>2.6625749999999995</v>
      </c>
    </row>
    <row r="17" spans="1:8" ht="21" customHeight="1">
      <c r="A17" s="27">
        <v>13</v>
      </c>
      <c r="B17" s="28" t="s">
        <v>74</v>
      </c>
      <c r="C17" s="29">
        <f>SUM(สสอ.!AX62)</f>
        <v>29.181999999999992</v>
      </c>
      <c r="D17" s="29">
        <f>SUM(สสอ.!AX83)</f>
        <v>11.799999999999999</v>
      </c>
      <c r="E17" s="29">
        <f>SUM(สสอ.!AX90)</f>
        <v>6</v>
      </c>
      <c r="F17" s="30">
        <f>SUM(สสอ.!AX98)</f>
        <v>3.3000000000000003</v>
      </c>
      <c r="G17" s="32">
        <f t="shared" si="0"/>
        <v>50.281999999999989</v>
      </c>
      <c r="H17" s="34">
        <f>SUM(สสอ.!AX99)</f>
        <v>2.5140999999999996</v>
      </c>
    </row>
    <row r="18" spans="1:8" ht="21" customHeight="1">
      <c r="A18" s="27">
        <v>14</v>
      </c>
      <c r="B18" s="28" t="s">
        <v>77</v>
      </c>
      <c r="C18" s="29">
        <f>SUM(สสอ.!BA62)</f>
        <v>26.701399999999992</v>
      </c>
      <c r="D18" s="29">
        <f>SUM(สสอ.!BA83)</f>
        <v>15.273999999999999</v>
      </c>
      <c r="E18" s="29">
        <f>SUM(สสอ.!BA90)</f>
        <v>6</v>
      </c>
      <c r="F18" s="30">
        <f>SUM(สสอ.!BA98)</f>
        <v>3.7</v>
      </c>
      <c r="G18" s="32">
        <f t="shared" si="0"/>
        <v>51.675399999999996</v>
      </c>
      <c r="H18" s="34">
        <f>SUM(สสอ.!BA99)</f>
        <v>2.5837699999999995</v>
      </c>
    </row>
    <row r="19" spans="1:8" ht="21" customHeight="1">
      <c r="A19" s="27">
        <v>15</v>
      </c>
      <c r="B19" s="28" t="s">
        <v>79</v>
      </c>
      <c r="C19" s="29">
        <f>SUM(สสอ.!BD62)</f>
        <v>28.539819999999995</v>
      </c>
      <c r="D19" s="29">
        <f>SUM(สสอ.!BD83)</f>
        <v>13.4048</v>
      </c>
      <c r="E19" s="29">
        <f>SUM(สสอ.!BD90)</f>
        <v>6</v>
      </c>
      <c r="F19" s="30">
        <f>SUM(สสอ.!BD98)</f>
        <v>5.3000000000000007</v>
      </c>
      <c r="G19" s="32">
        <f t="shared" si="0"/>
        <v>53.244619999999998</v>
      </c>
      <c r="H19" s="34">
        <f>SUM(สสอ.!BD99)</f>
        <v>2.6622309999999998</v>
      </c>
    </row>
    <row r="20" spans="1:8" ht="21" customHeight="1">
      <c r="A20" s="27">
        <v>16</v>
      </c>
      <c r="B20" s="28" t="s">
        <v>80</v>
      </c>
      <c r="C20" s="29">
        <f>SUM(สสอ.!BG62)</f>
        <v>29.295479999999998</v>
      </c>
      <c r="D20" s="29">
        <f>SUM(สสอ.!BG83)</f>
        <v>15.799999999999999</v>
      </c>
      <c r="E20" s="29">
        <f>SUM(สสอ.!BG90)</f>
        <v>6</v>
      </c>
      <c r="F20" s="30">
        <f>SUM(สสอ.!BG98)</f>
        <v>3.3000000000000003</v>
      </c>
      <c r="G20" s="32">
        <f t="shared" si="0"/>
        <v>54.395479999999992</v>
      </c>
      <c r="H20" s="34">
        <f>SUM(สสอ.!BG99)</f>
        <v>2.7197739999999997</v>
      </c>
    </row>
    <row r="21" spans="1:8" ht="21" customHeight="1">
      <c r="A21" s="27">
        <v>17</v>
      </c>
      <c r="B21" s="28" t="s">
        <v>81</v>
      </c>
      <c r="C21" s="29">
        <f>SUM(สสอ.!BJ62)</f>
        <v>30.228339999999989</v>
      </c>
      <c r="D21" s="29">
        <f>SUM(สสอ.!BJ83)</f>
        <v>14.199999999999998</v>
      </c>
      <c r="E21" s="29">
        <f>SUM(สสอ.!BJ90)</f>
        <v>6</v>
      </c>
      <c r="F21" s="30">
        <f>SUM(สสอ.!BJ98)</f>
        <v>3.7</v>
      </c>
      <c r="G21" s="32">
        <f t="shared" si="0"/>
        <v>54.128339999999987</v>
      </c>
      <c r="H21" s="34">
        <f>SUM(สสอ.!BJ99)</f>
        <v>2.7064169999999996</v>
      </c>
    </row>
    <row r="22" spans="1:8" ht="21" customHeight="1">
      <c r="A22" s="27">
        <v>18</v>
      </c>
      <c r="B22" s="28" t="s">
        <v>82</v>
      </c>
      <c r="C22" s="29">
        <f>SUM(สสอ.!BM62)</f>
        <v>27.650439999999989</v>
      </c>
      <c r="D22" s="29">
        <f>SUM(สสอ.!BM83)</f>
        <v>11.235999999999999</v>
      </c>
      <c r="E22" s="29">
        <f>SUM(สสอ.!BM90)</f>
        <v>6</v>
      </c>
      <c r="F22" s="30">
        <f>SUM(สสอ.!BM98)</f>
        <v>4.5</v>
      </c>
      <c r="G22" s="32">
        <f t="shared" si="0"/>
        <v>49.386439999999986</v>
      </c>
      <c r="H22" s="34">
        <f>SUM(สสอ.!BM99)</f>
        <v>2.4693219999999996</v>
      </c>
    </row>
    <row r="23" spans="1:8" ht="21" customHeight="1">
      <c r="A23" s="27">
        <v>19</v>
      </c>
      <c r="B23" s="28" t="s">
        <v>83</v>
      </c>
      <c r="C23" s="29">
        <f>SUM(สสอ.!BP62)</f>
        <v>28.68071999999999</v>
      </c>
      <c r="D23" s="29">
        <f>SUM(สสอ.!BP83)</f>
        <v>12.968799999999996</v>
      </c>
      <c r="E23" s="29">
        <f>SUM(สสอ.!BP90)</f>
        <v>6</v>
      </c>
      <c r="F23" s="30">
        <f>SUM(สสอ.!BP98)</f>
        <v>3.3000000000000003</v>
      </c>
      <c r="G23" s="32">
        <f t="shared" si="0"/>
        <v>50.949519999999985</v>
      </c>
      <c r="H23" s="34">
        <f>SUM(สสอ.!BP99)</f>
        <v>2.5474759999999992</v>
      </c>
    </row>
    <row r="24" spans="1:8" ht="21" customHeight="1">
      <c r="A24" s="27">
        <v>20</v>
      </c>
      <c r="B24" s="28" t="s">
        <v>85</v>
      </c>
      <c r="C24" s="29">
        <f>SUM(สสอ.!BS62)</f>
        <v>29.584479999999992</v>
      </c>
      <c r="D24" s="29">
        <f>SUM(สสอ.!BS83)</f>
        <v>8.6000000000000014</v>
      </c>
      <c r="E24" s="29">
        <f>SUM(สสอ.!BS90)</f>
        <v>6</v>
      </c>
      <c r="F24" s="30">
        <f>SUM(สสอ.!BS98)</f>
        <v>1.6999999999999997</v>
      </c>
      <c r="G24" s="32">
        <f t="shared" si="0"/>
        <v>45.884479999999996</v>
      </c>
      <c r="H24" s="34">
        <f>SUM(สสอ.!BS99)</f>
        <v>2.2942239999999994</v>
      </c>
    </row>
    <row r="25" spans="1:8" ht="21" customHeight="1">
      <c r="A25" s="27">
        <v>21</v>
      </c>
      <c r="B25" s="28" t="s">
        <v>86</v>
      </c>
      <c r="C25" s="29">
        <f>SUM(สสอ.!BV62)</f>
        <v>29.216319999999989</v>
      </c>
      <c r="D25" s="29">
        <f>SUM(สสอ.!BV83)</f>
        <v>12.200000000000001</v>
      </c>
      <c r="E25" s="29">
        <f>SUM(สสอ.!BV90)</f>
        <v>7</v>
      </c>
      <c r="F25" s="30">
        <f>SUM(สสอ.!BV98)</f>
        <v>6.1000000000000014</v>
      </c>
      <c r="G25" s="75">
        <f t="shared" si="0"/>
        <v>54.516319999999993</v>
      </c>
      <c r="H25" s="34">
        <f>SUM(สสอ.!BV99)</f>
        <v>2.7258159999999996</v>
      </c>
    </row>
    <row r="26" spans="1:8" ht="21" customHeight="1">
      <c r="A26" s="77">
        <v>22</v>
      </c>
      <c r="B26" s="79" t="s">
        <v>87</v>
      </c>
      <c r="C26" s="81">
        <f>SUM(สสอ.!BY62)</f>
        <v>28.949839999999988</v>
      </c>
      <c r="D26" s="81">
        <f>SUM(สสอ.!BY83)</f>
        <v>11.799999999999999</v>
      </c>
      <c r="E26" s="81">
        <f>SUM(สสอ.!BY90)</f>
        <v>6</v>
      </c>
      <c r="F26" s="89">
        <f>SUM(สสอ.!BY98)</f>
        <v>1.6999999999999997</v>
      </c>
      <c r="G26" s="91">
        <f t="shared" si="0"/>
        <v>48.449839999999988</v>
      </c>
      <c r="H26" s="95">
        <f>SUM(สสอ.!BY99)</f>
        <v>2.4224919999999992</v>
      </c>
    </row>
    <row r="27" spans="1:8" ht="21" customHeight="1">
      <c r="A27" s="96">
        <v>23</v>
      </c>
      <c r="B27" s="98" t="s">
        <v>89</v>
      </c>
      <c r="C27" s="101">
        <f>SUM(สสอ.!CB62)</f>
        <v>27.34259999999999</v>
      </c>
      <c r="D27" s="101">
        <f>SUM(สสอ.!CB83)</f>
        <v>11.943199999999999</v>
      </c>
      <c r="E27" s="101">
        <f>SUM(สสอ.!CB90)</f>
        <v>6</v>
      </c>
      <c r="F27" s="101">
        <f>SUM(สสอ.!CB98)</f>
        <v>2.1</v>
      </c>
      <c r="G27" s="91">
        <f t="shared" si="0"/>
        <v>47.385799999999989</v>
      </c>
      <c r="H27" s="34">
        <f>SUM(สสอ.!CB99)</f>
        <v>2.3692899999999995</v>
      </c>
    </row>
    <row r="28" spans="1:8" ht="21" customHeight="1">
      <c r="A28" s="6"/>
      <c r="B28" s="6"/>
      <c r="C28" s="6"/>
      <c r="D28" s="6"/>
      <c r="E28" s="6"/>
      <c r="F28" s="6"/>
      <c r="G28" s="6"/>
      <c r="H28" s="3"/>
    </row>
    <row r="29" spans="1:8" ht="21" customHeight="1">
      <c r="A29" s="105"/>
      <c r="B29" s="105"/>
      <c r="C29" s="105"/>
      <c r="D29" s="105"/>
      <c r="E29" s="105"/>
      <c r="F29" s="105"/>
      <c r="G29" s="105"/>
      <c r="H29" s="106"/>
    </row>
    <row r="30" spans="1:8" ht="15.75" customHeight="1"/>
    <row r="31" spans="1:8" ht="15.75" customHeight="1"/>
    <row r="32" spans="1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G1"/>
    <mergeCell ref="A2:G2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B1000"/>
  <sheetViews>
    <sheetView workbookViewId="0">
      <pane ySplit="4" topLeftCell="A5" activePane="bottomLeft" state="frozen"/>
      <selection pane="bottomLeft" activeCell="B5" sqref="B5:B7"/>
    </sheetView>
  </sheetViews>
  <sheetFormatPr defaultColWidth="12.625" defaultRowHeight="15" customHeight="1"/>
  <cols>
    <col min="1" max="1" width="6" customWidth="1"/>
    <col min="2" max="2" width="3.75" customWidth="1"/>
    <col min="3" max="3" width="59.875" customWidth="1"/>
    <col min="4" max="4" width="7.25" customWidth="1"/>
    <col min="5" max="5" width="7.875" customWidth="1"/>
    <col min="6" max="6" width="4.875" customWidth="1"/>
    <col min="7" max="7" width="6.125" customWidth="1"/>
    <col min="8" max="8" width="5.75" customWidth="1"/>
    <col min="9" max="10" width="5.5" customWidth="1"/>
    <col min="11" max="11" width="5.75" customWidth="1"/>
    <col min="12" max="12" width="7.5" customWidth="1"/>
    <col min="13" max="13" width="7.125" customWidth="1"/>
    <col min="14" max="14" width="7.875" customWidth="1"/>
    <col min="15" max="80" width="8.625" customWidth="1"/>
  </cols>
  <sheetData>
    <row r="1" spans="1:80" ht="18.75" customHeight="1">
      <c r="A1" s="1"/>
      <c r="B1" s="1"/>
      <c r="C1" s="2" t="s">
        <v>1</v>
      </c>
      <c r="D1" s="4"/>
      <c r="E1" s="4"/>
      <c r="F1" s="5"/>
      <c r="G1" s="5"/>
      <c r="H1" s="5"/>
      <c r="I1" s="5"/>
      <c r="J1" s="5"/>
      <c r="K1" s="5"/>
      <c r="L1" s="5"/>
      <c r="M1" s="5"/>
      <c r="N1" s="5"/>
    </row>
    <row r="2" spans="1:80" ht="18.75" customHeight="1">
      <c r="A2" s="6"/>
      <c r="B2" s="6"/>
      <c r="C2" s="7" t="s">
        <v>3</v>
      </c>
      <c r="D2" s="7"/>
      <c r="E2" s="7"/>
      <c r="F2" s="7"/>
      <c r="G2" s="7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</row>
    <row r="3" spans="1:80" ht="18.75" customHeight="1">
      <c r="A3" s="6"/>
      <c r="B3" s="6"/>
      <c r="C3" s="9" t="s">
        <v>5</v>
      </c>
      <c r="D3" s="9" t="s">
        <v>7</v>
      </c>
      <c r="E3" s="9"/>
      <c r="F3" s="9"/>
      <c r="G3" s="9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</row>
    <row r="4" spans="1:80" ht="18.75" customHeight="1">
      <c r="A4" s="6"/>
      <c r="B4" s="9"/>
      <c r="C4" s="11" t="s">
        <v>8</v>
      </c>
      <c r="D4" s="11" t="s">
        <v>10</v>
      </c>
      <c r="E4" s="13"/>
      <c r="F4" s="15"/>
      <c r="G4" s="15"/>
      <c r="H4" s="6"/>
      <c r="I4" s="6"/>
      <c r="J4" s="6"/>
      <c r="K4" s="6"/>
      <c r="L4" s="559" t="s">
        <v>17</v>
      </c>
      <c r="M4" s="554"/>
      <c r="N4" s="555"/>
      <c r="O4" s="558" t="s">
        <v>19</v>
      </c>
      <c r="P4" s="554"/>
      <c r="Q4" s="555"/>
      <c r="R4" s="566" t="s">
        <v>21</v>
      </c>
      <c r="S4" s="554"/>
      <c r="T4" s="555"/>
      <c r="U4" s="567" t="s">
        <v>23</v>
      </c>
      <c r="V4" s="554"/>
      <c r="W4" s="555"/>
      <c r="X4" s="564" t="s">
        <v>25</v>
      </c>
      <c r="Y4" s="554"/>
      <c r="Z4" s="555"/>
      <c r="AA4" s="565" t="s">
        <v>32</v>
      </c>
      <c r="AB4" s="554"/>
      <c r="AC4" s="555"/>
      <c r="AD4" s="557" t="s">
        <v>34</v>
      </c>
      <c r="AE4" s="554"/>
      <c r="AF4" s="555"/>
      <c r="AG4" s="559" t="s">
        <v>35</v>
      </c>
      <c r="AH4" s="554"/>
      <c r="AI4" s="555"/>
      <c r="AJ4" s="563" t="s">
        <v>36</v>
      </c>
      <c r="AK4" s="554"/>
      <c r="AL4" s="555"/>
      <c r="AM4" s="570" t="s">
        <v>41</v>
      </c>
      <c r="AN4" s="554"/>
      <c r="AO4" s="555"/>
      <c r="AP4" s="556" t="s">
        <v>45</v>
      </c>
      <c r="AQ4" s="554"/>
      <c r="AR4" s="555"/>
      <c r="AS4" s="569" t="s">
        <v>47</v>
      </c>
      <c r="AT4" s="554"/>
      <c r="AU4" s="555"/>
      <c r="AV4" s="568" t="s">
        <v>49</v>
      </c>
      <c r="AW4" s="554"/>
      <c r="AX4" s="555"/>
      <c r="AY4" s="561" t="s">
        <v>50</v>
      </c>
      <c r="AZ4" s="554"/>
      <c r="BA4" s="555"/>
      <c r="BB4" s="560" t="s">
        <v>54</v>
      </c>
      <c r="BC4" s="554"/>
      <c r="BD4" s="555"/>
      <c r="BE4" s="562" t="s">
        <v>56</v>
      </c>
      <c r="BF4" s="554"/>
      <c r="BG4" s="555"/>
      <c r="BH4" s="556" t="s">
        <v>60</v>
      </c>
      <c r="BI4" s="554"/>
      <c r="BJ4" s="555"/>
      <c r="BK4" s="553" t="s">
        <v>61</v>
      </c>
      <c r="BL4" s="554"/>
      <c r="BM4" s="555"/>
      <c r="BN4" s="557" t="s">
        <v>63</v>
      </c>
      <c r="BO4" s="554"/>
      <c r="BP4" s="555"/>
      <c r="BQ4" s="558" t="s">
        <v>64</v>
      </c>
      <c r="BR4" s="554"/>
      <c r="BS4" s="555"/>
      <c r="BT4" s="559" t="s">
        <v>66</v>
      </c>
      <c r="BU4" s="554"/>
      <c r="BV4" s="555"/>
      <c r="BW4" s="560" t="s">
        <v>67</v>
      </c>
      <c r="BX4" s="554"/>
      <c r="BY4" s="555"/>
      <c r="BZ4" s="558" t="s">
        <v>68</v>
      </c>
      <c r="CA4" s="554"/>
      <c r="CB4" s="555"/>
    </row>
    <row r="5" spans="1:80" ht="18.75" customHeight="1">
      <c r="A5" s="19" t="s">
        <v>15</v>
      </c>
      <c r="B5" s="531" t="s">
        <v>4</v>
      </c>
      <c r="C5" s="536" t="s">
        <v>18</v>
      </c>
      <c r="D5" s="24" t="s">
        <v>20</v>
      </c>
      <c r="E5" s="25" t="s">
        <v>28</v>
      </c>
      <c r="F5" s="43" t="s">
        <v>31</v>
      </c>
      <c r="G5" s="538" t="s">
        <v>33</v>
      </c>
      <c r="H5" s="539"/>
      <c r="I5" s="539"/>
      <c r="J5" s="539"/>
      <c r="K5" s="540"/>
      <c r="L5" s="31" t="s">
        <v>37</v>
      </c>
      <c r="M5" s="31" t="s">
        <v>16</v>
      </c>
      <c r="N5" s="31" t="s">
        <v>38</v>
      </c>
      <c r="O5" s="46" t="s">
        <v>37</v>
      </c>
      <c r="P5" s="46" t="s">
        <v>16</v>
      </c>
      <c r="Q5" s="46" t="s">
        <v>38</v>
      </c>
      <c r="R5" s="47" t="s">
        <v>37</v>
      </c>
      <c r="S5" s="47" t="s">
        <v>16</v>
      </c>
      <c r="T5" s="47" t="s">
        <v>38</v>
      </c>
      <c r="U5" s="48" t="s">
        <v>37</v>
      </c>
      <c r="V5" s="48" t="s">
        <v>16</v>
      </c>
      <c r="W5" s="48" t="s">
        <v>38</v>
      </c>
      <c r="X5" s="50" t="s">
        <v>37</v>
      </c>
      <c r="Y5" s="50" t="s">
        <v>16</v>
      </c>
      <c r="Z5" s="50" t="s">
        <v>38</v>
      </c>
      <c r="AA5" s="53" t="s">
        <v>37</v>
      </c>
      <c r="AB5" s="53" t="s">
        <v>16</v>
      </c>
      <c r="AC5" s="53" t="s">
        <v>38</v>
      </c>
      <c r="AD5" s="55" t="s">
        <v>37</v>
      </c>
      <c r="AE5" s="55" t="s">
        <v>16</v>
      </c>
      <c r="AF5" s="55" t="s">
        <v>38</v>
      </c>
      <c r="AG5" s="31" t="s">
        <v>37</v>
      </c>
      <c r="AH5" s="31" t="s">
        <v>16</v>
      </c>
      <c r="AI5" s="31" t="s">
        <v>38</v>
      </c>
      <c r="AJ5" s="58" t="s">
        <v>37</v>
      </c>
      <c r="AK5" s="58" t="s">
        <v>16</v>
      </c>
      <c r="AL5" s="58" t="s">
        <v>38</v>
      </c>
      <c r="AM5" s="60" t="s">
        <v>37</v>
      </c>
      <c r="AN5" s="60" t="s">
        <v>16</v>
      </c>
      <c r="AO5" s="60" t="s">
        <v>38</v>
      </c>
      <c r="AP5" s="62" t="s">
        <v>37</v>
      </c>
      <c r="AQ5" s="62" t="s">
        <v>16</v>
      </c>
      <c r="AR5" s="62" t="s">
        <v>38</v>
      </c>
      <c r="AS5" s="64" t="s">
        <v>37</v>
      </c>
      <c r="AT5" s="64" t="s">
        <v>16</v>
      </c>
      <c r="AU5" s="64" t="s">
        <v>38</v>
      </c>
      <c r="AV5" s="66" t="s">
        <v>37</v>
      </c>
      <c r="AW5" s="66" t="s">
        <v>16</v>
      </c>
      <c r="AX5" s="66" t="s">
        <v>38</v>
      </c>
      <c r="AY5" s="68" t="s">
        <v>37</v>
      </c>
      <c r="AZ5" s="68" t="s">
        <v>16</v>
      </c>
      <c r="BA5" s="68" t="s">
        <v>38</v>
      </c>
      <c r="BB5" s="69" t="s">
        <v>37</v>
      </c>
      <c r="BC5" s="69" t="s">
        <v>16</v>
      </c>
      <c r="BD5" s="69" t="s">
        <v>38</v>
      </c>
      <c r="BE5" s="71" t="s">
        <v>37</v>
      </c>
      <c r="BF5" s="71" t="s">
        <v>16</v>
      </c>
      <c r="BG5" s="71" t="s">
        <v>38</v>
      </c>
      <c r="BH5" s="62" t="s">
        <v>37</v>
      </c>
      <c r="BI5" s="62" t="s">
        <v>16</v>
      </c>
      <c r="BJ5" s="62" t="s">
        <v>38</v>
      </c>
      <c r="BK5" s="73" t="s">
        <v>37</v>
      </c>
      <c r="BL5" s="73" t="s">
        <v>16</v>
      </c>
      <c r="BM5" s="73" t="s">
        <v>38</v>
      </c>
      <c r="BN5" s="55" t="s">
        <v>37</v>
      </c>
      <c r="BO5" s="55" t="s">
        <v>16</v>
      </c>
      <c r="BP5" s="55" t="s">
        <v>38</v>
      </c>
      <c r="BQ5" s="46" t="s">
        <v>37</v>
      </c>
      <c r="BR5" s="46" t="s">
        <v>16</v>
      </c>
      <c r="BS5" s="46" t="s">
        <v>38</v>
      </c>
      <c r="BT5" s="31" t="s">
        <v>37</v>
      </c>
      <c r="BU5" s="31" t="s">
        <v>16</v>
      </c>
      <c r="BV5" s="31" t="s">
        <v>38</v>
      </c>
      <c r="BW5" s="69" t="s">
        <v>37</v>
      </c>
      <c r="BX5" s="69" t="s">
        <v>16</v>
      </c>
      <c r="BY5" s="69" t="s">
        <v>38</v>
      </c>
      <c r="BZ5" s="46" t="s">
        <v>37</v>
      </c>
      <c r="CA5" s="46" t="s">
        <v>16</v>
      </c>
      <c r="CB5" s="46" t="s">
        <v>38</v>
      </c>
    </row>
    <row r="6" spans="1:80" ht="18.75" customHeight="1">
      <c r="A6" s="35" t="s">
        <v>39</v>
      </c>
      <c r="B6" s="532"/>
      <c r="C6" s="537"/>
      <c r="D6" s="36" t="s">
        <v>43</v>
      </c>
      <c r="E6" s="37"/>
      <c r="F6" s="43" t="s">
        <v>51</v>
      </c>
      <c r="G6" s="38" t="s">
        <v>53</v>
      </c>
      <c r="H6" s="38" t="s">
        <v>53</v>
      </c>
      <c r="I6" s="38" t="s">
        <v>53</v>
      </c>
      <c r="J6" s="38" t="s">
        <v>53</v>
      </c>
      <c r="K6" s="38" t="s">
        <v>53</v>
      </c>
      <c r="L6" s="39" t="s">
        <v>55</v>
      </c>
      <c r="M6" s="39" t="s">
        <v>58</v>
      </c>
      <c r="N6" s="39" t="s">
        <v>59</v>
      </c>
      <c r="O6" s="76" t="s">
        <v>55</v>
      </c>
      <c r="P6" s="76" t="s">
        <v>58</v>
      </c>
      <c r="Q6" s="76" t="s">
        <v>59</v>
      </c>
      <c r="R6" s="78" t="s">
        <v>55</v>
      </c>
      <c r="S6" s="78" t="s">
        <v>58</v>
      </c>
      <c r="T6" s="78" t="s">
        <v>59</v>
      </c>
      <c r="U6" s="80" t="s">
        <v>55</v>
      </c>
      <c r="V6" s="80" t="s">
        <v>58</v>
      </c>
      <c r="W6" s="80" t="s">
        <v>59</v>
      </c>
      <c r="X6" s="82" t="s">
        <v>55</v>
      </c>
      <c r="Y6" s="82" t="s">
        <v>58</v>
      </c>
      <c r="Z6" s="82" t="s">
        <v>59</v>
      </c>
      <c r="AA6" s="83" t="s">
        <v>55</v>
      </c>
      <c r="AB6" s="83" t="s">
        <v>58</v>
      </c>
      <c r="AC6" s="83" t="s">
        <v>59</v>
      </c>
      <c r="AD6" s="85" t="s">
        <v>55</v>
      </c>
      <c r="AE6" s="85" t="s">
        <v>58</v>
      </c>
      <c r="AF6" s="85" t="s">
        <v>59</v>
      </c>
      <c r="AG6" s="39" t="s">
        <v>55</v>
      </c>
      <c r="AH6" s="39" t="s">
        <v>58</v>
      </c>
      <c r="AI6" s="39" t="s">
        <v>59</v>
      </c>
      <c r="AJ6" s="87" t="s">
        <v>55</v>
      </c>
      <c r="AK6" s="87" t="s">
        <v>58</v>
      </c>
      <c r="AL6" s="87" t="s">
        <v>59</v>
      </c>
      <c r="AM6" s="88" t="s">
        <v>55</v>
      </c>
      <c r="AN6" s="88" t="s">
        <v>58</v>
      </c>
      <c r="AO6" s="88" t="s">
        <v>59</v>
      </c>
      <c r="AP6" s="90" t="s">
        <v>55</v>
      </c>
      <c r="AQ6" s="90" t="s">
        <v>58</v>
      </c>
      <c r="AR6" s="90" t="s">
        <v>59</v>
      </c>
      <c r="AS6" s="92" t="s">
        <v>55</v>
      </c>
      <c r="AT6" s="92" t="s">
        <v>58</v>
      </c>
      <c r="AU6" s="92" t="s">
        <v>59</v>
      </c>
      <c r="AV6" s="97" t="s">
        <v>55</v>
      </c>
      <c r="AW6" s="97" t="s">
        <v>58</v>
      </c>
      <c r="AX6" s="97" t="s">
        <v>59</v>
      </c>
      <c r="AY6" s="99" t="s">
        <v>55</v>
      </c>
      <c r="AZ6" s="99" t="s">
        <v>58</v>
      </c>
      <c r="BA6" s="99" t="s">
        <v>59</v>
      </c>
      <c r="BB6" s="100" t="s">
        <v>55</v>
      </c>
      <c r="BC6" s="100" t="s">
        <v>58</v>
      </c>
      <c r="BD6" s="100" t="s">
        <v>59</v>
      </c>
      <c r="BE6" s="102" t="s">
        <v>55</v>
      </c>
      <c r="BF6" s="102" t="s">
        <v>58</v>
      </c>
      <c r="BG6" s="102" t="s">
        <v>59</v>
      </c>
      <c r="BH6" s="90" t="s">
        <v>55</v>
      </c>
      <c r="BI6" s="90" t="s">
        <v>58</v>
      </c>
      <c r="BJ6" s="90" t="s">
        <v>59</v>
      </c>
      <c r="BK6" s="104" t="s">
        <v>55</v>
      </c>
      <c r="BL6" s="104" t="s">
        <v>58</v>
      </c>
      <c r="BM6" s="104" t="s">
        <v>59</v>
      </c>
      <c r="BN6" s="85" t="s">
        <v>55</v>
      </c>
      <c r="BO6" s="85" t="s">
        <v>58</v>
      </c>
      <c r="BP6" s="85" t="s">
        <v>59</v>
      </c>
      <c r="BQ6" s="76" t="s">
        <v>55</v>
      </c>
      <c r="BR6" s="76" t="s">
        <v>58</v>
      </c>
      <c r="BS6" s="76" t="s">
        <v>59</v>
      </c>
      <c r="BT6" s="39" t="s">
        <v>55</v>
      </c>
      <c r="BU6" s="39" t="s">
        <v>58</v>
      </c>
      <c r="BV6" s="39" t="s">
        <v>59</v>
      </c>
      <c r="BW6" s="100" t="s">
        <v>55</v>
      </c>
      <c r="BX6" s="100" t="s">
        <v>58</v>
      </c>
      <c r="BY6" s="100" t="s">
        <v>59</v>
      </c>
      <c r="BZ6" s="76" t="s">
        <v>55</v>
      </c>
      <c r="CA6" s="76" t="s">
        <v>58</v>
      </c>
      <c r="CB6" s="76" t="s">
        <v>59</v>
      </c>
    </row>
    <row r="7" spans="1:80" ht="18.75" customHeight="1">
      <c r="A7" s="40"/>
      <c r="B7" s="533"/>
      <c r="C7" s="535"/>
      <c r="D7" s="41"/>
      <c r="E7" s="42"/>
      <c r="F7" s="43" t="s">
        <v>70</v>
      </c>
      <c r="G7" s="44">
        <v>1</v>
      </c>
      <c r="H7" s="45">
        <v>2</v>
      </c>
      <c r="I7" s="45">
        <v>3</v>
      </c>
      <c r="J7" s="45">
        <v>4</v>
      </c>
      <c r="K7" s="45">
        <v>5</v>
      </c>
      <c r="L7" s="49" t="s">
        <v>73</v>
      </c>
      <c r="M7" s="49" t="s">
        <v>75</v>
      </c>
      <c r="N7" s="49" t="s">
        <v>76</v>
      </c>
      <c r="O7" s="108" t="s">
        <v>73</v>
      </c>
      <c r="P7" s="108" t="s">
        <v>75</v>
      </c>
      <c r="Q7" s="108" t="s">
        <v>76</v>
      </c>
      <c r="R7" s="111" t="s">
        <v>73</v>
      </c>
      <c r="S7" s="111" t="s">
        <v>75</v>
      </c>
      <c r="T7" s="111" t="s">
        <v>76</v>
      </c>
      <c r="U7" s="113" t="s">
        <v>73</v>
      </c>
      <c r="V7" s="113" t="s">
        <v>75</v>
      </c>
      <c r="W7" s="113" t="s">
        <v>76</v>
      </c>
      <c r="X7" s="115" t="s">
        <v>73</v>
      </c>
      <c r="Y7" s="115" t="s">
        <v>75</v>
      </c>
      <c r="Z7" s="115" t="s">
        <v>76</v>
      </c>
      <c r="AA7" s="117" t="s">
        <v>73</v>
      </c>
      <c r="AB7" s="117" t="s">
        <v>75</v>
      </c>
      <c r="AC7" s="117" t="s">
        <v>76</v>
      </c>
      <c r="AD7" s="119" t="s">
        <v>73</v>
      </c>
      <c r="AE7" s="119" t="s">
        <v>75</v>
      </c>
      <c r="AF7" s="119" t="s">
        <v>76</v>
      </c>
      <c r="AG7" s="49" t="s">
        <v>73</v>
      </c>
      <c r="AH7" s="49" t="s">
        <v>75</v>
      </c>
      <c r="AI7" s="49" t="s">
        <v>76</v>
      </c>
      <c r="AJ7" s="121" t="s">
        <v>73</v>
      </c>
      <c r="AK7" s="121" t="s">
        <v>75</v>
      </c>
      <c r="AL7" s="121" t="s">
        <v>76</v>
      </c>
      <c r="AM7" s="123" t="s">
        <v>73</v>
      </c>
      <c r="AN7" s="123" t="s">
        <v>75</v>
      </c>
      <c r="AO7" s="123" t="s">
        <v>76</v>
      </c>
      <c r="AP7" s="125" t="s">
        <v>73</v>
      </c>
      <c r="AQ7" s="125" t="s">
        <v>75</v>
      </c>
      <c r="AR7" s="125" t="s">
        <v>76</v>
      </c>
      <c r="AS7" s="129" t="s">
        <v>73</v>
      </c>
      <c r="AT7" s="129" t="s">
        <v>75</v>
      </c>
      <c r="AU7" s="129" t="s">
        <v>76</v>
      </c>
      <c r="AV7" s="131" t="s">
        <v>73</v>
      </c>
      <c r="AW7" s="131" t="s">
        <v>75</v>
      </c>
      <c r="AX7" s="131" t="s">
        <v>76</v>
      </c>
      <c r="AY7" s="133" t="s">
        <v>73</v>
      </c>
      <c r="AZ7" s="133" t="s">
        <v>75</v>
      </c>
      <c r="BA7" s="133" t="s">
        <v>76</v>
      </c>
      <c r="BB7" s="135" t="s">
        <v>73</v>
      </c>
      <c r="BC7" s="135" t="s">
        <v>75</v>
      </c>
      <c r="BD7" s="135" t="s">
        <v>76</v>
      </c>
      <c r="BE7" s="137" t="s">
        <v>73</v>
      </c>
      <c r="BF7" s="137" t="s">
        <v>75</v>
      </c>
      <c r="BG7" s="137" t="s">
        <v>76</v>
      </c>
      <c r="BH7" s="125" t="s">
        <v>73</v>
      </c>
      <c r="BI7" s="125" t="s">
        <v>75</v>
      </c>
      <c r="BJ7" s="125" t="s">
        <v>76</v>
      </c>
      <c r="BK7" s="140" t="s">
        <v>73</v>
      </c>
      <c r="BL7" s="140" t="s">
        <v>75</v>
      </c>
      <c r="BM7" s="140" t="s">
        <v>76</v>
      </c>
      <c r="BN7" s="119" t="s">
        <v>73</v>
      </c>
      <c r="BO7" s="119" t="s">
        <v>75</v>
      </c>
      <c r="BP7" s="119" t="s">
        <v>76</v>
      </c>
      <c r="BQ7" s="108" t="s">
        <v>73</v>
      </c>
      <c r="BR7" s="108" t="s">
        <v>75</v>
      </c>
      <c r="BS7" s="108" t="s">
        <v>76</v>
      </c>
      <c r="BT7" s="49" t="s">
        <v>73</v>
      </c>
      <c r="BU7" s="49" t="s">
        <v>75</v>
      </c>
      <c r="BV7" s="49" t="s">
        <v>76</v>
      </c>
      <c r="BW7" s="135" t="s">
        <v>73</v>
      </c>
      <c r="BX7" s="135" t="s">
        <v>75</v>
      </c>
      <c r="BY7" s="135" t="s">
        <v>76</v>
      </c>
      <c r="BZ7" s="108" t="s">
        <v>73</v>
      </c>
      <c r="CA7" s="108" t="s">
        <v>75</v>
      </c>
      <c r="CB7" s="108" t="s">
        <v>76</v>
      </c>
    </row>
    <row r="8" spans="1:80" ht="18.75" customHeight="1">
      <c r="A8" s="51"/>
      <c r="B8" s="52"/>
      <c r="C8" s="138" t="s">
        <v>78</v>
      </c>
      <c r="D8" s="139"/>
      <c r="E8" s="139"/>
      <c r="F8" s="59">
        <v>100</v>
      </c>
      <c r="G8" s="141"/>
      <c r="H8" s="141"/>
      <c r="I8" s="141"/>
      <c r="J8" s="141"/>
      <c r="K8" s="141"/>
      <c r="L8" s="142"/>
      <c r="M8" s="142"/>
      <c r="N8" s="142"/>
      <c r="O8" s="144"/>
      <c r="P8" s="144"/>
      <c r="Q8" s="144"/>
      <c r="R8" s="164"/>
      <c r="S8" s="164"/>
      <c r="T8" s="164"/>
      <c r="U8" s="175"/>
      <c r="V8" s="175"/>
      <c r="W8" s="175"/>
      <c r="X8" s="176"/>
      <c r="Y8" s="176"/>
      <c r="Z8" s="176"/>
      <c r="AA8" s="177"/>
      <c r="AB8" s="177"/>
      <c r="AC8" s="177"/>
      <c r="AD8" s="179"/>
      <c r="AE8" s="179"/>
      <c r="AF8" s="179"/>
      <c r="AG8" s="164"/>
      <c r="AH8" s="164"/>
      <c r="AI8" s="164"/>
      <c r="AJ8" s="181"/>
      <c r="AK8" s="181"/>
      <c r="AL8" s="181"/>
      <c r="AM8" s="183"/>
      <c r="AN8" s="183"/>
      <c r="AO8" s="183"/>
      <c r="AP8" s="185"/>
      <c r="AQ8" s="185"/>
      <c r="AR8" s="185"/>
      <c r="AS8" s="186"/>
      <c r="AT8" s="186"/>
      <c r="AU8" s="186"/>
      <c r="AV8" s="190"/>
      <c r="AW8" s="190"/>
      <c r="AX8" s="190"/>
      <c r="AY8" s="191"/>
      <c r="AZ8" s="191"/>
      <c r="BA8" s="191"/>
      <c r="BB8" s="193"/>
      <c r="BC8" s="193"/>
      <c r="BD8" s="193"/>
      <c r="BE8" s="195"/>
      <c r="BF8" s="195"/>
      <c r="BG8" s="195"/>
      <c r="BH8" s="185"/>
      <c r="BI8" s="185"/>
      <c r="BJ8" s="185"/>
      <c r="BK8" s="197"/>
      <c r="BL8" s="197"/>
      <c r="BM8" s="197"/>
      <c r="BN8" s="179"/>
      <c r="BO8" s="179"/>
      <c r="BP8" s="179"/>
      <c r="BQ8" s="144"/>
      <c r="BR8" s="144"/>
      <c r="BS8" s="144"/>
      <c r="BT8" s="164"/>
      <c r="BU8" s="164"/>
      <c r="BV8" s="164"/>
      <c r="BW8" s="193"/>
      <c r="BX8" s="193"/>
      <c r="BY8" s="193"/>
      <c r="BZ8" s="144"/>
      <c r="CA8" s="144"/>
      <c r="CB8" s="144"/>
    </row>
    <row r="9" spans="1:80" ht="18.75" customHeight="1">
      <c r="A9" s="51"/>
      <c r="B9" s="145"/>
      <c r="C9" s="146" t="s">
        <v>84</v>
      </c>
      <c r="D9" s="148"/>
      <c r="E9" s="148"/>
      <c r="F9" s="59">
        <v>45</v>
      </c>
      <c r="G9" s="150"/>
      <c r="H9" s="150"/>
      <c r="I9" s="150"/>
      <c r="J9" s="150"/>
      <c r="K9" s="150"/>
      <c r="L9" s="152"/>
      <c r="M9" s="152"/>
      <c r="N9" s="152"/>
      <c r="O9" s="144"/>
      <c r="P9" s="144"/>
      <c r="Q9" s="144"/>
      <c r="R9" s="164"/>
      <c r="S9" s="164"/>
      <c r="T9" s="164"/>
      <c r="U9" s="175"/>
      <c r="V9" s="175"/>
      <c r="W9" s="175"/>
      <c r="X9" s="176"/>
      <c r="Y9" s="176"/>
      <c r="Z9" s="176"/>
      <c r="AA9" s="177"/>
      <c r="AB9" s="177"/>
      <c r="AC9" s="177"/>
      <c r="AD9" s="179"/>
      <c r="AE9" s="179"/>
      <c r="AF9" s="179"/>
      <c r="AG9" s="164"/>
      <c r="AH9" s="164"/>
      <c r="AI9" s="164"/>
      <c r="AJ9" s="181"/>
      <c r="AK9" s="181"/>
      <c r="AL9" s="181"/>
      <c r="AM9" s="183"/>
      <c r="AN9" s="183"/>
      <c r="AO9" s="183"/>
      <c r="AP9" s="185"/>
      <c r="AQ9" s="185"/>
      <c r="AR9" s="185"/>
      <c r="AS9" s="186"/>
      <c r="AT9" s="186"/>
      <c r="AU9" s="186"/>
      <c r="AV9" s="190"/>
      <c r="AW9" s="190"/>
      <c r="AX9" s="190"/>
      <c r="AY9" s="191"/>
      <c r="AZ9" s="191"/>
      <c r="BA9" s="191"/>
      <c r="BB9" s="193"/>
      <c r="BC9" s="193"/>
      <c r="BD9" s="193"/>
      <c r="BE9" s="195"/>
      <c r="BF9" s="195"/>
      <c r="BG9" s="195"/>
      <c r="BH9" s="185"/>
      <c r="BI9" s="185"/>
      <c r="BJ9" s="185"/>
      <c r="BK9" s="197"/>
      <c r="BL9" s="197"/>
      <c r="BM9" s="197"/>
      <c r="BN9" s="179"/>
      <c r="BO9" s="179"/>
      <c r="BP9" s="179"/>
      <c r="BQ9" s="144"/>
      <c r="BR9" s="144"/>
      <c r="BS9" s="144"/>
      <c r="BT9" s="164"/>
      <c r="BU9" s="164"/>
      <c r="BV9" s="164"/>
      <c r="BW9" s="193"/>
      <c r="BX9" s="193"/>
      <c r="BY9" s="193"/>
      <c r="BZ9" s="144"/>
      <c r="CA9" s="144"/>
      <c r="CB9" s="144"/>
    </row>
    <row r="10" spans="1:80" ht="18.75" customHeight="1">
      <c r="A10" s="84"/>
      <c r="B10" s="154"/>
      <c r="C10" s="156" t="s">
        <v>88</v>
      </c>
      <c r="D10" s="158"/>
      <c r="E10" s="158"/>
      <c r="F10" s="103"/>
      <c r="G10" s="160"/>
      <c r="H10" s="160"/>
      <c r="I10" s="160"/>
      <c r="J10" s="160"/>
      <c r="K10" s="160"/>
      <c r="L10" s="160"/>
      <c r="M10" s="160"/>
      <c r="N10" s="160"/>
      <c r="O10" s="144"/>
      <c r="P10" s="144"/>
      <c r="Q10" s="144"/>
      <c r="R10" s="164"/>
      <c r="S10" s="164"/>
      <c r="T10" s="164"/>
      <c r="U10" s="175"/>
      <c r="V10" s="175"/>
      <c r="W10" s="175"/>
      <c r="X10" s="176"/>
      <c r="Y10" s="176"/>
      <c r="Z10" s="176"/>
      <c r="AA10" s="177"/>
      <c r="AB10" s="177"/>
      <c r="AC10" s="177"/>
      <c r="AD10" s="179"/>
      <c r="AE10" s="179"/>
      <c r="AF10" s="179"/>
      <c r="AG10" s="164"/>
      <c r="AH10" s="164"/>
      <c r="AI10" s="164"/>
      <c r="AJ10" s="181"/>
      <c r="AK10" s="181"/>
      <c r="AL10" s="181"/>
      <c r="AM10" s="183"/>
      <c r="AN10" s="183"/>
      <c r="AO10" s="183"/>
      <c r="AP10" s="185"/>
      <c r="AQ10" s="185"/>
      <c r="AR10" s="185"/>
      <c r="AS10" s="186"/>
      <c r="AT10" s="186"/>
      <c r="AU10" s="186"/>
      <c r="AV10" s="190"/>
      <c r="AW10" s="190"/>
      <c r="AX10" s="190"/>
      <c r="AY10" s="191"/>
      <c r="AZ10" s="191"/>
      <c r="BA10" s="191"/>
      <c r="BB10" s="193"/>
      <c r="BC10" s="193"/>
      <c r="BD10" s="193"/>
      <c r="BE10" s="195"/>
      <c r="BF10" s="195"/>
      <c r="BG10" s="195"/>
      <c r="BH10" s="185"/>
      <c r="BI10" s="185"/>
      <c r="BJ10" s="185"/>
      <c r="BK10" s="197"/>
      <c r="BL10" s="197"/>
      <c r="BM10" s="197"/>
      <c r="BN10" s="179"/>
      <c r="BO10" s="179"/>
      <c r="BP10" s="179"/>
      <c r="BQ10" s="144"/>
      <c r="BR10" s="144"/>
      <c r="BS10" s="144"/>
      <c r="BT10" s="164"/>
      <c r="BU10" s="164"/>
      <c r="BV10" s="164"/>
      <c r="BW10" s="193"/>
      <c r="BX10" s="193"/>
      <c r="BY10" s="193"/>
      <c r="BZ10" s="144"/>
      <c r="CA10" s="144"/>
      <c r="CB10" s="144"/>
    </row>
    <row r="11" spans="1:80" ht="18.75" customHeight="1">
      <c r="A11" s="112" t="s">
        <v>39</v>
      </c>
      <c r="B11" s="162">
        <v>1.1000000000000001</v>
      </c>
      <c r="C11" s="166" t="s">
        <v>90</v>
      </c>
      <c r="D11" s="168"/>
      <c r="E11" s="170" t="s">
        <v>91</v>
      </c>
      <c r="F11" s="122">
        <v>2.5</v>
      </c>
      <c r="G11" s="171">
        <v>30</v>
      </c>
      <c r="H11" s="171">
        <v>25</v>
      </c>
      <c r="I11" s="171">
        <v>20</v>
      </c>
      <c r="J11" s="171">
        <v>15</v>
      </c>
      <c r="K11" s="171">
        <v>10</v>
      </c>
      <c r="L11" s="172">
        <f>SUM(ทุ่งสง!L11)</f>
        <v>0</v>
      </c>
      <c r="M11" s="172">
        <f>SUM(ทุ่งสง!M11)</f>
        <v>5</v>
      </c>
      <c r="N11" s="204">
        <f>SUM(ทุ่งสง!N11)</f>
        <v>0.125</v>
      </c>
      <c r="O11" s="206">
        <f>SUM(สิชล!L11)</f>
        <v>0</v>
      </c>
      <c r="P11" s="206">
        <f>SUM(สิชล!M11)</f>
        <v>5</v>
      </c>
      <c r="Q11" s="206">
        <f>SUM(สิชล!N11)</f>
        <v>0.125</v>
      </c>
      <c r="R11" s="209">
        <f>SUM(ท่าศาลา!L11)</f>
        <v>0</v>
      </c>
      <c r="S11" s="209">
        <f>SUM(ท่าศาลา!M11)</f>
        <v>5</v>
      </c>
      <c r="T11" s="209">
        <f>SUM(ท่าศาลา!N11)</f>
        <v>0.125</v>
      </c>
      <c r="U11" s="212">
        <f>SUM(ฉวาง!L11)</f>
        <v>0</v>
      </c>
      <c r="V11" s="212">
        <f>SUM(ฉวาง!M11)</f>
        <v>5</v>
      </c>
      <c r="W11" s="212">
        <f>SUM(ฉวาง!N11)</f>
        <v>0.125</v>
      </c>
      <c r="X11" s="214">
        <f>SUM(ปากพนัง!L11)</f>
        <v>0</v>
      </c>
      <c r="Y11" s="214">
        <f>SUM(ปากพนัง!M11)</f>
        <v>5</v>
      </c>
      <c r="Z11" s="214">
        <f>SUM(ปากพนัง!N11)</f>
        <v>0.125</v>
      </c>
      <c r="AA11" s="217">
        <f>SUM(ชะอวด!L11)</f>
        <v>0</v>
      </c>
      <c r="AB11" s="217">
        <f>SUM(ชะอวด!M11)</f>
        <v>5</v>
      </c>
      <c r="AC11" s="217">
        <f>SUM(ชะอวด!N11)</f>
        <v>0.125</v>
      </c>
      <c r="AD11" s="220">
        <f>SUM(ทุ่งใหญ่!L11)</f>
        <v>0</v>
      </c>
      <c r="AE11" s="220">
        <f>SUM(ทุ่งใหญ่!M11)</f>
        <v>5</v>
      </c>
      <c r="AF11" s="220">
        <f>SUM(ทุ่งใหญ่!N11)</f>
        <v>0.125</v>
      </c>
      <c r="AG11" s="209">
        <f>SUM(เชียรใหญ่!L11)</f>
        <v>0</v>
      </c>
      <c r="AH11" s="209">
        <f>SUM(เชียรใหญ่!M11)</f>
        <v>5</v>
      </c>
      <c r="AI11" s="209">
        <f>SUM(เชียรใหญ่!N11)</f>
        <v>0.125</v>
      </c>
      <c r="AJ11" s="224">
        <f>SUM(ร่อนพิบูลย์!L11)</f>
        <v>0</v>
      </c>
      <c r="AK11" s="224">
        <f>SUM(ร่อนพิบูลย์!M11)</f>
        <v>5</v>
      </c>
      <c r="AL11" s="224">
        <f>SUM(ร่อนพิบูลย์!N11)</f>
        <v>0.125</v>
      </c>
      <c r="AM11" s="227">
        <f>SUM(ลานสกา!L11)</f>
        <v>0</v>
      </c>
      <c r="AN11" s="227">
        <f>SUM(ลานสกา!M11)</f>
        <v>5</v>
      </c>
      <c r="AO11" s="227">
        <f>SUM(ลานสกา!N11)</f>
        <v>0.125</v>
      </c>
      <c r="AP11" s="231">
        <f>SUM(พิปูน!L11)</f>
        <v>0</v>
      </c>
      <c r="AQ11" s="231">
        <f>SUM(พิปูน!M11)</f>
        <v>5</v>
      </c>
      <c r="AR11" s="231">
        <f>SUM(พิปูน!N11)</f>
        <v>0.125</v>
      </c>
      <c r="AS11" s="235">
        <f>SUM(หัวไทร!L11)</f>
        <v>0</v>
      </c>
      <c r="AT11" s="235">
        <f>SUM(หัวไทร!M11)</f>
        <v>5</v>
      </c>
      <c r="AU11" s="235">
        <f>SUM(หัวไทร!N11)</f>
        <v>0.125</v>
      </c>
      <c r="AV11" s="237">
        <f>SUM(ขนอม!L11)</f>
        <v>0</v>
      </c>
      <c r="AW11" s="237">
        <f>SUM(ขนอม!M11)</f>
        <v>5</v>
      </c>
      <c r="AX11" s="237">
        <f>SUM(ขนอม!N11)</f>
        <v>0.125</v>
      </c>
      <c r="AY11" s="241">
        <f>SUM(นาบอน!L11)</f>
        <v>0</v>
      </c>
      <c r="AZ11" s="241">
        <f>SUM(นาบอน!M11)</f>
        <v>5</v>
      </c>
      <c r="BA11" s="241">
        <f>SUM(นาบอน!N11)</f>
        <v>0.125</v>
      </c>
      <c r="BB11" s="244">
        <f>SUM(พรหมคีรี!L11)</f>
        <v>0</v>
      </c>
      <c r="BC11" s="244">
        <f>SUM(พรหมคีรี!M11)</f>
        <v>5</v>
      </c>
      <c r="BD11" s="244">
        <f>SUM(พรหมคีรี!N11)</f>
        <v>0.125</v>
      </c>
      <c r="BE11" s="247">
        <f>SUM(บางขัน!L11)</f>
        <v>0</v>
      </c>
      <c r="BF11" s="247">
        <f>SUM(บางขัน!M11)</f>
        <v>5</v>
      </c>
      <c r="BG11" s="247">
        <f>SUM(บางขัน!N11)</f>
        <v>0.125</v>
      </c>
      <c r="BH11" s="231">
        <f>SUM(จุฬาภรณ์!L11)</f>
        <v>0</v>
      </c>
      <c r="BI11" s="231">
        <f>SUM(จุฬาภรณ์!M11)</f>
        <v>5</v>
      </c>
      <c r="BJ11" s="231">
        <f>SUM(จุฬาภรณ์!N11)</f>
        <v>0.125</v>
      </c>
      <c r="BK11" s="252">
        <f>SUM(ถ้ำพรรณรา!L11)</f>
        <v>0</v>
      </c>
      <c r="BL11" s="252">
        <f>SUM(ถ้ำพรรณรา!M11)</f>
        <v>5</v>
      </c>
      <c r="BM11" s="252">
        <f>SUM(ถ้ำพรรณรา!N11)</f>
        <v>0.125</v>
      </c>
      <c r="BN11" s="220">
        <f>SUM(พระพรหม!L11)</f>
        <v>0</v>
      </c>
      <c r="BO11" s="220">
        <f>SUM(พระพรหม!M11)</f>
        <v>5</v>
      </c>
      <c r="BP11" s="220">
        <f>SUM(พระพรหม!N11)</f>
        <v>0.125</v>
      </c>
      <c r="BQ11" s="206">
        <f>SUM(เฉลิมพระเกียรติ!L11)</f>
        <v>0</v>
      </c>
      <c r="BR11" s="206">
        <f>SUM(เฉลิมพระเกียรติ!M11)</f>
        <v>5</v>
      </c>
      <c r="BS11" s="206">
        <f>SUM(เฉลิมพระเกียรติ!N11)</f>
        <v>0.125</v>
      </c>
      <c r="BT11" s="209">
        <f>SUM(นบพิตำ!L11)</f>
        <v>0</v>
      </c>
      <c r="BU11" s="209">
        <f>SUM(นบพิตำ!M11)</f>
        <v>5</v>
      </c>
      <c r="BV11" s="209">
        <f>SUM(นบพิตำ!N11)</f>
        <v>0.125</v>
      </c>
      <c r="BW11" s="244">
        <f>SUM(ช้างกลาง!L11)</f>
        <v>0</v>
      </c>
      <c r="BX11" s="244">
        <f>SUM(ช้างกลาง!M11)</f>
        <v>5</v>
      </c>
      <c r="BY11" s="244">
        <f>SUM(ช้างกลาง!N11)</f>
        <v>0.125</v>
      </c>
      <c r="BZ11" s="206">
        <f>SUM(เมือง!L11)</f>
        <v>0</v>
      </c>
      <c r="CA11" s="206">
        <f>SUM(เมือง!M11)</f>
        <v>5</v>
      </c>
      <c r="CB11" s="206">
        <f>SUM(เมือง!N11)</f>
        <v>0.125</v>
      </c>
    </row>
    <row r="12" spans="1:80" ht="18.75" customHeight="1">
      <c r="A12" s="132"/>
      <c r="B12" s="56">
        <v>1.2</v>
      </c>
      <c r="C12" s="134" t="s">
        <v>92</v>
      </c>
      <c r="D12" s="116" t="s">
        <v>93</v>
      </c>
      <c r="E12" s="118" t="s">
        <v>94</v>
      </c>
      <c r="F12" s="122">
        <v>0.5</v>
      </c>
      <c r="G12" s="127">
        <v>18</v>
      </c>
      <c r="H12" s="127">
        <v>17.5</v>
      </c>
      <c r="I12" s="127">
        <v>17</v>
      </c>
      <c r="J12" s="127">
        <v>16.5</v>
      </c>
      <c r="K12" s="127">
        <v>16</v>
      </c>
      <c r="L12" s="172">
        <f>SUM(ทุ่งสง!L12)</f>
        <v>17.07</v>
      </c>
      <c r="M12" s="172">
        <f>SUM(ทุ่งสง!M12)</f>
        <v>2.8599999999999994</v>
      </c>
      <c r="N12" s="204">
        <f>SUM(ทุ่งสง!N12)</f>
        <v>1.4299999999999997E-2</v>
      </c>
      <c r="O12" s="206">
        <f>SUM(สิชล!L12)</f>
        <v>20.83</v>
      </c>
      <c r="P12" s="206">
        <f>SUM(สิชล!M12)</f>
        <v>1</v>
      </c>
      <c r="Q12" s="206">
        <f>SUM(สิชล!N12)</f>
        <v>5.0000000000000001E-3</v>
      </c>
      <c r="R12" s="209">
        <f>SUM(ท่าศาลา!L12)</f>
        <v>26.67</v>
      </c>
      <c r="S12" s="209">
        <f>SUM(ท่าศาลา!M12)</f>
        <v>1</v>
      </c>
      <c r="T12" s="209">
        <f>SUM(ท่าศาลา!N12)</f>
        <v>5.0000000000000001E-3</v>
      </c>
      <c r="U12" s="212">
        <f>SUM(ฉวาง!L12)</f>
        <v>22.47</v>
      </c>
      <c r="V12" s="212">
        <f>SUM(ฉวาง!M12)</f>
        <v>1</v>
      </c>
      <c r="W12" s="212">
        <f>SUM(ฉวาง!N12)</f>
        <v>5.0000000000000001E-3</v>
      </c>
      <c r="X12" s="214">
        <f>SUM(ปากพนัง!L12)</f>
        <v>12.6</v>
      </c>
      <c r="Y12" s="214">
        <f>SUM(ปากพนัง!M12)</f>
        <v>5</v>
      </c>
      <c r="Z12" s="214">
        <f>SUM(ปากพนัง!N12)</f>
        <v>2.5000000000000001E-2</v>
      </c>
      <c r="AA12" s="217">
        <f>SUM(ชะอวด!L12)</f>
        <v>9.52</v>
      </c>
      <c r="AB12" s="217">
        <f>SUM(ชะอวด!M12)</f>
        <v>5</v>
      </c>
      <c r="AC12" s="217">
        <f>SUM(ชะอวด!N12)</f>
        <v>2.5000000000000001E-2</v>
      </c>
      <c r="AD12" s="220">
        <f>SUM(ทุ่งใหญ่!L12)</f>
        <v>15.08</v>
      </c>
      <c r="AE12" s="220">
        <f>SUM(ทุ่งใหญ่!M12)</f>
        <v>5</v>
      </c>
      <c r="AF12" s="220">
        <f>SUM(ทุ่งใหญ่!N12)</f>
        <v>2.5000000000000001E-2</v>
      </c>
      <c r="AG12" s="209">
        <f>SUM(เชียรใหญ่!L12)</f>
        <v>18.39</v>
      </c>
      <c r="AH12" s="209">
        <f>SUM(เชียรใหญ่!M12)</f>
        <v>1</v>
      </c>
      <c r="AI12" s="209">
        <f>SUM(เชียรใหญ่!N12)</f>
        <v>5.0000000000000001E-3</v>
      </c>
      <c r="AJ12" s="224">
        <f>SUM(ร่อนพิบูลย์!L12)</f>
        <v>16.329999999999998</v>
      </c>
      <c r="AK12" s="224">
        <f>SUM(ร่อนพิบูลย์!M12)</f>
        <v>4.3400000000000034</v>
      </c>
      <c r="AL12" s="224">
        <f>SUM(ร่อนพิบูลย์!N12)</f>
        <v>2.1700000000000018E-2</v>
      </c>
      <c r="AM12" s="227">
        <f>SUM(ลานสกา!L12)</f>
        <v>11.11</v>
      </c>
      <c r="AN12" s="227">
        <f>SUM(ลานสกา!M12)</f>
        <v>5</v>
      </c>
      <c r="AO12" s="227">
        <f>SUM(ลานสกา!N12)</f>
        <v>2.5000000000000001E-2</v>
      </c>
      <c r="AP12" s="231">
        <f>SUM(พิปูน!L12)</f>
        <v>17.86</v>
      </c>
      <c r="AQ12" s="231">
        <f>SUM(พิปูน!M12)</f>
        <v>1.2800000000000011</v>
      </c>
      <c r="AR12" s="231">
        <f>SUM(พิปูน!N12)</f>
        <v>6.4000000000000055E-3</v>
      </c>
      <c r="AS12" s="235">
        <f>SUM(หัวไทร!L12)</f>
        <v>10.75</v>
      </c>
      <c r="AT12" s="235">
        <f>SUM(หัวไทร!M12)</f>
        <v>5</v>
      </c>
      <c r="AU12" s="235">
        <f>SUM(หัวไทร!N12)</f>
        <v>2.5000000000000001E-2</v>
      </c>
      <c r="AV12" s="237">
        <f>SUM(ขนอม!L12)</f>
        <v>38.1</v>
      </c>
      <c r="AW12" s="237">
        <f>SUM(ขนอม!M12)</f>
        <v>1</v>
      </c>
      <c r="AX12" s="237">
        <f>SUM(ขนอม!N12)</f>
        <v>5.0000000000000001E-3</v>
      </c>
      <c r="AY12" s="241">
        <f>SUM(นาบอน!L12)</f>
        <v>0</v>
      </c>
      <c r="AZ12" s="241">
        <f>SUM(นาบอน!M12)</f>
        <v>5</v>
      </c>
      <c r="BA12" s="241">
        <f>SUM(นาบอน!N12)</f>
        <v>2.5000000000000001E-2</v>
      </c>
      <c r="BB12" s="244">
        <f>SUM(พรหมคีรี!L12)</f>
        <v>3.57</v>
      </c>
      <c r="BC12" s="244">
        <f>SUM(พรหมคีรี!M12)</f>
        <v>5</v>
      </c>
      <c r="BD12" s="244">
        <f>SUM(พรหมคีรี!N12)</f>
        <v>2.5000000000000001E-2</v>
      </c>
      <c r="BE12" s="247">
        <f>SUM(บางขัน!L12)</f>
        <v>26.45</v>
      </c>
      <c r="BF12" s="247">
        <f>SUM(บางขัน!M12)</f>
        <v>1</v>
      </c>
      <c r="BG12" s="247">
        <f>SUM(บางขัน!N12)</f>
        <v>5.0000000000000001E-3</v>
      </c>
      <c r="BH12" s="231">
        <f>SUM(จุฬาภรณ์!L12)</f>
        <v>22.22</v>
      </c>
      <c r="BI12" s="231">
        <f>SUM(จุฬาภรณ์!M12)</f>
        <v>1</v>
      </c>
      <c r="BJ12" s="231">
        <f>SUM(จุฬาภรณ์!N12)</f>
        <v>5.0000000000000001E-3</v>
      </c>
      <c r="BK12" s="252">
        <f>SUM(ถ้ำพรรณรา!L12)</f>
        <v>95.45</v>
      </c>
      <c r="BL12" s="252">
        <f>SUM(ถ้ำพรรณรา!M12)</f>
        <v>1</v>
      </c>
      <c r="BM12" s="252">
        <f>SUM(ถ้ำพรรณรา!N12)</f>
        <v>5.0000000000000001E-3</v>
      </c>
      <c r="BN12" s="220">
        <f>SUM(พระพรหม!L12)</f>
        <v>24.59</v>
      </c>
      <c r="BO12" s="220">
        <f>SUM(พระพรหม!M12)</f>
        <v>1</v>
      </c>
      <c r="BP12" s="220">
        <f>SUM(พระพรหม!N12)</f>
        <v>5.0000000000000001E-3</v>
      </c>
      <c r="BQ12" s="206">
        <f>SUM(เฉลิมพระเกียรติ!L12)</f>
        <v>15</v>
      </c>
      <c r="BR12" s="206">
        <f>SUM(เฉลิมพระเกียรติ!M12)</f>
        <v>5</v>
      </c>
      <c r="BS12" s="206">
        <f>SUM(เฉลิมพระเกียรติ!N12)</f>
        <v>2.5000000000000001E-2</v>
      </c>
      <c r="BT12" s="209">
        <f>SUM(นบพิตำ!L12)</f>
        <v>34.380000000000003</v>
      </c>
      <c r="BU12" s="209">
        <f>SUM(นบพิตำ!M12)</f>
        <v>1</v>
      </c>
      <c r="BV12" s="209">
        <f>SUM(นบพิตำ!N12)</f>
        <v>5.0000000000000001E-3</v>
      </c>
      <c r="BW12" s="244">
        <f>SUM(ช้างกลาง!L12)</f>
        <v>0</v>
      </c>
      <c r="BX12" s="244">
        <f>SUM(ช้างกลาง!M12)</f>
        <v>5</v>
      </c>
      <c r="BY12" s="244">
        <f>SUM(ช้างกลาง!N12)</f>
        <v>2.5000000000000001E-2</v>
      </c>
      <c r="BZ12" s="206">
        <f>SUM(เมือง!L12)</f>
        <v>13.03</v>
      </c>
      <c r="CA12" s="206">
        <f>SUM(เมือง!M12)</f>
        <v>5</v>
      </c>
      <c r="CB12" s="206">
        <f>SUM(เมือง!N12)</f>
        <v>2.5000000000000001E-2</v>
      </c>
    </row>
    <row r="13" spans="1:80" ht="18.75" customHeight="1">
      <c r="A13" s="132"/>
      <c r="B13" s="24">
        <v>1.3</v>
      </c>
      <c r="C13" s="114" t="s">
        <v>95</v>
      </c>
      <c r="D13" s="116">
        <v>0.6</v>
      </c>
      <c r="E13" s="118" t="s">
        <v>94</v>
      </c>
      <c r="F13" s="122">
        <v>0.5</v>
      </c>
      <c r="G13" s="127">
        <v>50</v>
      </c>
      <c r="H13" s="127">
        <v>55</v>
      </c>
      <c r="I13" s="127">
        <v>60</v>
      </c>
      <c r="J13" s="127">
        <v>65</v>
      </c>
      <c r="K13" s="127">
        <v>70</v>
      </c>
      <c r="L13" s="172">
        <f>SUM(ทุ่งสง!L13)</f>
        <v>66.67</v>
      </c>
      <c r="M13" s="172">
        <f>SUM(ทุ่งสง!M13)</f>
        <v>4.3340000000000005</v>
      </c>
      <c r="N13" s="204">
        <f>SUM(ทุ่งสง!N13)</f>
        <v>2.1670000000000002E-2</v>
      </c>
      <c r="O13" s="206">
        <f>SUM(สิชล!L13)</f>
        <v>68.22</v>
      </c>
      <c r="P13" s="206">
        <f>SUM(สิชล!M13)</f>
        <v>4.6440000000000001</v>
      </c>
      <c r="Q13" s="206">
        <f>SUM(สิชล!N13)</f>
        <v>2.3220000000000001E-2</v>
      </c>
      <c r="R13" s="209">
        <f>SUM(ท่าศาลา!L13)</f>
        <v>74.819999999999993</v>
      </c>
      <c r="S13" s="209">
        <f>SUM(ท่าศาลา!M13)</f>
        <v>5</v>
      </c>
      <c r="T13" s="209">
        <f>SUM(ท่าศาลา!N13)</f>
        <v>2.5000000000000001E-2</v>
      </c>
      <c r="U13" s="212">
        <f>SUM(ฉวาง!L13)</f>
        <v>47.09</v>
      </c>
      <c r="V13" s="212">
        <f>SUM(ฉวาง!M13)</f>
        <v>1</v>
      </c>
      <c r="W13" s="212">
        <f>SUM(ฉวาง!N13)</f>
        <v>5.0000000000000001E-3</v>
      </c>
      <c r="X13" s="214">
        <f>SUM(ปากพนัง!L13)</f>
        <v>47.37</v>
      </c>
      <c r="Y13" s="214">
        <f>SUM(ปากพนัง!M13)</f>
        <v>1</v>
      </c>
      <c r="Z13" s="214">
        <f>SUM(ปากพนัง!N13)</f>
        <v>5.0000000000000001E-3</v>
      </c>
      <c r="AA13" s="217">
        <f>SUM(ชะอวด!L13)</f>
        <v>55.65</v>
      </c>
      <c r="AB13" s="217">
        <f>SUM(ชะอวด!M13)</f>
        <v>2.13</v>
      </c>
      <c r="AC13" s="217">
        <f>SUM(ชะอวด!N13)</f>
        <v>1.065E-2</v>
      </c>
      <c r="AD13" s="220">
        <f>SUM(ทุ่งใหญ่!L13)</f>
        <v>43.96</v>
      </c>
      <c r="AE13" s="220">
        <f>SUM(ทุ่งใหญ่!M13)</f>
        <v>1</v>
      </c>
      <c r="AF13" s="220">
        <f>SUM(ทุ่งใหญ่!N13)</f>
        <v>5.0000000000000001E-3</v>
      </c>
      <c r="AG13" s="209">
        <f>SUM(เชียรใหญ่!L13)</f>
        <v>64.650000000000006</v>
      </c>
      <c r="AH13" s="209">
        <f>SUM(เชียรใหญ่!M13)</f>
        <v>3.930000000000001</v>
      </c>
      <c r="AI13" s="209">
        <f>SUM(เชียรใหญ่!N13)</f>
        <v>1.9650000000000004E-2</v>
      </c>
      <c r="AJ13" s="224">
        <f>SUM(ร่อนพิบูลย์!L13)</f>
        <v>57.89</v>
      </c>
      <c r="AK13" s="224">
        <f>SUM(ร่อนพิบูลย์!M13)</f>
        <v>2.5780000000000003</v>
      </c>
      <c r="AL13" s="224">
        <f>SUM(ร่อนพิบูลย์!N13)</f>
        <v>1.2890000000000002E-2</v>
      </c>
      <c r="AM13" s="227">
        <f>SUM(ลานสกา!L13)</f>
        <v>42.75</v>
      </c>
      <c r="AN13" s="227">
        <f>SUM(ลานสกา!M13)</f>
        <v>1</v>
      </c>
      <c r="AO13" s="227">
        <f>SUM(ลานสกา!N13)</f>
        <v>5.0000000000000001E-3</v>
      </c>
      <c r="AP13" s="231">
        <f>SUM(พิปูน!L13)</f>
        <v>26.79</v>
      </c>
      <c r="AQ13" s="231">
        <f>SUM(พิปูน!M13)</f>
        <v>1</v>
      </c>
      <c r="AR13" s="231">
        <f>SUM(พิปูน!N13)</f>
        <v>5.0000000000000001E-3</v>
      </c>
      <c r="AS13" s="235">
        <f>SUM(หัวไทร!L13)</f>
        <v>69.75</v>
      </c>
      <c r="AT13" s="235">
        <f>SUM(หัวไทร!M13)</f>
        <v>4.95</v>
      </c>
      <c r="AU13" s="235">
        <f>SUM(หัวไทร!N13)</f>
        <v>2.4750000000000001E-2</v>
      </c>
      <c r="AV13" s="237">
        <f>SUM(ขนอม!L13)</f>
        <v>42.86</v>
      </c>
      <c r="AW13" s="237">
        <f>SUM(ขนอม!M13)</f>
        <v>1</v>
      </c>
      <c r="AX13" s="237">
        <f>SUM(ขนอม!N13)</f>
        <v>5.0000000000000001E-3</v>
      </c>
      <c r="AY13" s="241">
        <f>SUM(นาบอน!L13)</f>
        <v>25.68</v>
      </c>
      <c r="AZ13" s="241">
        <f>SUM(นาบอน!M13)</f>
        <v>1</v>
      </c>
      <c r="BA13" s="241">
        <f>SUM(นาบอน!N13)</f>
        <v>5.0000000000000001E-3</v>
      </c>
      <c r="BB13" s="244">
        <f>SUM(พรหมคีรี!L13)</f>
        <v>44.16</v>
      </c>
      <c r="BC13" s="244">
        <f>SUM(พรหมคีรี!M13)</f>
        <v>1</v>
      </c>
      <c r="BD13" s="244">
        <f>SUM(พรหมคีรี!N13)</f>
        <v>5.0000000000000001E-3</v>
      </c>
      <c r="BE13" s="247">
        <f>SUM(บางขัน!L13)</f>
        <v>62.29</v>
      </c>
      <c r="BF13" s="247">
        <f>SUM(บางขัน!M13)</f>
        <v>3.4579999999999997</v>
      </c>
      <c r="BG13" s="247">
        <f>SUM(บางขัน!N13)</f>
        <v>1.729E-2</v>
      </c>
      <c r="BH13" s="231">
        <f>SUM(จุฬาภรณ์!L13)</f>
        <v>51.85</v>
      </c>
      <c r="BI13" s="231">
        <f>SUM(จุฬาภรณ์!M13)</f>
        <v>1.3700000000000003</v>
      </c>
      <c r="BJ13" s="231">
        <f>SUM(จุฬาภรณ์!N13)</f>
        <v>6.8500000000000019E-3</v>
      </c>
      <c r="BK13" s="252">
        <f>SUM(ถ้ำพรรณรา!L13)</f>
        <v>42.42</v>
      </c>
      <c r="BL13" s="252">
        <f>SUM(ถ้ำพรรณรา!M13)</f>
        <v>1</v>
      </c>
      <c r="BM13" s="252">
        <f>SUM(ถ้ำพรรณรา!N13)</f>
        <v>5.0000000000000001E-3</v>
      </c>
      <c r="BN13" s="220">
        <f>SUM(พระพรหม!L13)</f>
        <v>68.81</v>
      </c>
      <c r="BO13" s="220">
        <f>SUM(พระพรหม!M13)</f>
        <v>4.7620000000000005</v>
      </c>
      <c r="BP13" s="220">
        <f>SUM(พระพรหม!N13)</f>
        <v>2.3810000000000001E-2</v>
      </c>
      <c r="BQ13" s="206">
        <f>SUM(เฉลิมพระเกียรติ!L13)</f>
        <v>61.82</v>
      </c>
      <c r="BR13" s="206">
        <f>SUM(เฉลิมพระเกียรติ!M13)</f>
        <v>3.3639999999999999</v>
      </c>
      <c r="BS13" s="206">
        <f>SUM(เฉลิมพระเกียรติ!N13)</f>
        <v>1.6819999999999998E-2</v>
      </c>
      <c r="BT13" s="209">
        <f>SUM(นบพิตำ!L13)</f>
        <v>62.81</v>
      </c>
      <c r="BU13" s="209">
        <f>SUM(นบพิตำ!M13)</f>
        <v>3.5620000000000003</v>
      </c>
      <c r="BV13" s="209">
        <f>SUM(นบพิตำ!N13)</f>
        <v>1.7810000000000003E-2</v>
      </c>
      <c r="BW13" s="244">
        <f>SUM(ช้างกลาง!L13)</f>
        <v>29.51</v>
      </c>
      <c r="BX13" s="244">
        <f>SUM(ช้างกลาง!M13)</f>
        <v>1</v>
      </c>
      <c r="BY13" s="244">
        <f>SUM(ช้างกลาง!N13)</f>
        <v>5.0000000000000001E-3</v>
      </c>
      <c r="BZ13" s="206">
        <f>SUM(เมือง!L13)</f>
        <v>57.85</v>
      </c>
      <c r="CA13" s="206">
        <f>SUM(เมือง!M13)</f>
        <v>2.5700000000000003</v>
      </c>
      <c r="CB13" s="206">
        <f>SUM(เมือง!N13)</f>
        <v>1.2850000000000002E-2</v>
      </c>
    </row>
    <row r="14" spans="1:80" ht="18.75" customHeight="1">
      <c r="A14" s="153"/>
      <c r="B14" s="155">
        <v>1.4</v>
      </c>
      <c r="C14" s="114" t="s">
        <v>96</v>
      </c>
      <c r="D14" s="116" t="s">
        <v>97</v>
      </c>
      <c r="E14" s="118" t="s">
        <v>94</v>
      </c>
      <c r="F14" s="122">
        <v>0.5</v>
      </c>
      <c r="G14" s="127">
        <v>7</v>
      </c>
      <c r="H14" s="127">
        <v>6</v>
      </c>
      <c r="I14" s="127">
        <v>5</v>
      </c>
      <c r="J14" s="127">
        <v>4</v>
      </c>
      <c r="K14" s="157">
        <v>3</v>
      </c>
      <c r="L14" s="172">
        <f>SUM(ทุ่งสง!L14)</f>
        <v>5.05</v>
      </c>
      <c r="M14" s="172">
        <f>SUM(ทุ่งสง!M14)</f>
        <v>2.95</v>
      </c>
      <c r="N14" s="204">
        <f>SUM(ทุ่งสง!N14)</f>
        <v>1.4750000000000001E-2</v>
      </c>
      <c r="O14" s="206">
        <f>SUM(สิชล!L14)</f>
        <v>6.97</v>
      </c>
      <c r="P14" s="206">
        <f>SUM(สิชล!M14)</f>
        <v>1.0300000000000002</v>
      </c>
      <c r="Q14" s="206">
        <f>SUM(สิชล!N14)</f>
        <v>5.1500000000000009E-3</v>
      </c>
      <c r="R14" s="209">
        <f>SUM(ท่าศาลา!L14)</f>
        <v>6.39</v>
      </c>
      <c r="S14" s="209">
        <f>SUM(ท่าศาลา!M14)</f>
        <v>1.6100000000000003</v>
      </c>
      <c r="T14" s="209">
        <f>SUM(ท่าศาลา!N14)</f>
        <v>8.0500000000000016E-3</v>
      </c>
      <c r="U14" s="212">
        <f>SUM(ฉวาง!L14)</f>
        <v>2.17</v>
      </c>
      <c r="V14" s="212">
        <f>SUM(ฉวาง!M14)</f>
        <v>5</v>
      </c>
      <c r="W14" s="212">
        <f>SUM(ฉวาง!N14)</f>
        <v>2.5000000000000001E-2</v>
      </c>
      <c r="X14" s="214">
        <f>SUM(ปากพนัง!L14)</f>
        <v>6.63</v>
      </c>
      <c r="Y14" s="214">
        <f>SUM(ปากพนัง!M14)</f>
        <v>1.37</v>
      </c>
      <c r="Z14" s="214">
        <f>SUM(ปากพนัง!N14)</f>
        <v>6.8500000000000002E-3</v>
      </c>
      <c r="AA14" s="217">
        <f>SUM(ชะอวด!L14)</f>
        <v>6.02</v>
      </c>
      <c r="AB14" s="217">
        <f>SUM(ชะอวด!M14)</f>
        <v>1.9800000000000004</v>
      </c>
      <c r="AC14" s="217">
        <f>SUM(ชะอวด!N14)</f>
        <v>9.9000000000000025E-3</v>
      </c>
      <c r="AD14" s="220">
        <f>SUM(ทุ่งใหญ่!L14)</f>
        <v>3.9</v>
      </c>
      <c r="AE14" s="220">
        <f>SUM(ทุ่งใหญ่!M14)</f>
        <v>4.0999999999999996</v>
      </c>
      <c r="AF14" s="220">
        <f>SUM(ทุ่งใหญ่!N14)</f>
        <v>2.0499999999999997E-2</v>
      </c>
      <c r="AG14" s="209">
        <f>SUM(เชียรใหญ่!L14)</f>
        <v>5.61</v>
      </c>
      <c r="AH14" s="209">
        <f>SUM(เชียรใหญ่!M14)</f>
        <v>2.3899999999999997</v>
      </c>
      <c r="AI14" s="209">
        <f>SUM(เชียรใหญ่!N14)</f>
        <v>1.1949999999999999E-2</v>
      </c>
      <c r="AJ14" s="224">
        <f>SUM(ร่อนพิบูลย์!L14)</f>
        <v>6.53</v>
      </c>
      <c r="AK14" s="224">
        <f>SUM(ร่อนพิบูลย์!M14)</f>
        <v>1.4699999999999998</v>
      </c>
      <c r="AL14" s="224">
        <f>SUM(ร่อนพิบูลย์!N14)</f>
        <v>7.3499999999999989E-3</v>
      </c>
      <c r="AM14" s="227">
        <f>SUM(ลานสกา!L14)</f>
        <v>6.83</v>
      </c>
      <c r="AN14" s="227">
        <f>SUM(ลานสกา!M14)</f>
        <v>1.17</v>
      </c>
      <c r="AO14" s="227">
        <f>SUM(ลานสกา!N14)</f>
        <v>5.8499999999999993E-3</v>
      </c>
      <c r="AP14" s="231">
        <f>SUM(พิปูน!L14)</f>
        <v>5.17</v>
      </c>
      <c r="AQ14" s="231">
        <f>SUM(พิปูน!M14)</f>
        <v>2.83</v>
      </c>
      <c r="AR14" s="231">
        <f>SUM(พิปูน!N14)</f>
        <v>1.4150000000000001E-2</v>
      </c>
      <c r="AS14" s="235">
        <f>SUM(หัวไทร!L14)</f>
        <v>8.64</v>
      </c>
      <c r="AT14" s="235">
        <f>SUM(หัวไทร!M14)</f>
        <v>1</v>
      </c>
      <c r="AU14" s="235">
        <f>SUM(หัวไทร!N14)</f>
        <v>5.0000000000000001E-3</v>
      </c>
      <c r="AV14" s="237">
        <f>SUM(ขนอม!L14)</f>
        <v>1.72</v>
      </c>
      <c r="AW14" s="237">
        <f>SUM(ขนอม!M14)</f>
        <v>5</v>
      </c>
      <c r="AX14" s="237">
        <f>SUM(ขนอม!N14)</f>
        <v>2.5000000000000001E-2</v>
      </c>
      <c r="AY14" s="241">
        <f>SUM(นาบอน!L14)</f>
        <v>0</v>
      </c>
      <c r="AZ14" s="241">
        <f>SUM(นาบอน!M14)</f>
        <v>5</v>
      </c>
      <c r="BA14" s="241">
        <f>SUM(นาบอน!N14)</f>
        <v>2.5000000000000001E-2</v>
      </c>
      <c r="BB14" s="244">
        <f>SUM(พรหมคีรี!L14)</f>
        <v>3.7</v>
      </c>
      <c r="BC14" s="244">
        <f>SUM(พรหมคีรี!M14)</f>
        <v>4.3</v>
      </c>
      <c r="BD14" s="244">
        <f>SUM(พรหมคีรี!N14)</f>
        <v>2.1499999999999998E-2</v>
      </c>
      <c r="BE14" s="247">
        <f>SUM(บางขัน!L14)</f>
        <v>6.06</v>
      </c>
      <c r="BF14" s="247">
        <f>SUM(บางขัน!M14)</f>
        <v>1.9400000000000004</v>
      </c>
      <c r="BG14" s="247">
        <f>SUM(บางขัน!N14)</f>
        <v>9.700000000000002E-3</v>
      </c>
      <c r="BH14" s="231">
        <f>SUM(จุฬาภรณ์!L14)</f>
        <v>6.78</v>
      </c>
      <c r="BI14" s="231">
        <f>SUM(จุฬาภรณ์!M14)</f>
        <v>1.2199999999999998</v>
      </c>
      <c r="BJ14" s="231">
        <f>SUM(จุฬาภรณ์!N14)</f>
        <v>6.0999999999999987E-3</v>
      </c>
      <c r="BK14" s="252">
        <f>SUM(ถ้ำพรรณรา!L14)</f>
        <v>2.35</v>
      </c>
      <c r="BL14" s="252">
        <f>SUM(ถ้ำพรรณรา!M14)</f>
        <v>5</v>
      </c>
      <c r="BM14" s="252">
        <f>SUM(ถ้ำพรรณรา!N14)</f>
        <v>2.5000000000000001E-2</v>
      </c>
      <c r="BN14" s="220">
        <f>SUM(พระพรหม!L14)</f>
        <v>9.09</v>
      </c>
      <c r="BO14" s="220">
        <f>SUM(พระพรหม!M14)</f>
        <v>1</v>
      </c>
      <c r="BP14" s="220">
        <f>SUM(พระพรหม!N14)</f>
        <v>5.0000000000000001E-3</v>
      </c>
      <c r="BQ14" s="206">
        <f>SUM(เฉลิมพระเกียรติ!L14)</f>
        <v>9.09</v>
      </c>
      <c r="BR14" s="206">
        <f>SUM(เฉลิมพระเกียรติ!M14)</f>
        <v>1</v>
      </c>
      <c r="BS14" s="206">
        <f>SUM(เฉลิมพระเกียรติ!N14)</f>
        <v>5.0000000000000001E-3</v>
      </c>
      <c r="BT14" s="209">
        <f>SUM(นบพิตำ!L14)</f>
        <v>2.78</v>
      </c>
      <c r="BU14" s="209">
        <f>SUM(นบพิตำ!M14)</f>
        <v>5</v>
      </c>
      <c r="BV14" s="209">
        <f>SUM(นบพิตำ!N14)</f>
        <v>2.5000000000000001E-2</v>
      </c>
      <c r="BW14" s="244">
        <f>SUM(ช้างกลาง!L14)</f>
        <v>2.4700000000000002</v>
      </c>
      <c r="BX14" s="244">
        <f>SUM(ช้างกลาง!M14)</f>
        <v>5</v>
      </c>
      <c r="BY14" s="244">
        <f>SUM(ช้างกลาง!N14)</f>
        <v>2.5000000000000001E-2</v>
      </c>
      <c r="BZ14" s="206">
        <f>SUM(เมือง!L14)</f>
        <v>6.42</v>
      </c>
      <c r="CA14" s="206">
        <f>SUM(เมือง!M14)</f>
        <v>1.58</v>
      </c>
      <c r="CB14" s="206">
        <f>SUM(เมือง!N14)</f>
        <v>7.9000000000000008E-3</v>
      </c>
    </row>
    <row r="15" spans="1:80" ht="18.75" customHeight="1">
      <c r="A15" s="159"/>
      <c r="B15" s="155">
        <v>1.5</v>
      </c>
      <c r="C15" s="114" t="s">
        <v>98</v>
      </c>
      <c r="D15" s="116">
        <v>0.6</v>
      </c>
      <c r="E15" s="118" t="s">
        <v>94</v>
      </c>
      <c r="F15" s="122">
        <v>0.5</v>
      </c>
      <c r="G15" s="127">
        <v>56</v>
      </c>
      <c r="H15" s="127">
        <v>58</v>
      </c>
      <c r="I15" s="127">
        <v>60</v>
      </c>
      <c r="J15" s="127">
        <v>62</v>
      </c>
      <c r="K15" s="127">
        <v>64</v>
      </c>
      <c r="L15" s="172">
        <f>SUM(ทุ่งสง!L15)</f>
        <v>71.31</v>
      </c>
      <c r="M15" s="172">
        <f>SUM(ทุ่งสง!M15)</f>
        <v>5</v>
      </c>
      <c r="N15" s="204">
        <f>SUM(ทุ่งสง!N15)</f>
        <v>2.5000000000000001E-2</v>
      </c>
      <c r="O15" s="206">
        <f>SUM(สิชล!L15)</f>
        <v>81.3</v>
      </c>
      <c r="P15" s="206">
        <f>SUM(สิชล!M15)</f>
        <v>5</v>
      </c>
      <c r="Q15" s="206">
        <f>SUM(สิชล!N15)</f>
        <v>2.5000000000000001E-2</v>
      </c>
      <c r="R15" s="209">
        <f>SUM(ท่าศาลา!L15)</f>
        <v>86.9</v>
      </c>
      <c r="S15" s="209">
        <f>SUM(ท่าศาลา!M15)</f>
        <v>5</v>
      </c>
      <c r="T15" s="209">
        <f>SUM(ท่าศาลา!N15)</f>
        <v>2.5000000000000001E-2</v>
      </c>
      <c r="U15" s="212">
        <f>SUM(ฉวาง!L15)</f>
        <v>62.72</v>
      </c>
      <c r="V15" s="212">
        <f>SUM(ฉวาง!M15)</f>
        <v>4.3599999999999994</v>
      </c>
      <c r="W15" s="212">
        <f>SUM(ฉวาง!N15)</f>
        <v>2.1799999999999996E-2</v>
      </c>
      <c r="X15" s="214">
        <f>SUM(ปากพนัง!L15)</f>
        <v>54.76</v>
      </c>
      <c r="Y15" s="214">
        <f>SUM(ปากพนัง!M15)</f>
        <v>1</v>
      </c>
      <c r="Z15" s="214">
        <f>SUM(ปากพนัง!N15)</f>
        <v>5.0000000000000001E-3</v>
      </c>
      <c r="AA15" s="217">
        <f>SUM(ชะอวด!L15)</f>
        <v>69.260000000000005</v>
      </c>
      <c r="AB15" s="217">
        <f>SUM(ชะอวด!M15)</f>
        <v>5</v>
      </c>
      <c r="AC15" s="217">
        <f>SUM(ชะอวด!N15)</f>
        <v>2.5000000000000001E-2</v>
      </c>
      <c r="AD15" s="220">
        <f>SUM(ทุ่งใหญ่!L15)</f>
        <v>60.62</v>
      </c>
      <c r="AE15" s="220">
        <f>SUM(ทุ่งใหญ่!M15)</f>
        <v>3.3099999999999987</v>
      </c>
      <c r="AF15" s="220">
        <f>SUM(ทุ่งใหญ่!N15)</f>
        <v>1.6549999999999995E-2</v>
      </c>
      <c r="AG15" s="209">
        <f>SUM(เชียรใหญ่!L15)</f>
        <v>78.099999999999994</v>
      </c>
      <c r="AH15" s="209">
        <f>SUM(เชียรใหญ่!M15)</f>
        <v>5</v>
      </c>
      <c r="AI15" s="209">
        <f>SUM(เชียรใหญ่!N15)</f>
        <v>2.5000000000000001E-2</v>
      </c>
      <c r="AJ15" s="224">
        <f>SUM(ร่อนพิบูลย์!L15)</f>
        <v>68.75</v>
      </c>
      <c r="AK15" s="224">
        <f>SUM(ร่อนพิบูลย์!M15)</f>
        <v>5</v>
      </c>
      <c r="AL15" s="224">
        <f>SUM(ร่อนพิบูลย์!N15)</f>
        <v>2.5000000000000001E-2</v>
      </c>
      <c r="AM15" s="227">
        <f>SUM(ลานสกา!L15)</f>
        <v>60.71</v>
      </c>
      <c r="AN15" s="227">
        <f>SUM(ลานสกา!M15)</f>
        <v>3.3550000000000004</v>
      </c>
      <c r="AO15" s="227">
        <f>SUM(ลานสกา!N15)</f>
        <v>1.6775000000000002E-2</v>
      </c>
      <c r="AP15" s="231">
        <f>SUM(พิปูน!L15)</f>
        <v>48.28</v>
      </c>
      <c r="AQ15" s="231">
        <f>SUM(พิปูน!M15)</f>
        <v>1</v>
      </c>
      <c r="AR15" s="231">
        <f>SUM(พิปูน!N15)</f>
        <v>5.0000000000000001E-3</v>
      </c>
      <c r="AS15" s="235">
        <f>SUM(หัวไทร!L15)</f>
        <v>77.98</v>
      </c>
      <c r="AT15" s="235">
        <f>SUM(หัวไทร!M15)</f>
        <v>5</v>
      </c>
      <c r="AU15" s="235">
        <f>SUM(หัวไทร!N15)</f>
        <v>2.5000000000000001E-2</v>
      </c>
      <c r="AV15" s="237">
        <f>SUM(ขนอม!L15)</f>
        <v>66.400000000000006</v>
      </c>
      <c r="AW15" s="237">
        <f>SUM(ขนอม!M15)</f>
        <v>5</v>
      </c>
      <c r="AX15" s="237">
        <f>SUM(ขนอม!N15)</f>
        <v>2.5000000000000001E-2</v>
      </c>
      <c r="AY15" s="241">
        <f>SUM(นาบอน!L15)</f>
        <v>38.96</v>
      </c>
      <c r="AZ15" s="241">
        <f>SUM(นาบอน!M15)</f>
        <v>1</v>
      </c>
      <c r="BA15" s="241">
        <f>SUM(นาบอน!N15)</f>
        <v>5.0000000000000001E-3</v>
      </c>
      <c r="BB15" s="244">
        <f>SUM(พรหมคีรี!L15)</f>
        <v>58.75</v>
      </c>
      <c r="BC15" s="244">
        <f>SUM(พรหมคีรี!M15)</f>
        <v>2.375</v>
      </c>
      <c r="BD15" s="244">
        <f>SUM(พรหมคีรี!N15)</f>
        <v>1.1875E-2</v>
      </c>
      <c r="BE15" s="247">
        <f>SUM(บางขัน!L15)</f>
        <v>67.209999999999994</v>
      </c>
      <c r="BF15" s="247">
        <f>SUM(บางขัน!M15)</f>
        <v>5</v>
      </c>
      <c r="BG15" s="247">
        <f>SUM(บางขัน!N15)</f>
        <v>2.5000000000000001E-2</v>
      </c>
      <c r="BH15" s="231">
        <f>SUM(จุฬาภรณ์!L15)</f>
        <v>60.71</v>
      </c>
      <c r="BI15" s="231">
        <f>SUM(จุฬาภรณ์!M15)</f>
        <v>3.3550000000000004</v>
      </c>
      <c r="BJ15" s="231">
        <f>SUM(จุฬาภรณ์!N15)</f>
        <v>1.6775000000000002E-2</v>
      </c>
      <c r="BK15" s="252">
        <f>SUM(ถ้ำพรรณรา!L15)</f>
        <v>63.64</v>
      </c>
      <c r="BL15" s="252">
        <f>SUM(ถ้ำพรรณรา!M15)</f>
        <v>4.82</v>
      </c>
      <c r="BM15" s="252">
        <f>SUM(ถ้ำพรรณรา!N15)</f>
        <v>2.41E-2</v>
      </c>
      <c r="BN15" s="220">
        <f>SUM(พระพรหม!L15)</f>
        <v>73.87</v>
      </c>
      <c r="BO15" s="220">
        <f>SUM(พระพรหม!M15)</f>
        <v>5</v>
      </c>
      <c r="BP15" s="220">
        <f>SUM(พระพรหม!N15)</f>
        <v>2.5000000000000001E-2</v>
      </c>
      <c r="BQ15" s="206">
        <f>SUM(เฉลิมพระเกียรติ!L15)</f>
        <v>74.56</v>
      </c>
      <c r="BR15" s="206">
        <f>SUM(เฉลิมพระเกียรติ!M15)</f>
        <v>5</v>
      </c>
      <c r="BS15" s="206">
        <f>SUM(เฉลิมพระเกียรติ!N15)</f>
        <v>2.5000000000000001E-2</v>
      </c>
      <c r="BT15" s="209">
        <f>SUM(นบพิตำ!L15)</f>
        <v>80.489999999999995</v>
      </c>
      <c r="BU15" s="209">
        <f>SUM(นบพิตำ!M15)</f>
        <v>5</v>
      </c>
      <c r="BV15" s="209">
        <f>SUM(นบพิตำ!N15)</f>
        <v>2.5000000000000001E-2</v>
      </c>
      <c r="BW15" s="244">
        <f>SUM(ช้างกลาง!L15)</f>
        <v>40.98</v>
      </c>
      <c r="BX15" s="244">
        <f>SUM(ช้างกลาง!M15)</f>
        <v>1</v>
      </c>
      <c r="BY15" s="244">
        <f>SUM(ช้างกลาง!N15)</f>
        <v>5.0000000000000001E-3</v>
      </c>
      <c r="BZ15" s="206">
        <f>SUM(เมือง!L15)</f>
        <v>70.17</v>
      </c>
      <c r="CA15" s="206">
        <f>SUM(เมือง!M15)</f>
        <v>5</v>
      </c>
      <c r="CB15" s="206">
        <f>SUM(เมือง!N15)</f>
        <v>2.5000000000000001E-2</v>
      </c>
    </row>
    <row r="16" spans="1:80" ht="18.75" customHeight="1">
      <c r="A16" s="159"/>
      <c r="B16" s="155">
        <v>1.6</v>
      </c>
      <c r="C16" s="114" t="s">
        <v>99</v>
      </c>
      <c r="D16" s="167">
        <v>0.6</v>
      </c>
      <c r="E16" s="167" t="s">
        <v>94</v>
      </c>
      <c r="F16" s="174">
        <v>0.5</v>
      </c>
      <c r="G16" s="180">
        <v>50</v>
      </c>
      <c r="H16" s="180">
        <v>55</v>
      </c>
      <c r="I16" s="180">
        <v>60</v>
      </c>
      <c r="J16" s="180">
        <v>65</v>
      </c>
      <c r="K16" s="180">
        <v>70</v>
      </c>
      <c r="L16" s="375">
        <f>SUM(ทุ่งสง!L16)</f>
        <v>43.34</v>
      </c>
      <c r="M16" s="375">
        <f>SUM(ทุ่งสง!M16)</f>
        <v>1</v>
      </c>
      <c r="N16" s="378">
        <f>SUM(ทุ่งสง!N16)</f>
        <v>5.0000000000000001E-3</v>
      </c>
      <c r="O16" s="380">
        <f>SUM(สิชล!L16)</f>
        <v>53.75</v>
      </c>
      <c r="P16" s="380">
        <f>SUM(สิชล!M16)</f>
        <v>1.75</v>
      </c>
      <c r="Q16" s="380">
        <f>SUM(สิชล!N16)</f>
        <v>8.7500000000000008E-3</v>
      </c>
      <c r="R16" s="383">
        <f>SUM(ท่าศาลา!L16)</f>
        <v>35.56</v>
      </c>
      <c r="S16" s="383">
        <f>SUM(ท่าศาลา!M16)</f>
        <v>1</v>
      </c>
      <c r="T16" s="383">
        <f>SUM(ท่าศาลา!N16)</f>
        <v>5.0000000000000001E-3</v>
      </c>
      <c r="U16" s="386">
        <f>SUM(ฉวาง!L16)</f>
        <v>46.83</v>
      </c>
      <c r="V16" s="386">
        <f>SUM(ฉวาง!M16)</f>
        <v>1</v>
      </c>
      <c r="W16" s="386">
        <f>SUM(ฉวาง!N16)</f>
        <v>5.0000000000000001E-3</v>
      </c>
      <c r="X16" s="389">
        <f>SUM(ปากพนัง!L16)</f>
        <v>46.68</v>
      </c>
      <c r="Y16" s="389">
        <f>SUM(ปากพนัง!M16)</f>
        <v>1</v>
      </c>
      <c r="Z16" s="389">
        <f>SUM(ปากพนัง!N16)</f>
        <v>5.0000000000000001E-3</v>
      </c>
      <c r="AA16" s="394">
        <f>SUM(ชะอวด!L16)</f>
        <v>43.36</v>
      </c>
      <c r="AB16" s="394">
        <f>SUM(ชะอวด!M16)</f>
        <v>1</v>
      </c>
      <c r="AC16" s="394">
        <f>SUM(ชะอวด!N16)</f>
        <v>5.0000000000000001E-3</v>
      </c>
      <c r="AD16" s="397">
        <f>SUM(ทุ่งใหญ่!L16)</f>
        <v>50.57</v>
      </c>
      <c r="AE16" s="397">
        <f>SUM(ทุ่งใหญ่!M16)</f>
        <v>1.1140000000000001</v>
      </c>
      <c r="AF16" s="397">
        <f>SUM(ทุ่งใหญ่!N16)</f>
        <v>5.5700000000000003E-3</v>
      </c>
      <c r="AG16" s="383">
        <f>SUM(เชียรใหญ่!L16)</f>
        <v>51.42</v>
      </c>
      <c r="AH16" s="383">
        <f>SUM(เชียรใหญ่!M16)</f>
        <v>1.2840000000000003</v>
      </c>
      <c r="AI16" s="383">
        <f>SUM(เชียรใหญ่!N16)</f>
        <v>6.4200000000000012E-3</v>
      </c>
      <c r="AJ16" s="398">
        <f>SUM(ร่อนพิบูลย์!L16)</f>
        <v>55.42</v>
      </c>
      <c r="AK16" s="398">
        <f>SUM(ร่อนพิบูลย์!M16)</f>
        <v>2.0840000000000005</v>
      </c>
      <c r="AL16" s="398">
        <f>SUM(ร่อนพิบูลย์!N16)</f>
        <v>1.0420000000000002E-2</v>
      </c>
      <c r="AM16" s="401">
        <f>SUM(ลานสกา!L16)</f>
        <v>33.33</v>
      </c>
      <c r="AN16" s="401">
        <f>SUM(ลานสกา!M16)</f>
        <v>1</v>
      </c>
      <c r="AO16" s="401">
        <f>SUM(ลานสกา!N16)</f>
        <v>5.0000000000000001E-3</v>
      </c>
      <c r="AP16" s="402">
        <f>SUM(พิปูน!L16)</f>
        <v>31.3</v>
      </c>
      <c r="AQ16" s="402">
        <f>SUM(พิปูน!M16)</f>
        <v>1</v>
      </c>
      <c r="AR16" s="402">
        <f>SUM(พิปูน!N16)</f>
        <v>5.0000000000000001E-3</v>
      </c>
      <c r="AS16" s="406">
        <f>SUM(หัวไทร!L16)</f>
        <v>34.79</v>
      </c>
      <c r="AT16" s="406">
        <f>SUM(หัวไทร!M16)</f>
        <v>1</v>
      </c>
      <c r="AU16" s="406">
        <f>SUM(หัวไทร!N16)</f>
        <v>5.0000000000000001E-3</v>
      </c>
      <c r="AV16" s="410">
        <f>SUM(ขนอม!L16)</f>
        <v>71.069999999999993</v>
      </c>
      <c r="AW16" s="410">
        <f>SUM(ขนอม!M16)</f>
        <v>5</v>
      </c>
      <c r="AX16" s="410">
        <f>SUM(ขนอม!N16)</f>
        <v>2.5000000000000001E-2</v>
      </c>
      <c r="AY16" s="415">
        <f>SUM(นาบอน!L16)</f>
        <v>16.670000000000002</v>
      </c>
      <c r="AZ16" s="415">
        <f>SUM(นาบอน!M16)</f>
        <v>1</v>
      </c>
      <c r="BA16" s="415">
        <f>SUM(นาบอน!N16)</f>
        <v>5.0000000000000001E-3</v>
      </c>
      <c r="BB16" s="418">
        <f>SUM(พรหมคีรี!L16)</f>
        <v>46.6</v>
      </c>
      <c r="BC16" s="418">
        <f>SUM(พรหมคีรี!M16)</f>
        <v>1</v>
      </c>
      <c r="BD16" s="418">
        <f>SUM(พรหมคีรี!N16)</f>
        <v>5.0000000000000001E-3</v>
      </c>
      <c r="BE16" s="421">
        <f>SUM(บางขัน!L16)</f>
        <v>63.26</v>
      </c>
      <c r="BF16" s="421">
        <f>SUM(บางขัน!M16)</f>
        <v>3.6519999999999997</v>
      </c>
      <c r="BG16" s="421">
        <f>SUM(บางขัน!N16)</f>
        <v>1.8259999999999998E-2</v>
      </c>
      <c r="BH16" s="402">
        <f>SUM(จุฬาภรณ์!L16)</f>
        <v>35.020000000000003</v>
      </c>
      <c r="BI16" s="402">
        <f>SUM(จุฬาภรณ์!M16)</f>
        <v>1</v>
      </c>
      <c r="BJ16" s="402">
        <f>SUM(จุฬาภรณ์!N16)</f>
        <v>5.0000000000000001E-3</v>
      </c>
      <c r="BK16" s="434">
        <f>SUM(ถ้ำพรรณรา!L16)</f>
        <v>48.91</v>
      </c>
      <c r="BL16" s="434">
        <f>SUM(ถ้ำพรรณรา!M16)</f>
        <v>1</v>
      </c>
      <c r="BM16" s="434">
        <f>SUM(ถ้ำพรรณรา!N16)</f>
        <v>5.0000000000000001E-3</v>
      </c>
      <c r="BN16" s="397">
        <f>SUM(พระพรหม!L16)</f>
        <v>33.61</v>
      </c>
      <c r="BO16" s="397">
        <f>SUM(พระพรหม!M16)</f>
        <v>1</v>
      </c>
      <c r="BP16" s="397">
        <f>SUM(พระพรหม!N16)</f>
        <v>5.0000000000000001E-3</v>
      </c>
      <c r="BQ16" s="380">
        <f>SUM(เฉลิมพระเกียรติ!L16)</f>
        <v>50.46</v>
      </c>
      <c r="BR16" s="380">
        <f>SUM(เฉลิมพระเกียรติ!M16)</f>
        <v>1.0920000000000001</v>
      </c>
      <c r="BS16" s="380">
        <f>SUM(เฉลิมพระเกียรติ!N16)</f>
        <v>5.4600000000000004E-3</v>
      </c>
      <c r="BT16" s="383">
        <f>SUM(นบพิตำ!L16)</f>
        <v>51.5</v>
      </c>
      <c r="BU16" s="383">
        <f>SUM(นบพิตำ!M16)</f>
        <v>1.3</v>
      </c>
      <c r="BV16" s="383">
        <f>SUM(นบพิตำ!N16)</f>
        <v>6.5000000000000006E-3</v>
      </c>
      <c r="BW16" s="418">
        <f>SUM(ช้างกลาง!L16)</f>
        <v>33.869999999999997</v>
      </c>
      <c r="BX16" s="418">
        <f>SUM(ช้างกลาง!M16)</f>
        <v>1</v>
      </c>
      <c r="BY16" s="418">
        <f>SUM(ช้างกลาง!N16)</f>
        <v>5.0000000000000001E-3</v>
      </c>
      <c r="BZ16" s="206">
        <f>SUM(เมือง!L16)</f>
        <v>26.83</v>
      </c>
      <c r="CA16" s="206">
        <f>SUM(เมือง!M16)</f>
        <v>1</v>
      </c>
      <c r="CB16" s="206">
        <f>SUM(เมือง!N16)</f>
        <v>5.0000000000000001E-3</v>
      </c>
    </row>
    <row r="17" spans="1:80" ht="18.75" customHeight="1">
      <c r="A17" s="159" t="s">
        <v>39</v>
      </c>
      <c r="B17" s="155">
        <v>1.7</v>
      </c>
      <c r="C17" s="184" t="s">
        <v>100</v>
      </c>
      <c r="D17" s="187"/>
      <c r="E17" s="188"/>
      <c r="F17" s="192"/>
      <c r="G17" s="189"/>
      <c r="H17" s="189"/>
      <c r="I17" s="189"/>
      <c r="J17" s="189"/>
      <c r="K17" s="189"/>
      <c r="L17" s="442"/>
      <c r="M17" s="442"/>
      <c r="N17" s="442"/>
      <c r="O17" s="444"/>
      <c r="P17" s="444"/>
      <c r="Q17" s="444"/>
      <c r="R17" s="444"/>
      <c r="S17" s="444"/>
      <c r="T17" s="444"/>
      <c r="U17" s="444"/>
      <c r="V17" s="444"/>
      <c r="W17" s="444"/>
      <c r="X17" s="444"/>
      <c r="Y17" s="444"/>
      <c r="Z17" s="444"/>
      <c r="AA17" s="444"/>
      <c r="AB17" s="444"/>
      <c r="AC17" s="444"/>
      <c r="AD17" s="444"/>
      <c r="AE17" s="444"/>
      <c r="AF17" s="444"/>
      <c r="AG17" s="444"/>
      <c r="AH17" s="444"/>
      <c r="AI17" s="444"/>
      <c r="AJ17" s="444"/>
      <c r="AK17" s="444"/>
      <c r="AL17" s="444"/>
      <c r="AM17" s="444"/>
      <c r="AN17" s="444"/>
      <c r="AO17" s="444"/>
      <c r="AP17" s="444"/>
      <c r="AQ17" s="444"/>
      <c r="AR17" s="444"/>
      <c r="AS17" s="444"/>
      <c r="AT17" s="444"/>
      <c r="AU17" s="444"/>
      <c r="AV17" s="444"/>
      <c r="AW17" s="444"/>
      <c r="AX17" s="444"/>
      <c r="AY17" s="444"/>
      <c r="AZ17" s="444"/>
      <c r="BA17" s="444"/>
      <c r="BB17" s="444"/>
      <c r="BC17" s="444"/>
      <c r="BD17" s="444"/>
      <c r="BE17" s="444"/>
      <c r="BF17" s="444"/>
      <c r="BG17" s="444"/>
      <c r="BH17" s="444"/>
      <c r="BI17" s="444"/>
      <c r="BJ17" s="444"/>
      <c r="BK17" s="444"/>
      <c r="BL17" s="444"/>
      <c r="BM17" s="444"/>
      <c r="BN17" s="444"/>
      <c r="BO17" s="444"/>
      <c r="BP17" s="444"/>
      <c r="BQ17" s="444"/>
      <c r="BR17" s="444"/>
      <c r="BS17" s="444"/>
      <c r="BT17" s="444"/>
      <c r="BU17" s="444"/>
      <c r="BV17" s="444"/>
      <c r="BW17" s="444"/>
      <c r="BX17" s="444"/>
      <c r="BY17" s="444"/>
      <c r="BZ17" s="444"/>
      <c r="CA17" s="444"/>
      <c r="CB17" s="444"/>
    </row>
    <row r="18" spans="1:80" ht="18.75" customHeight="1">
      <c r="A18" s="159"/>
      <c r="B18" s="155"/>
      <c r="C18" s="114" t="s">
        <v>101</v>
      </c>
      <c r="D18" s="170">
        <v>0.7</v>
      </c>
      <c r="E18" s="170" t="s">
        <v>94</v>
      </c>
      <c r="F18" s="199">
        <v>1</v>
      </c>
      <c r="G18" s="171">
        <v>70</v>
      </c>
      <c r="H18" s="171">
        <v>75</v>
      </c>
      <c r="I18" s="171">
        <v>80</v>
      </c>
      <c r="J18" s="171">
        <v>85</v>
      </c>
      <c r="K18" s="171">
        <v>90</v>
      </c>
      <c r="L18" s="172">
        <f>SUM(ทุ่งสง!L18)</f>
        <v>41.38</v>
      </c>
      <c r="M18" s="172">
        <f>SUM(ทุ่งสง!M18)</f>
        <v>1</v>
      </c>
      <c r="N18" s="204">
        <f>SUM(ทุ่งสง!N18)</f>
        <v>0.01</v>
      </c>
      <c r="O18" s="448">
        <f>SUM(สิชล!L18)</f>
        <v>41.07</v>
      </c>
      <c r="P18" s="448">
        <f>SUM(สิชล!M18)</f>
        <v>1</v>
      </c>
      <c r="Q18" s="448">
        <f>SUM(สิชล!N18)</f>
        <v>0.01</v>
      </c>
      <c r="R18" s="451">
        <f>SUM(ท่าศาลา!L18)</f>
        <v>44.59</v>
      </c>
      <c r="S18" s="451">
        <f>SUM(ท่าศาลา!M18)</f>
        <v>1</v>
      </c>
      <c r="T18" s="451">
        <f>SUM(ท่าศาลา!N18)</f>
        <v>0.01</v>
      </c>
      <c r="U18" s="456">
        <f>SUM(ฉวาง!L18)</f>
        <v>38.14</v>
      </c>
      <c r="V18" s="456">
        <f>SUM(ฉวาง!M18)</f>
        <v>1</v>
      </c>
      <c r="W18" s="456">
        <f>SUM(ฉวาง!N18)</f>
        <v>0.01</v>
      </c>
      <c r="X18" s="460">
        <f>SUM(ปากพนัง!L18)</f>
        <v>40.33</v>
      </c>
      <c r="Y18" s="460">
        <f>SUM(ปากพนัง!M18)</f>
        <v>1</v>
      </c>
      <c r="Z18" s="460">
        <f>SUM(ปากพนัง!N18)</f>
        <v>0.01</v>
      </c>
      <c r="AA18" s="463">
        <f>SUM(ชะอวด!L18)</f>
        <v>34.49</v>
      </c>
      <c r="AB18" s="463">
        <f>SUM(ชะอวด!M18)</f>
        <v>1</v>
      </c>
      <c r="AC18" s="463">
        <f>SUM(ชะอวด!N18)</f>
        <v>0.01</v>
      </c>
      <c r="AD18" s="467">
        <f>SUM(ทุ่งใหญ่!L18)</f>
        <v>43.47</v>
      </c>
      <c r="AE18" s="467">
        <f>SUM(ทุ่งใหญ่!M18)</f>
        <v>1</v>
      </c>
      <c r="AF18" s="467">
        <f>SUM(ทุ่งใหญ่!N18)</f>
        <v>0.01</v>
      </c>
      <c r="AG18" s="451">
        <f>SUM(เชียรใหญ่!L18)</f>
        <v>45.02</v>
      </c>
      <c r="AH18" s="451">
        <f>SUM(เชียรใหญ่!M18)</f>
        <v>1</v>
      </c>
      <c r="AI18" s="451">
        <f>SUM(เชียรใหญ่!N18)</f>
        <v>0.01</v>
      </c>
      <c r="AJ18" s="472">
        <f>SUM(ร่อนพิบูลย์!L18)</f>
        <v>44.88</v>
      </c>
      <c r="AK18" s="472">
        <f>SUM(ร่อนพิบูลย์!M18)</f>
        <v>1</v>
      </c>
      <c r="AL18" s="472">
        <f>SUM(ร่อนพิบูลย์!N18)</f>
        <v>0.01</v>
      </c>
      <c r="AM18" s="473">
        <f>SUM(ลานสกา!L18)</f>
        <v>37.58</v>
      </c>
      <c r="AN18" s="473">
        <f>SUM(ลานสกา!M18)</f>
        <v>1</v>
      </c>
      <c r="AO18" s="473">
        <f>SUM(ลานสกา!N18)</f>
        <v>0.01</v>
      </c>
      <c r="AP18" s="475">
        <f>SUM(พิปูน!L18)</f>
        <v>21.69</v>
      </c>
      <c r="AQ18" s="475">
        <f>SUM(พิปูน!M18)</f>
        <v>1</v>
      </c>
      <c r="AR18" s="475">
        <f>SUM(พิปูน!N18)</f>
        <v>0.01</v>
      </c>
      <c r="AS18" s="478">
        <f>SUM(หัวไทร!L18)</f>
        <v>43.7</v>
      </c>
      <c r="AT18" s="478">
        <f>SUM(หัวไทร!M18)</f>
        <v>1</v>
      </c>
      <c r="AU18" s="478">
        <f>SUM(หัวไทร!N18)</f>
        <v>0.01</v>
      </c>
      <c r="AV18" s="480">
        <f>SUM(ขนอม!L18)</f>
        <v>24.92</v>
      </c>
      <c r="AW18" s="480">
        <f>SUM(ขนอม!M18)</f>
        <v>1</v>
      </c>
      <c r="AX18" s="480">
        <f>SUM(ขนอม!N18)</f>
        <v>0.01</v>
      </c>
      <c r="AY18" s="482">
        <f>SUM(นาบอน!L18)</f>
        <v>35.619999999999997</v>
      </c>
      <c r="AZ18" s="482">
        <f>SUM(นาบอน!M18)</f>
        <v>1</v>
      </c>
      <c r="BA18" s="482">
        <f>SUM(นาบอน!N18)</f>
        <v>0.01</v>
      </c>
      <c r="BB18" s="483">
        <f>SUM(พรหมคีรี!L18)</f>
        <v>38.090000000000003</v>
      </c>
      <c r="BC18" s="483">
        <f>SUM(พรหมคีรี!M18)</f>
        <v>1</v>
      </c>
      <c r="BD18" s="483">
        <f>SUM(พรหมคีรี!N18)</f>
        <v>0.01</v>
      </c>
      <c r="BE18" s="484">
        <f>SUM(บางขัน!L18)</f>
        <v>39.07</v>
      </c>
      <c r="BF18" s="484">
        <f>SUM(บางขัน!M18)</f>
        <v>1</v>
      </c>
      <c r="BG18" s="484">
        <f>SUM(บางขัน!N18)</f>
        <v>0.01</v>
      </c>
      <c r="BH18" s="475">
        <f>SUM(จุฬาภรณ์!L18)</f>
        <v>37.24</v>
      </c>
      <c r="BI18" s="475">
        <f>SUM(จุฬาภรณ์!M18)</f>
        <v>1</v>
      </c>
      <c r="BJ18" s="475">
        <f>SUM(จุฬาภรณ์!N18)</f>
        <v>0.01</v>
      </c>
      <c r="BK18" s="485">
        <f>SUM(ถ้ำพรรณรา!L18)</f>
        <v>40.69</v>
      </c>
      <c r="BL18" s="485">
        <f>SUM(ถ้ำพรรณรา!M18)</f>
        <v>1</v>
      </c>
      <c r="BM18" s="485">
        <f>SUM(ถ้ำพรรณรา!N18)</f>
        <v>0.01</v>
      </c>
      <c r="BN18" s="467">
        <f>SUM(พระพรหม!L18)</f>
        <v>36.130000000000003</v>
      </c>
      <c r="BO18" s="467">
        <f>SUM(พระพรหม!M18)</f>
        <v>1</v>
      </c>
      <c r="BP18" s="467">
        <f>SUM(พระพรหม!N18)</f>
        <v>0.01</v>
      </c>
      <c r="BQ18" s="448">
        <f>SUM(เฉลิมพระเกียรติ!L18)</f>
        <v>37.659999999999997</v>
      </c>
      <c r="BR18" s="448">
        <f>SUM(เฉลิมพระเกียรติ!M18)</f>
        <v>1</v>
      </c>
      <c r="BS18" s="448">
        <f>SUM(เฉลิมพระเกียรติ!N18)</f>
        <v>0.01</v>
      </c>
      <c r="BT18" s="451">
        <f>SUM(นบพิตำ!L18)</f>
        <v>43.61</v>
      </c>
      <c r="BU18" s="451">
        <f>SUM(นบพิตำ!M18)</f>
        <v>1</v>
      </c>
      <c r="BV18" s="451">
        <f>SUM(นบพิตำ!N18)</f>
        <v>0.01</v>
      </c>
      <c r="BW18" s="483">
        <f>SUM(ช้างกลาง!L18)</f>
        <v>43.16</v>
      </c>
      <c r="BX18" s="483">
        <f>SUM(ช้างกลาง!M18)</f>
        <v>1</v>
      </c>
      <c r="BY18" s="483">
        <f>SUM(ช้างกลาง!N18)</f>
        <v>0.01</v>
      </c>
      <c r="BZ18" s="206">
        <f>SUM(เมือง!L18)</f>
        <v>39.17</v>
      </c>
      <c r="CA18" s="206">
        <f>SUM(เมือง!M18)</f>
        <v>1</v>
      </c>
      <c r="CB18" s="206">
        <f>SUM(เมือง!N18)</f>
        <v>0.01</v>
      </c>
    </row>
    <row r="19" spans="1:80" ht="18.75" customHeight="1">
      <c r="A19" s="159"/>
      <c r="B19" s="155"/>
      <c r="C19" s="114" t="s">
        <v>102</v>
      </c>
      <c r="D19" s="118">
        <v>0.2</v>
      </c>
      <c r="E19" s="118" t="s">
        <v>94</v>
      </c>
      <c r="F19" s="122">
        <v>0.7</v>
      </c>
      <c r="G19" s="127">
        <v>20</v>
      </c>
      <c r="H19" s="127">
        <v>21</v>
      </c>
      <c r="I19" s="127">
        <v>22</v>
      </c>
      <c r="J19" s="127">
        <v>23</v>
      </c>
      <c r="K19" s="127">
        <v>24</v>
      </c>
      <c r="L19" s="172">
        <f>SUM(ทุ่งสง!L19)</f>
        <v>5.26</v>
      </c>
      <c r="M19" s="172">
        <f>SUM(ทุ่งสง!M19)</f>
        <v>1</v>
      </c>
      <c r="N19" s="204">
        <f>SUM(ทุ่งสง!N19)</f>
        <v>6.9999999999999993E-3</v>
      </c>
      <c r="O19" s="206">
        <f>SUM(สิชล!L19)</f>
        <v>9.89</v>
      </c>
      <c r="P19" s="206">
        <f>SUM(สิชล!M19)</f>
        <v>1</v>
      </c>
      <c r="Q19" s="206">
        <f>SUM(สิชล!N19)</f>
        <v>6.9999999999999993E-3</v>
      </c>
      <c r="R19" s="209">
        <f>SUM(ท่าศาลา!L19)</f>
        <v>23.56</v>
      </c>
      <c r="S19" s="209">
        <f>SUM(ท่าศาลา!M19)</f>
        <v>4.5599999999999987</v>
      </c>
      <c r="T19" s="209">
        <f>SUM(ท่าศาลา!N19)</f>
        <v>3.191999999999999E-2</v>
      </c>
      <c r="U19" s="212">
        <f>SUM(ฉวาง!L19)</f>
        <v>1.84</v>
      </c>
      <c r="V19" s="212">
        <f>SUM(ฉวาง!M19)</f>
        <v>1</v>
      </c>
      <c r="W19" s="212">
        <f>SUM(ฉวาง!N19)</f>
        <v>6.9999999999999993E-3</v>
      </c>
      <c r="X19" s="214">
        <f>SUM(ปากพนัง!L19)</f>
        <v>18.420000000000002</v>
      </c>
      <c r="Y19" s="214">
        <f>SUM(ปากพนัง!M19)</f>
        <v>1</v>
      </c>
      <c r="Z19" s="214">
        <f>SUM(ปากพนัง!N19)</f>
        <v>6.9999999999999993E-3</v>
      </c>
      <c r="AA19" s="217">
        <f>SUM(ชะอวด!L19)</f>
        <v>10.32</v>
      </c>
      <c r="AB19" s="217">
        <f>SUM(ชะอวด!M19)</f>
        <v>1</v>
      </c>
      <c r="AC19" s="217">
        <f>SUM(ชะอวด!N19)</f>
        <v>6.9999999999999993E-3</v>
      </c>
      <c r="AD19" s="220">
        <f>SUM(ทุ่งใหญ่!L19)</f>
        <v>10.38</v>
      </c>
      <c r="AE19" s="220">
        <f>SUM(ทุ่งใหญ่!M19)</f>
        <v>1</v>
      </c>
      <c r="AF19" s="220">
        <f>SUM(ทุ่งใหญ่!N19)</f>
        <v>6.9999999999999993E-3</v>
      </c>
      <c r="AG19" s="209">
        <f>SUM(เชียรใหญ่!L19)</f>
        <v>14.49</v>
      </c>
      <c r="AH19" s="209">
        <f>SUM(เชียรใหญ่!M19)</f>
        <v>1</v>
      </c>
      <c r="AI19" s="209">
        <f>SUM(เชียรใหญ่!N19)</f>
        <v>6.9999999999999993E-3</v>
      </c>
      <c r="AJ19" s="224">
        <f>SUM(ร่อนพิบูลย์!L19)</f>
        <v>9.9600000000000009</v>
      </c>
      <c r="AK19" s="224">
        <f>SUM(ร่อนพิบูลย์!M19)</f>
        <v>1</v>
      </c>
      <c r="AL19" s="224">
        <f>SUM(ร่อนพิบูลย์!N19)</f>
        <v>6.9999999999999993E-3</v>
      </c>
      <c r="AM19" s="227">
        <f>SUM(ลานสกา!L19)</f>
        <v>8.99</v>
      </c>
      <c r="AN19" s="227">
        <f>SUM(ลานสกา!M19)</f>
        <v>1</v>
      </c>
      <c r="AO19" s="227">
        <f>SUM(ลานสกา!N19)</f>
        <v>6.9999999999999993E-3</v>
      </c>
      <c r="AP19" s="231">
        <f>SUM(พิปูน!L19)</f>
        <v>7.03</v>
      </c>
      <c r="AQ19" s="231">
        <f>SUM(พิปูน!M19)</f>
        <v>1</v>
      </c>
      <c r="AR19" s="231">
        <f>SUM(พิปูน!N19)</f>
        <v>6.9999999999999993E-3</v>
      </c>
      <c r="AS19" s="235">
        <f>SUM(หัวไทร!L19)</f>
        <v>14.7</v>
      </c>
      <c r="AT19" s="235">
        <f>SUM(หัวไทร!M19)</f>
        <v>1</v>
      </c>
      <c r="AU19" s="235">
        <f>SUM(หัวไทร!N19)</f>
        <v>6.9999999999999993E-3</v>
      </c>
      <c r="AV19" s="237">
        <f>SUM(ขนอม!L19)</f>
        <v>4.6399999999999997</v>
      </c>
      <c r="AW19" s="237">
        <f>SUM(ขนอม!M19)</f>
        <v>1</v>
      </c>
      <c r="AX19" s="237">
        <f>SUM(ขนอม!N19)</f>
        <v>6.9999999999999993E-3</v>
      </c>
      <c r="AY19" s="241">
        <f>SUM(นาบอน!L19)</f>
        <v>3</v>
      </c>
      <c r="AZ19" s="241">
        <f>SUM(นาบอน!M19)</f>
        <v>1</v>
      </c>
      <c r="BA19" s="241">
        <f>SUM(นาบอน!N19)</f>
        <v>6.9999999999999993E-3</v>
      </c>
      <c r="BB19" s="244">
        <f>SUM(พรหมคีรี!L19)</f>
        <v>4.29</v>
      </c>
      <c r="BC19" s="244">
        <f>SUM(พรหมคีรี!M19)</f>
        <v>1</v>
      </c>
      <c r="BD19" s="244">
        <f>SUM(พรหมคีรี!N19)</f>
        <v>6.9999999999999993E-3</v>
      </c>
      <c r="BE19" s="247">
        <f>SUM(บางขัน!L19)</f>
        <v>7.86</v>
      </c>
      <c r="BF19" s="247">
        <f>SUM(บางขัน!M19)</f>
        <v>1</v>
      </c>
      <c r="BG19" s="247">
        <f>SUM(บางขัน!N19)</f>
        <v>6.9999999999999993E-3</v>
      </c>
      <c r="BH19" s="231">
        <f>SUM(จุฬาภรณ์!L19)</f>
        <v>21.8</v>
      </c>
      <c r="BI19" s="231">
        <f>SUM(จุฬาภรณ์!M19)</f>
        <v>2.8000000000000007</v>
      </c>
      <c r="BJ19" s="231">
        <f>SUM(จุฬาภรณ์!N19)</f>
        <v>1.9600000000000003E-2</v>
      </c>
      <c r="BK19" s="252">
        <f>SUM(ถ้ำพรรณรา!L19)</f>
        <v>1.17</v>
      </c>
      <c r="BL19" s="252">
        <f>SUM(ถ้ำพรรณรา!M19)</f>
        <v>1</v>
      </c>
      <c r="BM19" s="252">
        <f>SUM(ถ้ำพรรณรา!N19)</f>
        <v>6.9999999999999993E-3</v>
      </c>
      <c r="BN19" s="220">
        <f>SUM(พระพรหม!L19)</f>
        <v>2.36</v>
      </c>
      <c r="BO19" s="220">
        <f>SUM(พระพรหม!M19)</f>
        <v>1</v>
      </c>
      <c r="BP19" s="220">
        <f>SUM(พระพรหม!N19)</f>
        <v>6.9999999999999993E-3</v>
      </c>
      <c r="BQ19" s="206">
        <f>SUM(เฉลิมพระเกียรติ!L19)</f>
        <v>4.68</v>
      </c>
      <c r="BR19" s="206">
        <f>SUM(เฉลิมพระเกียรติ!M19)</f>
        <v>1</v>
      </c>
      <c r="BS19" s="206">
        <f>SUM(เฉลิมพระเกียรติ!N19)</f>
        <v>6.9999999999999993E-3</v>
      </c>
      <c r="BT19" s="209">
        <f>SUM(นบพิตำ!L19)</f>
        <v>4.58</v>
      </c>
      <c r="BU19" s="209">
        <f>SUM(นบพิตำ!M19)</f>
        <v>1</v>
      </c>
      <c r="BV19" s="209">
        <f>SUM(นบพิตำ!N19)</f>
        <v>6.9999999999999993E-3</v>
      </c>
      <c r="BW19" s="244">
        <f>SUM(ช้างกลาง!L19)</f>
        <v>5.87</v>
      </c>
      <c r="BX19" s="244">
        <f>SUM(ช้างกลาง!M19)</f>
        <v>1</v>
      </c>
      <c r="BY19" s="244">
        <f>SUM(ช้างกลาง!N19)</f>
        <v>6.9999999999999993E-3</v>
      </c>
      <c r="BZ19" s="206">
        <f>SUM(เมือง!L19)</f>
        <v>23.44</v>
      </c>
      <c r="CA19" s="206">
        <f>SUM(เมือง!M19)</f>
        <v>4.4400000000000013</v>
      </c>
      <c r="CB19" s="206">
        <f>SUM(เมือง!N19)</f>
        <v>3.1080000000000007E-2</v>
      </c>
    </row>
    <row r="20" spans="1:80" ht="18.75" customHeight="1">
      <c r="A20" s="159"/>
      <c r="B20" s="155"/>
      <c r="C20" s="114" t="s">
        <v>103</v>
      </c>
      <c r="D20" s="116">
        <v>0.7</v>
      </c>
      <c r="E20" s="118" t="s">
        <v>94</v>
      </c>
      <c r="F20" s="122">
        <v>0.8</v>
      </c>
      <c r="G20" s="127">
        <v>70</v>
      </c>
      <c r="H20" s="127">
        <v>75</v>
      </c>
      <c r="I20" s="127">
        <v>80</v>
      </c>
      <c r="J20" s="127">
        <v>85</v>
      </c>
      <c r="K20" s="127">
        <v>90</v>
      </c>
      <c r="L20" s="172">
        <f>SUM(ทุ่งสง!L20)</f>
        <v>90.45</v>
      </c>
      <c r="M20" s="172">
        <f>SUM(ทุ่งสง!M20)</f>
        <v>5</v>
      </c>
      <c r="N20" s="204">
        <f>SUM(ทุ่งสง!N20)</f>
        <v>0.04</v>
      </c>
      <c r="O20" s="206">
        <f>SUM(สิชล!L20)</f>
        <v>90.34</v>
      </c>
      <c r="P20" s="206">
        <f>SUM(สิชล!M20)</f>
        <v>5</v>
      </c>
      <c r="Q20" s="206">
        <f>SUM(สิชล!N20)</f>
        <v>0.04</v>
      </c>
      <c r="R20" s="209">
        <f>SUM(ท่าศาลา!L20)</f>
        <v>91.83</v>
      </c>
      <c r="S20" s="209">
        <f>SUM(ท่าศาลา!M20)</f>
        <v>5</v>
      </c>
      <c r="T20" s="209">
        <f>SUM(ท่าศาลา!N20)</f>
        <v>0.04</v>
      </c>
      <c r="U20" s="212">
        <f>SUM(ฉวาง!L20)</f>
        <v>85.7</v>
      </c>
      <c r="V20" s="212">
        <f>SUM(ฉวาง!M20)</f>
        <v>4.1400000000000006</v>
      </c>
      <c r="W20" s="212">
        <f>SUM(ฉวาง!N20)</f>
        <v>3.3120000000000011E-2</v>
      </c>
      <c r="X20" s="214">
        <f>SUM(ปากพนัง!L20)</f>
        <v>87.71</v>
      </c>
      <c r="Y20" s="214">
        <f>SUM(ปากพนัง!M20)</f>
        <v>4.5419999999999989</v>
      </c>
      <c r="Z20" s="214">
        <f>SUM(ปากพนัง!N20)</f>
        <v>3.6335999999999993E-2</v>
      </c>
      <c r="AA20" s="217">
        <f>SUM(ชะอวด!L20)</f>
        <v>71.319999999999993</v>
      </c>
      <c r="AB20" s="217">
        <f>SUM(ชะอวด!M20)</f>
        <v>1.2639999999999987</v>
      </c>
      <c r="AC20" s="217">
        <f>SUM(ชะอวด!N20)</f>
        <v>1.0111999999999989E-2</v>
      </c>
      <c r="AD20" s="220">
        <f>SUM(ทุ่งใหญ่!L20)</f>
        <v>90.06</v>
      </c>
      <c r="AE20" s="220">
        <f>SUM(ทุ่งใหญ่!M20)</f>
        <v>5</v>
      </c>
      <c r="AF20" s="220">
        <f>SUM(ทุ่งใหญ่!N20)</f>
        <v>0.04</v>
      </c>
      <c r="AG20" s="209">
        <f>SUM(เชียรใหญ่!L20)</f>
        <v>95.29</v>
      </c>
      <c r="AH20" s="209">
        <f>SUM(เชียรใหญ่!M20)</f>
        <v>5</v>
      </c>
      <c r="AI20" s="209">
        <f>SUM(เชียรใหญ่!N20)</f>
        <v>0.04</v>
      </c>
      <c r="AJ20" s="224">
        <f>SUM(ร่อนพิบูลย์!L20)</f>
        <v>89.97</v>
      </c>
      <c r="AK20" s="224">
        <f>SUM(ร่อนพิบูลย์!M20)</f>
        <v>4.9939999999999998</v>
      </c>
      <c r="AL20" s="224">
        <f>SUM(ร่อนพิบูลย์!N20)</f>
        <v>3.9952000000000001E-2</v>
      </c>
      <c r="AM20" s="227">
        <f>SUM(ลานสกา!L20)</f>
        <v>87.59</v>
      </c>
      <c r="AN20" s="227">
        <f>SUM(ลานสกา!M20)</f>
        <v>4.5180000000000007</v>
      </c>
      <c r="AO20" s="227">
        <f>SUM(ลานสกา!N20)</f>
        <v>3.6144000000000009E-2</v>
      </c>
      <c r="AP20" s="231">
        <f>SUM(พิปูน!L20)</f>
        <v>63.5</v>
      </c>
      <c r="AQ20" s="231">
        <f>SUM(พิปูน!M20)</f>
        <v>1</v>
      </c>
      <c r="AR20" s="231">
        <f>SUM(พิปูน!N20)</f>
        <v>8.0000000000000002E-3</v>
      </c>
      <c r="AS20" s="235">
        <f>SUM(หัวไทร!L20)</f>
        <v>98.64</v>
      </c>
      <c r="AT20" s="235">
        <f>SUM(หัวไทร!M20)</f>
        <v>5</v>
      </c>
      <c r="AU20" s="235">
        <f>SUM(หัวไทร!N20)</f>
        <v>0.04</v>
      </c>
      <c r="AV20" s="237">
        <f>SUM(ขนอม!L20)</f>
        <v>38.25</v>
      </c>
      <c r="AW20" s="237">
        <f>SUM(ขนอม!M20)</f>
        <v>1</v>
      </c>
      <c r="AX20" s="237">
        <f>SUM(ขนอม!N20)</f>
        <v>8.0000000000000002E-3</v>
      </c>
      <c r="AY20" s="241">
        <f>SUM(นาบอน!L20)</f>
        <v>78.95</v>
      </c>
      <c r="AZ20" s="241">
        <f>SUM(นาบอน!M20)</f>
        <v>2.7900000000000005</v>
      </c>
      <c r="BA20" s="241">
        <f>SUM(นาบอน!N20)</f>
        <v>2.2320000000000007E-2</v>
      </c>
      <c r="BB20" s="244">
        <f>SUM(พรหมคีรี!L20)</f>
        <v>71.010000000000005</v>
      </c>
      <c r="BC20" s="244">
        <f>SUM(พรหมคีรี!M20)</f>
        <v>1.2020000000000011</v>
      </c>
      <c r="BD20" s="244">
        <f>SUM(พรหมคีรี!N20)</f>
        <v>9.6160000000000082E-3</v>
      </c>
      <c r="BE20" s="247">
        <f>SUM(บางขัน!L20)</f>
        <v>80.84</v>
      </c>
      <c r="BF20" s="247">
        <f>SUM(บางขัน!M20)</f>
        <v>3.1680000000000006</v>
      </c>
      <c r="BG20" s="247">
        <f>SUM(บางขัน!N20)</f>
        <v>2.5344000000000005E-2</v>
      </c>
      <c r="BH20" s="231">
        <f>SUM(จุฬาภรณ์!L20)</f>
        <v>79.12</v>
      </c>
      <c r="BI20" s="231">
        <f>SUM(จุฬาภรณ์!M20)</f>
        <v>2.8240000000000007</v>
      </c>
      <c r="BJ20" s="231">
        <f>SUM(จุฬาภรณ์!N20)</f>
        <v>2.2592000000000008E-2</v>
      </c>
      <c r="BK20" s="252">
        <f>SUM(ถ้ำพรรณรา!L20)</f>
        <v>73.92</v>
      </c>
      <c r="BL20" s="252">
        <f>SUM(ถ้ำพรรณรา!M20)</f>
        <v>1.7840000000000003</v>
      </c>
      <c r="BM20" s="252">
        <f>SUM(ถ้ำพรรณรา!N20)</f>
        <v>1.4272000000000002E-2</v>
      </c>
      <c r="BN20" s="220">
        <f>SUM(พระพรหม!L20)</f>
        <v>82.11</v>
      </c>
      <c r="BO20" s="220">
        <f>SUM(พระพรหม!M20)</f>
        <v>3.4219999999999997</v>
      </c>
      <c r="BP20" s="220">
        <f>SUM(พระพรหม!N20)</f>
        <v>2.7376000000000001E-2</v>
      </c>
      <c r="BQ20" s="206">
        <f>SUM(เฉลิมพระเกียรติ!L20)</f>
        <v>79.34</v>
      </c>
      <c r="BR20" s="206">
        <f>SUM(เฉลิมพระเกียรติ!M20)</f>
        <v>2.8680000000000008</v>
      </c>
      <c r="BS20" s="206">
        <f>SUM(เฉลิมพระเกียรติ!N20)</f>
        <v>2.294400000000001E-2</v>
      </c>
      <c r="BT20" s="209">
        <f>SUM(นบพิตำ!L20)</f>
        <v>76.959999999999994</v>
      </c>
      <c r="BU20" s="209">
        <f>SUM(นบพิตำ!M20)</f>
        <v>2.3919999999999986</v>
      </c>
      <c r="BV20" s="209">
        <f>SUM(นบพิตำ!N20)</f>
        <v>1.913599999999999E-2</v>
      </c>
      <c r="BW20" s="244">
        <f>SUM(ช้างกลาง!L20)</f>
        <v>71.62</v>
      </c>
      <c r="BX20" s="244">
        <f>SUM(ช้างกลาง!M20)</f>
        <v>1.324000000000001</v>
      </c>
      <c r="BY20" s="244">
        <f>SUM(ช้างกลาง!N20)</f>
        <v>1.0592000000000008E-2</v>
      </c>
      <c r="BZ20" s="206">
        <f>SUM(เมือง!L20)</f>
        <v>75</v>
      </c>
      <c r="CA20" s="206">
        <f>SUM(เมือง!M20)</f>
        <v>2</v>
      </c>
      <c r="CB20" s="206">
        <f>SUM(เมือง!N20)</f>
        <v>1.6E-2</v>
      </c>
    </row>
    <row r="21" spans="1:80" ht="18.75" customHeight="1">
      <c r="A21" s="159" t="s">
        <v>39</v>
      </c>
      <c r="B21" s="155"/>
      <c r="C21" s="114" t="s">
        <v>104</v>
      </c>
      <c r="D21" s="118">
        <v>0.5</v>
      </c>
      <c r="E21" s="118" t="s">
        <v>94</v>
      </c>
      <c r="F21" s="122">
        <v>2.5</v>
      </c>
      <c r="G21" s="127">
        <v>50</v>
      </c>
      <c r="H21" s="127">
        <v>51</v>
      </c>
      <c r="I21" s="127">
        <v>52</v>
      </c>
      <c r="J21" s="127">
        <v>53</v>
      </c>
      <c r="K21" s="127">
        <v>54</v>
      </c>
      <c r="L21" s="375">
        <f>SUM(ทุ่งสง!L21)</f>
        <v>47.68</v>
      </c>
      <c r="M21" s="375">
        <f>SUM(ทุ่งสง!M21)</f>
        <v>1</v>
      </c>
      <c r="N21" s="378">
        <f>SUM(ทุ่งสง!N21)</f>
        <v>2.5000000000000001E-2</v>
      </c>
      <c r="O21" s="380">
        <f>SUM(สิชล!L21)</f>
        <v>60.96</v>
      </c>
      <c r="P21" s="380">
        <f>SUM(สิชล!M21)</f>
        <v>5</v>
      </c>
      <c r="Q21" s="380">
        <f>SUM(สิชล!N21)</f>
        <v>0.125</v>
      </c>
      <c r="R21" s="383">
        <f>SUM(ท่าศาลา!L21)</f>
        <v>45.5</v>
      </c>
      <c r="S21" s="383">
        <f>SUM(ท่าศาลา!M21)</f>
        <v>1</v>
      </c>
      <c r="T21" s="383">
        <f>SUM(ท่าศาลา!N21)</f>
        <v>2.5000000000000001E-2</v>
      </c>
      <c r="U21" s="386">
        <f>SUM(ฉวาง!L21)</f>
        <v>48.1</v>
      </c>
      <c r="V21" s="386">
        <f>SUM(ฉวาง!M21)</f>
        <v>1</v>
      </c>
      <c r="W21" s="386">
        <f>SUM(ฉวาง!N21)</f>
        <v>2.5000000000000001E-2</v>
      </c>
      <c r="X21" s="389">
        <f>SUM(ปากพนัง!L21)</f>
        <v>50.15</v>
      </c>
      <c r="Y21" s="389">
        <f>SUM(ปากพนัง!M21)</f>
        <v>1.1499999999999986</v>
      </c>
      <c r="Z21" s="389">
        <f>SUM(ปากพนัง!N21)</f>
        <v>2.8749999999999963E-2</v>
      </c>
      <c r="AA21" s="394">
        <f>SUM(ชะอวด!L21)</f>
        <v>52.3</v>
      </c>
      <c r="AB21" s="394">
        <f>SUM(ชะอวด!M21)</f>
        <v>3.2999999999999972</v>
      </c>
      <c r="AC21" s="394">
        <f>SUM(ชะอวด!N21)</f>
        <v>8.2499999999999934E-2</v>
      </c>
      <c r="AD21" s="397">
        <f>SUM(ทุ่งใหญ่!L21)</f>
        <v>50.94</v>
      </c>
      <c r="AE21" s="397">
        <f>SUM(ทุ่งใหญ่!M21)</f>
        <v>1.9399999999999977</v>
      </c>
      <c r="AF21" s="397">
        <f>SUM(ทุ่งใหญ่!N21)</f>
        <v>4.8499999999999946E-2</v>
      </c>
      <c r="AG21" s="383">
        <f>SUM(เชียรใหญ่!L21)</f>
        <v>55.3</v>
      </c>
      <c r="AH21" s="383">
        <f>SUM(เชียรใหญ่!M21)</f>
        <v>5</v>
      </c>
      <c r="AI21" s="383">
        <f>SUM(เชียรใหญ่!N21)</f>
        <v>0.125</v>
      </c>
      <c r="AJ21" s="398">
        <f>SUM(ร่อนพิบูลย์!L21)</f>
        <v>45.49</v>
      </c>
      <c r="AK21" s="398">
        <f>SUM(ร่อนพิบูลย์!M21)</f>
        <v>1</v>
      </c>
      <c r="AL21" s="398">
        <f>SUM(ร่อนพิบูลย์!N21)</f>
        <v>2.5000000000000001E-2</v>
      </c>
      <c r="AM21" s="401">
        <f>SUM(ลานสกา!L21)</f>
        <v>54.88</v>
      </c>
      <c r="AN21" s="401">
        <f>SUM(ลานสกา!M21)</f>
        <v>5</v>
      </c>
      <c r="AO21" s="401">
        <f>SUM(ลานสกา!N21)</f>
        <v>0.125</v>
      </c>
      <c r="AP21" s="402">
        <f>SUM(พิปูน!L21)</f>
        <v>44.97</v>
      </c>
      <c r="AQ21" s="402">
        <f>SUM(พิปูน!M21)</f>
        <v>1</v>
      </c>
      <c r="AR21" s="402">
        <f>SUM(พิปูน!N21)</f>
        <v>2.5000000000000001E-2</v>
      </c>
      <c r="AS21" s="406">
        <f>SUM(หัวไทร!L21)</f>
        <v>51.88</v>
      </c>
      <c r="AT21" s="406">
        <f>SUM(หัวไทร!M21)</f>
        <v>2.8800000000000026</v>
      </c>
      <c r="AU21" s="406">
        <f>SUM(หัวไทร!N21)</f>
        <v>7.2000000000000064E-2</v>
      </c>
      <c r="AV21" s="410">
        <f>SUM(ขนอม!L21)</f>
        <v>54.98</v>
      </c>
      <c r="AW21" s="410">
        <f>SUM(ขนอม!M21)</f>
        <v>5</v>
      </c>
      <c r="AX21" s="410">
        <f>SUM(ขนอม!N21)</f>
        <v>0.125</v>
      </c>
      <c r="AY21" s="415">
        <f>SUM(นาบอน!L21)</f>
        <v>49.5</v>
      </c>
      <c r="AZ21" s="415">
        <f>SUM(นาบอน!M21)</f>
        <v>1</v>
      </c>
      <c r="BA21" s="415">
        <f>SUM(นาบอน!N21)</f>
        <v>2.5000000000000001E-2</v>
      </c>
      <c r="BB21" s="418">
        <f>SUM(พรหมคีรี!L21)</f>
        <v>55.12</v>
      </c>
      <c r="BC21" s="418">
        <f>SUM(พรหมคีรี!M21)</f>
        <v>5</v>
      </c>
      <c r="BD21" s="418">
        <f>SUM(พรหมคีรี!N21)</f>
        <v>0.125</v>
      </c>
      <c r="BE21" s="421">
        <f>SUM(บางขัน!L21)</f>
        <v>52.6</v>
      </c>
      <c r="BF21" s="421">
        <f>SUM(บางขัน!M21)</f>
        <v>3.6000000000000014</v>
      </c>
      <c r="BG21" s="421">
        <f>SUM(บางขัน!N21)</f>
        <v>9.0000000000000038E-2</v>
      </c>
      <c r="BH21" s="402">
        <f>SUM(จุฬาภรณ์!L21)</f>
        <v>52.9</v>
      </c>
      <c r="BI21" s="402">
        <f>SUM(จุฬาภรณ์!M21)</f>
        <v>3.8999999999999986</v>
      </c>
      <c r="BJ21" s="402">
        <f>SUM(จุฬาภรณ์!N21)</f>
        <v>9.7499999999999962E-2</v>
      </c>
      <c r="BK21" s="434">
        <f>SUM(ถ้ำพรรณรา!L21)</f>
        <v>47.27</v>
      </c>
      <c r="BL21" s="434">
        <f>SUM(ถ้ำพรรณรา!M21)</f>
        <v>1</v>
      </c>
      <c r="BM21" s="434">
        <f>SUM(ถ้ำพรรณรา!N21)</f>
        <v>2.5000000000000001E-2</v>
      </c>
      <c r="BN21" s="397">
        <f>SUM(พระพรหม!L21)</f>
        <v>41.37</v>
      </c>
      <c r="BO21" s="397">
        <f>SUM(พระพรหม!M21)</f>
        <v>1</v>
      </c>
      <c r="BP21" s="397">
        <f>SUM(พระพรหม!N21)</f>
        <v>2.5000000000000001E-2</v>
      </c>
      <c r="BQ21" s="380">
        <f>SUM(เฉลิมพระเกียรติ!L21)</f>
        <v>46.47</v>
      </c>
      <c r="BR21" s="380">
        <f>SUM(เฉลิมพระเกียรติ!M21)</f>
        <v>1</v>
      </c>
      <c r="BS21" s="380">
        <f>SUM(เฉลิมพระเกียรติ!N21)</f>
        <v>2.5000000000000001E-2</v>
      </c>
      <c r="BT21" s="383">
        <f>SUM(นบพิตำ!L21)</f>
        <v>51.91</v>
      </c>
      <c r="BU21" s="383">
        <f>SUM(นบพิตำ!M21)</f>
        <v>2.9099999999999966</v>
      </c>
      <c r="BV21" s="383">
        <f>SUM(นบพิตำ!N21)</f>
        <v>7.2749999999999912E-2</v>
      </c>
      <c r="BW21" s="418">
        <f>SUM(ช้างกลาง!L21)</f>
        <v>51.94</v>
      </c>
      <c r="BX21" s="418">
        <f>SUM(ช้างกลาง!M21)</f>
        <v>2.9399999999999977</v>
      </c>
      <c r="BY21" s="418">
        <f>SUM(ช้างกลาง!N21)</f>
        <v>7.349999999999994E-2</v>
      </c>
      <c r="BZ21" s="206">
        <f>SUM(เมือง!L21)</f>
        <v>50.52</v>
      </c>
      <c r="CA21" s="206">
        <f>SUM(เมือง!M21)</f>
        <v>1.5200000000000031</v>
      </c>
      <c r="CB21" s="206">
        <f>SUM(เมือง!N21)</f>
        <v>3.8000000000000075E-2</v>
      </c>
    </row>
    <row r="22" spans="1:80" ht="18.75" customHeight="1">
      <c r="A22" s="159"/>
      <c r="B22" s="155">
        <v>1.8</v>
      </c>
      <c r="C22" s="114" t="s">
        <v>105</v>
      </c>
      <c r="D22" s="187"/>
      <c r="E22" s="213"/>
      <c r="F22" s="207"/>
      <c r="G22" s="210"/>
      <c r="H22" s="211"/>
      <c r="I22" s="211"/>
      <c r="J22" s="211"/>
      <c r="K22" s="487"/>
      <c r="L22" s="368"/>
      <c r="M22" s="368"/>
      <c r="N22" s="368"/>
      <c r="O22" s="488"/>
      <c r="P22" s="488"/>
      <c r="Q22" s="488"/>
      <c r="R22" s="488"/>
      <c r="S22" s="488"/>
      <c r="T22" s="488"/>
      <c r="U22" s="488"/>
      <c r="V22" s="488"/>
      <c r="W22" s="488"/>
      <c r="X22" s="488"/>
      <c r="Y22" s="488"/>
      <c r="Z22" s="488"/>
      <c r="AA22" s="488"/>
      <c r="AB22" s="488"/>
      <c r="AC22" s="488"/>
      <c r="AD22" s="488"/>
      <c r="AE22" s="488"/>
      <c r="AF22" s="488"/>
      <c r="AG22" s="488"/>
      <c r="AH22" s="488"/>
      <c r="AI22" s="488"/>
      <c r="AJ22" s="488"/>
      <c r="AK22" s="488"/>
      <c r="AL22" s="488"/>
      <c r="AM22" s="488"/>
      <c r="AN22" s="488"/>
      <c r="AO22" s="488"/>
      <c r="AP22" s="488"/>
      <c r="AQ22" s="488"/>
      <c r="AR22" s="488"/>
      <c r="AS22" s="488"/>
      <c r="AT22" s="488"/>
      <c r="AU22" s="488"/>
      <c r="AV22" s="488"/>
      <c r="AW22" s="488"/>
      <c r="AX22" s="488"/>
      <c r="AY22" s="488"/>
      <c r="AZ22" s="488"/>
      <c r="BA22" s="488"/>
      <c r="BB22" s="488"/>
      <c r="BC22" s="488"/>
      <c r="BD22" s="488"/>
      <c r="BE22" s="488"/>
      <c r="BF22" s="488"/>
      <c r="BG22" s="488"/>
      <c r="BH22" s="488"/>
      <c r="BI22" s="488"/>
      <c r="BJ22" s="488"/>
      <c r="BK22" s="488"/>
      <c r="BL22" s="488"/>
      <c r="BM22" s="488"/>
      <c r="BN22" s="488"/>
      <c r="BO22" s="488"/>
      <c r="BP22" s="488"/>
      <c r="BQ22" s="488"/>
      <c r="BR22" s="488"/>
      <c r="BS22" s="488"/>
      <c r="BT22" s="488"/>
      <c r="BU22" s="488"/>
      <c r="BV22" s="488"/>
      <c r="BW22" s="488"/>
      <c r="BX22" s="488"/>
      <c r="BY22" s="488"/>
      <c r="BZ22" s="488"/>
      <c r="CA22" s="488"/>
      <c r="CB22" s="488"/>
    </row>
    <row r="23" spans="1:80" ht="18.75" customHeight="1">
      <c r="A23" s="112"/>
      <c r="B23" s="155"/>
      <c r="C23" s="114" t="s">
        <v>106</v>
      </c>
      <c r="D23" s="116">
        <v>0.7</v>
      </c>
      <c r="E23" s="118" t="s">
        <v>94</v>
      </c>
      <c r="F23" s="122">
        <v>0.5</v>
      </c>
      <c r="G23" s="127">
        <v>70</v>
      </c>
      <c r="H23" s="127">
        <v>75</v>
      </c>
      <c r="I23" s="127">
        <v>80</v>
      </c>
      <c r="J23" s="127">
        <v>85</v>
      </c>
      <c r="K23" s="127">
        <v>90</v>
      </c>
      <c r="L23" s="172">
        <f>SUM(ทุ่งสง!L23)</f>
        <v>0</v>
      </c>
      <c r="M23" s="172">
        <f>SUM(ทุ่งสง!M23)</f>
        <v>1</v>
      </c>
      <c r="N23" s="204">
        <f>SUM(ทุ่งสง!N23)</f>
        <v>5.0000000000000001E-3</v>
      </c>
      <c r="O23" s="448">
        <f>SUM(สิชล!L23)</f>
        <v>0</v>
      </c>
      <c r="P23" s="448">
        <f>SUM(สิชล!M23)</f>
        <v>1</v>
      </c>
      <c r="Q23" s="448">
        <f>SUM(สิชล!N23)</f>
        <v>5.0000000000000001E-3</v>
      </c>
      <c r="R23" s="451">
        <f>SUM(ท่าศาลา!L23)</f>
        <v>0</v>
      </c>
      <c r="S23" s="451">
        <f>SUM(ท่าศาลา!M23)</f>
        <v>1</v>
      </c>
      <c r="T23" s="451">
        <f>SUM(ท่าศาลา!N23)</f>
        <v>5.0000000000000001E-3</v>
      </c>
      <c r="U23" s="456">
        <f>SUM(ฉวาง!L23)</f>
        <v>0</v>
      </c>
      <c r="V23" s="456">
        <f>SUM(ฉวาง!M23)</f>
        <v>1</v>
      </c>
      <c r="W23" s="456">
        <f>SUM(ฉวาง!N23)</f>
        <v>5.0000000000000001E-3</v>
      </c>
      <c r="X23" s="460">
        <f>SUM(ปากพนัง!L23)</f>
        <v>0</v>
      </c>
      <c r="Y23" s="460">
        <f>SUM(ปากพนัง!M23)</f>
        <v>1</v>
      </c>
      <c r="Z23" s="460">
        <f>SUM(ปากพนัง!N23)</f>
        <v>5.0000000000000001E-3</v>
      </c>
      <c r="AA23" s="463">
        <f>SUM(ชะอวด!L23)</f>
        <v>0</v>
      </c>
      <c r="AB23" s="463">
        <f>SUM(ชะอวด!M23)</f>
        <v>1</v>
      </c>
      <c r="AC23" s="463">
        <f>SUM(ชะอวด!N23)</f>
        <v>5.0000000000000001E-3</v>
      </c>
      <c r="AD23" s="467">
        <f>SUM(ทุ่งใหญ่!L23)</f>
        <v>0</v>
      </c>
      <c r="AE23" s="467">
        <f>SUM(ทุ่งใหญ่!M23)</f>
        <v>1</v>
      </c>
      <c r="AF23" s="467">
        <f>SUM(ทุ่งใหญ่!N23)</f>
        <v>5.0000000000000001E-3</v>
      </c>
      <c r="AG23" s="451">
        <f>SUM(เชียรใหญ่!L23)</f>
        <v>0</v>
      </c>
      <c r="AH23" s="451">
        <f>SUM(เชียรใหญ่!M23)</f>
        <v>1</v>
      </c>
      <c r="AI23" s="451">
        <f>SUM(เชียรใหญ่!N23)</f>
        <v>5.0000000000000001E-3</v>
      </c>
      <c r="AJ23" s="472">
        <f>SUM(ร่อนพิบูลย์!L23)</f>
        <v>0</v>
      </c>
      <c r="AK23" s="472">
        <f>SUM(ร่อนพิบูลย์!M23)</f>
        <v>1</v>
      </c>
      <c r="AL23" s="472">
        <f>SUM(ร่อนพิบูลย์!N23)</f>
        <v>5.0000000000000001E-3</v>
      </c>
      <c r="AM23" s="473">
        <f>SUM(ลานสกา!L23)</f>
        <v>0</v>
      </c>
      <c r="AN23" s="473">
        <f>SUM(ลานสกา!M23)</f>
        <v>1</v>
      </c>
      <c r="AO23" s="473">
        <f>SUM(ลานสกา!N23)</f>
        <v>5.0000000000000001E-3</v>
      </c>
      <c r="AP23" s="475">
        <f>SUM(พิปูน!L23)</f>
        <v>0</v>
      </c>
      <c r="AQ23" s="475">
        <f>SUM(พิปูน!M23)</f>
        <v>1</v>
      </c>
      <c r="AR23" s="475">
        <f>SUM(พิปูน!N23)</f>
        <v>5.0000000000000001E-3</v>
      </c>
      <c r="AS23" s="478">
        <f>SUM(หัวไทร!L23)</f>
        <v>0</v>
      </c>
      <c r="AT23" s="478">
        <f>SUM(หัวไทร!M23)</f>
        <v>1</v>
      </c>
      <c r="AU23" s="478">
        <f>SUM(หัวไทร!N23)</f>
        <v>5.0000000000000001E-3</v>
      </c>
      <c r="AV23" s="480">
        <f>SUM(ขนอม!L23)</f>
        <v>0</v>
      </c>
      <c r="AW23" s="480">
        <f>SUM(ขนอม!M23)</f>
        <v>1</v>
      </c>
      <c r="AX23" s="480">
        <f>SUM(ขนอม!N23)</f>
        <v>5.0000000000000001E-3</v>
      </c>
      <c r="AY23" s="482">
        <f>SUM(นาบอน!L23)</f>
        <v>0</v>
      </c>
      <c r="AZ23" s="482">
        <f>SUM(นาบอน!M23)</f>
        <v>1</v>
      </c>
      <c r="BA23" s="482">
        <f>SUM(นาบอน!N23)</f>
        <v>5.0000000000000001E-3</v>
      </c>
      <c r="BB23" s="483">
        <f>SUM(พรหมคีรี!L23)</f>
        <v>0</v>
      </c>
      <c r="BC23" s="483">
        <f>SUM(พรหมคีรี!M23)</f>
        <v>1</v>
      </c>
      <c r="BD23" s="483">
        <f>SUM(พรหมคีรี!N23)</f>
        <v>5.0000000000000001E-3</v>
      </c>
      <c r="BE23" s="484">
        <f>SUM(บางขัน!L23)</f>
        <v>0</v>
      </c>
      <c r="BF23" s="484">
        <f>SUM(บางขัน!M23)</f>
        <v>1</v>
      </c>
      <c r="BG23" s="484">
        <f>SUM(บางขัน!N23)</f>
        <v>5.0000000000000001E-3</v>
      </c>
      <c r="BH23" s="475">
        <f>SUM(จุฬาภรณ์!L23)</f>
        <v>0</v>
      </c>
      <c r="BI23" s="475">
        <f>SUM(จุฬาภรณ์!M23)</f>
        <v>1</v>
      </c>
      <c r="BJ23" s="475">
        <f>SUM(จุฬาภรณ์!N23)</f>
        <v>5.0000000000000001E-3</v>
      </c>
      <c r="BK23" s="485">
        <f>SUM(ถ้ำพรรณรา!L23)</f>
        <v>0</v>
      </c>
      <c r="BL23" s="485">
        <f>SUM(ถ้ำพรรณรา!M23)</f>
        <v>1</v>
      </c>
      <c r="BM23" s="485">
        <f>SUM(ถ้ำพรรณรา!N23)</f>
        <v>5.0000000000000001E-3</v>
      </c>
      <c r="BN23" s="467">
        <f>SUM(พระพรหม!L23)</f>
        <v>0</v>
      </c>
      <c r="BO23" s="467">
        <f>SUM(พระพรหม!M23)</f>
        <v>1</v>
      </c>
      <c r="BP23" s="467">
        <f>SUM(พระพรหม!N23)</f>
        <v>5.0000000000000001E-3</v>
      </c>
      <c r="BQ23" s="448">
        <f>SUM(เฉลิมพระเกียรติ!L23)</f>
        <v>0</v>
      </c>
      <c r="BR23" s="448">
        <f>SUM(เฉลิมพระเกียรติ!M23)</f>
        <v>1</v>
      </c>
      <c r="BS23" s="448">
        <f>SUM(เฉลิมพระเกียรติ!N23)</f>
        <v>5.0000000000000001E-3</v>
      </c>
      <c r="BT23" s="451">
        <f>SUM(นบพิตำ!L23)</f>
        <v>0</v>
      </c>
      <c r="BU23" s="451">
        <f>SUM(นบพิตำ!M23)</f>
        <v>1</v>
      </c>
      <c r="BV23" s="451">
        <f>SUM(นบพิตำ!N23)</f>
        <v>5.0000000000000001E-3</v>
      </c>
      <c r="BW23" s="483">
        <f>SUM(ช้างกลาง!L23)</f>
        <v>0</v>
      </c>
      <c r="BX23" s="483">
        <f>SUM(ช้างกลาง!M23)</f>
        <v>1</v>
      </c>
      <c r="BY23" s="483">
        <f>SUM(ช้างกลาง!N23)</f>
        <v>5.0000000000000001E-3</v>
      </c>
      <c r="BZ23" s="206">
        <f>SUM(เมือง!L23)</f>
        <v>0</v>
      </c>
      <c r="CA23" s="206">
        <f>SUM(เมือง!M23)</f>
        <v>1</v>
      </c>
      <c r="CB23" s="206">
        <f>SUM(เมือง!N23)</f>
        <v>5.0000000000000001E-3</v>
      </c>
    </row>
    <row r="24" spans="1:80" ht="18.75" customHeight="1">
      <c r="A24" s="112"/>
      <c r="B24" s="216"/>
      <c r="C24" s="114" t="s">
        <v>107</v>
      </c>
      <c r="D24" s="116">
        <v>0.56000000000000005</v>
      </c>
      <c r="E24" s="118" t="s">
        <v>94</v>
      </c>
      <c r="F24" s="122">
        <v>0.5</v>
      </c>
      <c r="G24" s="127">
        <v>40</v>
      </c>
      <c r="H24" s="127">
        <v>45</v>
      </c>
      <c r="I24" s="127">
        <v>50</v>
      </c>
      <c r="J24" s="127">
        <v>55</v>
      </c>
      <c r="K24" s="127">
        <v>60</v>
      </c>
      <c r="L24" s="172">
        <f>SUM(ทุ่งสง!L24)</f>
        <v>0</v>
      </c>
      <c r="M24" s="172">
        <f>SUM(ทุ่งสง!M24)</f>
        <v>1</v>
      </c>
      <c r="N24" s="204">
        <f>SUM(ทุ่งสง!N24)</f>
        <v>5.0000000000000001E-3</v>
      </c>
      <c r="O24" s="206">
        <f>SUM(สิชล!L24)</f>
        <v>0</v>
      </c>
      <c r="P24" s="206">
        <f>SUM(สิชล!M24)</f>
        <v>1</v>
      </c>
      <c r="Q24" s="206">
        <f>SUM(สิชล!N24)</f>
        <v>5.0000000000000001E-3</v>
      </c>
      <c r="R24" s="209">
        <f>SUM(ท่าศาลา!L24)</f>
        <v>0</v>
      </c>
      <c r="S24" s="209">
        <f>SUM(ท่าศาลา!M24)</f>
        <v>1</v>
      </c>
      <c r="T24" s="209">
        <f>SUM(ท่าศาลา!N24)</f>
        <v>5.0000000000000001E-3</v>
      </c>
      <c r="U24" s="212">
        <f>SUM(ฉวาง!L24)</f>
        <v>0</v>
      </c>
      <c r="V24" s="212">
        <f>SUM(ฉวาง!M24)</f>
        <v>1</v>
      </c>
      <c r="W24" s="212">
        <f>SUM(ฉวาง!N24)</f>
        <v>5.0000000000000001E-3</v>
      </c>
      <c r="X24" s="214">
        <f>SUM(ปากพนัง!L24)</f>
        <v>0</v>
      </c>
      <c r="Y24" s="214">
        <f>SUM(ปากพนัง!M24)</f>
        <v>1</v>
      </c>
      <c r="Z24" s="214">
        <f>SUM(ปากพนัง!N24)</f>
        <v>5.0000000000000001E-3</v>
      </c>
      <c r="AA24" s="217">
        <f>SUM(ชะอวด!L24)</f>
        <v>0</v>
      </c>
      <c r="AB24" s="217">
        <f>SUM(ชะอวด!M24)</f>
        <v>1</v>
      </c>
      <c r="AC24" s="217">
        <f>SUM(ชะอวด!N24)</f>
        <v>5.0000000000000001E-3</v>
      </c>
      <c r="AD24" s="220">
        <f>SUM(ทุ่งใหญ่!L24)</f>
        <v>0</v>
      </c>
      <c r="AE24" s="220">
        <f>SUM(ทุ่งใหญ่!M24)</f>
        <v>1</v>
      </c>
      <c r="AF24" s="220">
        <f>SUM(ทุ่งใหญ่!N24)</f>
        <v>5.0000000000000001E-3</v>
      </c>
      <c r="AG24" s="209">
        <f>SUM(เชียรใหญ่!L24)</f>
        <v>0</v>
      </c>
      <c r="AH24" s="209">
        <f>SUM(เชียรใหญ่!M24)</f>
        <v>1</v>
      </c>
      <c r="AI24" s="209">
        <f>SUM(เชียรใหญ่!N24)</f>
        <v>5.0000000000000001E-3</v>
      </c>
      <c r="AJ24" s="224">
        <f>SUM(ร่อนพิบูลย์!L24)</f>
        <v>0</v>
      </c>
      <c r="AK24" s="224">
        <f>SUM(ร่อนพิบูลย์!M24)</f>
        <v>1</v>
      </c>
      <c r="AL24" s="224">
        <f>SUM(ร่อนพิบูลย์!N24)</f>
        <v>5.0000000000000001E-3</v>
      </c>
      <c r="AM24" s="227">
        <f>SUM(ลานสกา!L24)</f>
        <v>0</v>
      </c>
      <c r="AN24" s="227">
        <f>SUM(ลานสกา!M24)</f>
        <v>1</v>
      </c>
      <c r="AO24" s="227">
        <f>SUM(ลานสกา!N24)</f>
        <v>5.0000000000000001E-3</v>
      </c>
      <c r="AP24" s="231">
        <f>SUM(พิปูน!L24)</f>
        <v>0</v>
      </c>
      <c r="AQ24" s="231">
        <f>SUM(พิปูน!M24)</f>
        <v>1</v>
      </c>
      <c r="AR24" s="231">
        <f>SUM(พิปูน!N24)</f>
        <v>5.0000000000000001E-3</v>
      </c>
      <c r="AS24" s="235">
        <f>SUM(หัวไทร!L24)</f>
        <v>0</v>
      </c>
      <c r="AT24" s="235">
        <f>SUM(หัวไทร!M24)</f>
        <v>1</v>
      </c>
      <c r="AU24" s="235">
        <f>SUM(หัวไทร!N24)</f>
        <v>5.0000000000000001E-3</v>
      </c>
      <c r="AV24" s="237">
        <f>SUM(ขนอม!L24)</f>
        <v>0</v>
      </c>
      <c r="AW24" s="237">
        <f>SUM(ขนอม!M24)</f>
        <v>1</v>
      </c>
      <c r="AX24" s="237">
        <f>SUM(ขนอม!N24)</f>
        <v>5.0000000000000001E-3</v>
      </c>
      <c r="AY24" s="241">
        <f>SUM(นาบอน!L24)</f>
        <v>0</v>
      </c>
      <c r="AZ24" s="241">
        <f>SUM(นาบอน!M24)</f>
        <v>1</v>
      </c>
      <c r="BA24" s="241">
        <f>SUM(นาบอน!N24)</f>
        <v>5.0000000000000001E-3</v>
      </c>
      <c r="BB24" s="244">
        <f>SUM(พรหมคีรี!L24)</f>
        <v>0</v>
      </c>
      <c r="BC24" s="244">
        <f>SUM(พรหมคีรี!M24)</f>
        <v>1</v>
      </c>
      <c r="BD24" s="244">
        <f>SUM(พรหมคีรี!N24)</f>
        <v>5.0000000000000001E-3</v>
      </c>
      <c r="BE24" s="247">
        <f>SUM(บางขัน!L24)</f>
        <v>0</v>
      </c>
      <c r="BF24" s="247">
        <f>SUM(บางขัน!M24)</f>
        <v>1</v>
      </c>
      <c r="BG24" s="247">
        <f>SUM(บางขัน!N24)</f>
        <v>5.0000000000000001E-3</v>
      </c>
      <c r="BH24" s="231">
        <f>SUM(จุฬาภรณ์!L24)</f>
        <v>0</v>
      </c>
      <c r="BI24" s="231">
        <f>SUM(จุฬาภรณ์!M24)</f>
        <v>1</v>
      </c>
      <c r="BJ24" s="231">
        <f>SUM(จุฬาภรณ์!N24)</f>
        <v>5.0000000000000001E-3</v>
      </c>
      <c r="BK24" s="252">
        <f>SUM(ถ้ำพรรณรา!L24)</f>
        <v>0</v>
      </c>
      <c r="BL24" s="252">
        <f>SUM(ถ้ำพรรณรา!M24)</f>
        <v>1</v>
      </c>
      <c r="BM24" s="252">
        <f>SUM(ถ้ำพรรณรา!N24)</f>
        <v>5.0000000000000001E-3</v>
      </c>
      <c r="BN24" s="220">
        <f>SUM(พระพรหม!L24)</f>
        <v>0</v>
      </c>
      <c r="BO24" s="220">
        <f>SUM(พระพรหม!M24)</f>
        <v>1</v>
      </c>
      <c r="BP24" s="220">
        <f>SUM(พระพรหม!N24)</f>
        <v>5.0000000000000001E-3</v>
      </c>
      <c r="BQ24" s="206">
        <f>SUM(เฉลิมพระเกียรติ!L24)</f>
        <v>0</v>
      </c>
      <c r="BR24" s="206">
        <f>SUM(เฉลิมพระเกียรติ!M24)</f>
        <v>1</v>
      </c>
      <c r="BS24" s="206">
        <f>SUM(เฉลิมพระเกียรติ!N24)</f>
        <v>5.0000000000000001E-3</v>
      </c>
      <c r="BT24" s="209">
        <f>SUM(นบพิตำ!L24)</f>
        <v>0</v>
      </c>
      <c r="BU24" s="209">
        <f>SUM(นบพิตำ!M24)</f>
        <v>1</v>
      </c>
      <c r="BV24" s="209">
        <f>SUM(นบพิตำ!N24)</f>
        <v>5.0000000000000001E-3</v>
      </c>
      <c r="BW24" s="244">
        <f>SUM(ช้างกลาง!L24)</f>
        <v>0</v>
      </c>
      <c r="BX24" s="244">
        <f>SUM(ช้างกลาง!M24)</f>
        <v>1</v>
      </c>
      <c r="BY24" s="244">
        <f>SUM(ช้างกลาง!N24)</f>
        <v>5.0000000000000001E-3</v>
      </c>
      <c r="BZ24" s="206">
        <f>SUM(เมือง!L24)</f>
        <v>0</v>
      </c>
      <c r="CA24" s="206">
        <f>SUM(เมือง!M24)</f>
        <v>1</v>
      </c>
      <c r="CB24" s="206">
        <f>SUM(เมือง!N24)</f>
        <v>5.0000000000000001E-3</v>
      </c>
    </row>
    <row r="25" spans="1:80" ht="18.75" customHeight="1">
      <c r="A25" s="112" t="s">
        <v>39</v>
      </c>
      <c r="B25" s="219">
        <v>1.9</v>
      </c>
      <c r="C25" s="114" t="s">
        <v>108</v>
      </c>
      <c r="D25" s="221"/>
      <c r="E25" s="118" t="s">
        <v>94</v>
      </c>
      <c r="F25" s="122">
        <v>2.5</v>
      </c>
      <c r="G25" s="127">
        <v>50</v>
      </c>
      <c r="H25" s="127">
        <v>45</v>
      </c>
      <c r="I25" s="127">
        <v>40</v>
      </c>
      <c r="J25" s="127">
        <v>35</v>
      </c>
      <c r="K25" s="127">
        <v>30</v>
      </c>
      <c r="L25" s="172">
        <f>SUM(ทุ่งสง!L25)</f>
        <v>11.01</v>
      </c>
      <c r="M25" s="172">
        <f>SUM(ทุ่งสง!M25)</f>
        <v>5</v>
      </c>
      <c r="N25" s="204">
        <f>SUM(ทุ่งสง!N25)</f>
        <v>0.125</v>
      </c>
      <c r="O25" s="206">
        <f>SUM(สิชล!L25)</f>
        <v>21.68</v>
      </c>
      <c r="P25" s="206">
        <f>SUM(สิชล!M25)</f>
        <v>5</v>
      </c>
      <c r="Q25" s="206">
        <f>SUM(สิชล!N25)</f>
        <v>0.125</v>
      </c>
      <c r="R25" s="209">
        <f>SUM(ท่าศาลา!L25)</f>
        <v>19.89</v>
      </c>
      <c r="S25" s="209">
        <f>SUM(ท่าศาลา!M25)</f>
        <v>5</v>
      </c>
      <c r="T25" s="209">
        <f>SUM(ท่าศาลา!N25)</f>
        <v>0.125</v>
      </c>
      <c r="U25" s="212">
        <f>SUM(ฉวาง!L25)</f>
        <v>12.41</v>
      </c>
      <c r="V25" s="212">
        <f>SUM(ฉวาง!M25)</f>
        <v>5</v>
      </c>
      <c r="W25" s="212">
        <f>SUM(ฉวาง!N25)</f>
        <v>0.125</v>
      </c>
      <c r="X25" s="214">
        <f>SUM(ปากพนัง!L25)</f>
        <v>9.61</v>
      </c>
      <c r="Y25" s="214">
        <f>SUM(ปากพนัง!M25)</f>
        <v>5</v>
      </c>
      <c r="Z25" s="214">
        <f>SUM(ปากพนัง!N25)</f>
        <v>0.125</v>
      </c>
      <c r="AA25" s="217">
        <f>SUM(ชะอวด!L25)</f>
        <v>13.71</v>
      </c>
      <c r="AB25" s="217">
        <f>SUM(ชะอวด!M25)</f>
        <v>5</v>
      </c>
      <c r="AC25" s="217">
        <f>SUM(ชะอวด!N25)</f>
        <v>0.125</v>
      </c>
      <c r="AD25" s="220">
        <f>SUM(ทุ่งใหญ่!L25)</f>
        <v>11.28</v>
      </c>
      <c r="AE25" s="220">
        <f>SUM(ทุ่งใหญ่!M25)</f>
        <v>5</v>
      </c>
      <c r="AF25" s="220">
        <f>SUM(ทุ่งใหญ่!N25)</f>
        <v>0.125</v>
      </c>
      <c r="AG25" s="209">
        <f>SUM(เชียรใหญ่!L25)</f>
        <v>12.3</v>
      </c>
      <c r="AH25" s="209">
        <f>SUM(เชียรใหญ่!M25)</f>
        <v>5</v>
      </c>
      <c r="AI25" s="209">
        <f>SUM(เชียรใหญ่!N25)</f>
        <v>0.125</v>
      </c>
      <c r="AJ25" s="224">
        <f>SUM(ร่อนพิบูลย์!L25)</f>
        <v>7.88</v>
      </c>
      <c r="AK25" s="224">
        <f>SUM(ร่อนพิบูลย์!M25)</f>
        <v>5</v>
      </c>
      <c r="AL25" s="224">
        <f>SUM(ร่อนพิบูลย์!N25)</f>
        <v>0.125</v>
      </c>
      <c r="AM25" s="227">
        <f>SUM(ลานสกา!L25)</f>
        <v>16.190000000000001</v>
      </c>
      <c r="AN25" s="227">
        <f>SUM(ลานสกา!M25)</f>
        <v>5</v>
      </c>
      <c r="AO25" s="227">
        <f>SUM(ลานสกา!N25)</f>
        <v>0.125</v>
      </c>
      <c r="AP25" s="231">
        <f>SUM(พิปูน!L25)</f>
        <v>5.76</v>
      </c>
      <c r="AQ25" s="231">
        <f>SUM(พิปูน!M25)</f>
        <v>5</v>
      </c>
      <c r="AR25" s="231">
        <f>SUM(พิปูน!N25)</f>
        <v>0.125</v>
      </c>
      <c r="AS25" s="235">
        <f>SUM(หัวไทร!L25)</f>
        <v>13.69</v>
      </c>
      <c r="AT25" s="235">
        <f>SUM(หัวไทร!M25)</f>
        <v>5</v>
      </c>
      <c r="AU25" s="235">
        <f>SUM(หัวไทร!N25)</f>
        <v>0.125</v>
      </c>
      <c r="AV25" s="237">
        <f>SUM(ขนอม!L25)</f>
        <v>12.08</v>
      </c>
      <c r="AW25" s="237">
        <f>SUM(ขนอม!M25)</f>
        <v>5</v>
      </c>
      <c r="AX25" s="237">
        <f>SUM(ขนอม!N25)</f>
        <v>0.125</v>
      </c>
      <c r="AY25" s="241">
        <f>SUM(นาบอน!L25)</f>
        <v>8.56</v>
      </c>
      <c r="AZ25" s="241">
        <f>SUM(นาบอน!M25)</f>
        <v>5</v>
      </c>
      <c r="BA25" s="241">
        <f>SUM(นาบอน!N25)</f>
        <v>0.125</v>
      </c>
      <c r="BB25" s="244">
        <f>SUM(พรหมคีรี!L25)</f>
        <v>10.53</v>
      </c>
      <c r="BC25" s="244">
        <f>SUM(พรหมคีรี!M25)</f>
        <v>5</v>
      </c>
      <c r="BD25" s="244">
        <f>SUM(พรหมคีรี!N25)</f>
        <v>0.125</v>
      </c>
      <c r="BE25" s="247">
        <f>SUM(บางขัน!L25)</f>
        <v>12.51</v>
      </c>
      <c r="BF25" s="247">
        <f>SUM(บางขัน!M25)</f>
        <v>5</v>
      </c>
      <c r="BG25" s="247">
        <f>SUM(บางขัน!N25)</f>
        <v>0.125</v>
      </c>
      <c r="BH25" s="231">
        <f>SUM(จุฬาภรณ์!L25)</f>
        <v>5.74</v>
      </c>
      <c r="BI25" s="231">
        <f>SUM(จุฬาภรณ์!M25)</f>
        <v>5</v>
      </c>
      <c r="BJ25" s="231">
        <f>SUM(จุฬาภรณ์!N25)</f>
        <v>0.125</v>
      </c>
      <c r="BK25" s="252">
        <f>SUM(ถ้ำพรรณรา!L25)</f>
        <v>3.37</v>
      </c>
      <c r="BL25" s="252">
        <f>SUM(ถ้ำพรรณรา!M25)</f>
        <v>5</v>
      </c>
      <c r="BM25" s="252">
        <f>SUM(ถ้ำพรรณรา!N25)</f>
        <v>0.125</v>
      </c>
      <c r="BN25" s="220">
        <f>SUM(พระพรหม!L25)</f>
        <v>12.52</v>
      </c>
      <c r="BO25" s="220">
        <f>SUM(พระพรหม!M25)</f>
        <v>5</v>
      </c>
      <c r="BP25" s="220">
        <f>SUM(พระพรหม!N25)</f>
        <v>0.125</v>
      </c>
      <c r="BQ25" s="206">
        <f>SUM(เฉลิมพระเกียรติ!L25)</f>
        <v>14.06</v>
      </c>
      <c r="BR25" s="206">
        <f>SUM(เฉลิมพระเกียรติ!M25)</f>
        <v>5</v>
      </c>
      <c r="BS25" s="206">
        <f>SUM(เฉลิมพระเกียรติ!N25)</f>
        <v>0.125</v>
      </c>
      <c r="BT25" s="209">
        <f>SUM(นบพิตำ!L25)</f>
        <v>17.8</v>
      </c>
      <c r="BU25" s="209">
        <f>SUM(นบพิตำ!M25)</f>
        <v>5</v>
      </c>
      <c r="BV25" s="209">
        <f>SUM(นบพิตำ!N25)</f>
        <v>0.125</v>
      </c>
      <c r="BW25" s="244">
        <f>SUM(ช้างกลาง!L25)</f>
        <v>15.96</v>
      </c>
      <c r="BX25" s="244">
        <f>SUM(ช้างกลาง!M25)</f>
        <v>5</v>
      </c>
      <c r="BY25" s="244">
        <f>SUM(ช้างกลาง!N25)</f>
        <v>0.125</v>
      </c>
      <c r="BZ25" s="206">
        <f>SUM(เมือง!L25)</f>
        <v>16.920000000000002</v>
      </c>
      <c r="CA25" s="206">
        <f>SUM(เมือง!M25)</f>
        <v>5</v>
      </c>
      <c r="CB25" s="206">
        <f>SUM(เมือง!N25)</f>
        <v>0.125</v>
      </c>
    </row>
    <row r="26" spans="1:80" ht="18.75" customHeight="1">
      <c r="A26" s="225"/>
      <c r="B26" s="216">
        <v>1.1000000000000001</v>
      </c>
      <c r="C26" s="114" t="s">
        <v>109</v>
      </c>
      <c r="D26" s="116" t="s">
        <v>110</v>
      </c>
      <c r="E26" s="118" t="s">
        <v>94</v>
      </c>
      <c r="F26" s="229">
        <v>1</v>
      </c>
      <c r="G26" s="127">
        <v>20</v>
      </c>
      <c r="H26" s="127">
        <v>18</v>
      </c>
      <c r="I26" s="127">
        <v>16</v>
      </c>
      <c r="J26" s="127">
        <v>14</v>
      </c>
      <c r="K26" s="127">
        <v>12</v>
      </c>
      <c r="L26" s="172">
        <f>SUM(ทุ่งสง!L26)</f>
        <v>14.78</v>
      </c>
      <c r="M26" s="172">
        <f>SUM(ทุ่งสง!M26)</f>
        <v>3.6100000000000003</v>
      </c>
      <c r="N26" s="204">
        <f>SUM(ทุ่งสง!N26)</f>
        <v>3.61E-2</v>
      </c>
      <c r="O26" s="206">
        <f>SUM(สิชล!L26)</f>
        <v>23.53</v>
      </c>
      <c r="P26" s="206">
        <f>SUM(สิชล!M26)</f>
        <v>1</v>
      </c>
      <c r="Q26" s="206">
        <f>SUM(สิชล!N26)</f>
        <v>0.01</v>
      </c>
      <c r="R26" s="209">
        <f>SUM(ท่าศาลา!L26)</f>
        <v>10.91</v>
      </c>
      <c r="S26" s="209">
        <f>SUM(ท่าศาลา!M26)</f>
        <v>5</v>
      </c>
      <c r="T26" s="209">
        <f>SUM(ท่าศาลา!N26)</f>
        <v>0.05</v>
      </c>
      <c r="U26" s="212">
        <f>SUM(ฉวาง!L26)</f>
        <v>11.9</v>
      </c>
      <c r="V26" s="212">
        <f>SUM(ฉวาง!M26)</f>
        <v>5</v>
      </c>
      <c r="W26" s="212">
        <f>SUM(ฉวาง!N26)</f>
        <v>0.05</v>
      </c>
      <c r="X26" s="214">
        <f>SUM(ปากพนัง!L26)</f>
        <v>10.53</v>
      </c>
      <c r="Y26" s="214">
        <f>SUM(ปากพนัง!M26)</f>
        <v>5</v>
      </c>
      <c r="Z26" s="214">
        <f>SUM(ปากพนัง!N26)</f>
        <v>0.05</v>
      </c>
      <c r="AA26" s="217">
        <f>SUM(ชะอวด!L26)</f>
        <v>5.41</v>
      </c>
      <c r="AB26" s="217">
        <f>SUM(ชะอวด!M26)</f>
        <v>5</v>
      </c>
      <c r="AC26" s="217">
        <f>SUM(ชะอวด!N26)</f>
        <v>0.05</v>
      </c>
      <c r="AD26" s="220">
        <f>SUM(ทุ่งใหญ่!L26)</f>
        <v>18.75</v>
      </c>
      <c r="AE26" s="220">
        <f>SUM(ทุ่งใหญ่!M26)</f>
        <v>1.625</v>
      </c>
      <c r="AF26" s="220">
        <f>SUM(ทุ่งใหญ่!N26)</f>
        <v>1.6250000000000001E-2</v>
      </c>
      <c r="AG26" s="209">
        <f>SUM(เชียรใหญ่!L26)</f>
        <v>18.75</v>
      </c>
      <c r="AH26" s="209">
        <f>SUM(เชียรใหญ่!M26)</f>
        <v>1.625</v>
      </c>
      <c r="AI26" s="209">
        <f>SUM(เชียรใหญ่!N26)</f>
        <v>1.6250000000000001E-2</v>
      </c>
      <c r="AJ26" s="224">
        <f>SUM(ร่อนพิบูลย์!L26)</f>
        <v>7.69</v>
      </c>
      <c r="AK26" s="224">
        <f>SUM(ร่อนพิบูลย์!M26)</f>
        <v>5</v>
      </c>
      <c r="AL26" s="224">
        <f>SUM(ร่อนพิบูลย์!N26)</f>
        <v>0.05</v>
      </c>
      <c r="AM26" s="227">
        <f>SUM(ลานสกา!L26)</f>
        <v>0</v>
      </c>
      <c r="AN26" s="227">
        <f>SUM(ลานสกา!M26)</f>
        <v>5</v>
      </c>
      <c r="AO26" s="227">
        <f>SUM(ลานสกา!N26)</f>
        <v>0.05</v>
      </c>
      <c r="AP26" s="231">
        <f>SUM(พิปูน!L26)</f>
        <v>0</v>
      </c>
      <c r="AQ26" s="231">
        <f>SUM(พิปูน!M26)</f>
        <v>5</v>
      </c>
      <c r="AR26" s="231">
        <f>SUM(พิปูน!N26)</f>
        <v>0.05</v>
      </c>
      <c r="AS26" s="235">
        <f>SUM(หัวไทร!L26)</f>
        <v>3.7</v>
      </c>
      <c r="AT26" s="235">
        <f>SUM(หัวไทร!M26)</f>
        <v>5</v>
      </c>
      <c r="AU26" s="235">
        <f>SUM(หัวไทร!N26)</f>
        <v>0.05</v>
      </c>
      <c r="AV26" s="237">
        <f>SUM(ขนอม!L26)</f>
        <v>25</v>
      </c>
      <c r="AW26" s="237">
        <f>SUM(ขนอม!M26)</f>
        <v>1</v>
      </c>
      <c r="AX26" s="237">
        <f>SUM(ขนอม!N26)</f>
        <v>0.01</v>
      </c>
      <c r="AY26" s="241">
        <f>SUM(นาบอน!L26)</f>
        <v>40</v>
      </c>
      <c r="AZ26" s="241">
        <f>SUM(นาบอน!M26)</f>
        <v>1</v>
      </c>
      <c r="BA26" s="241">
        <f>SUM(นาบอน!N26)</f>
        <v>0.01</v>
      </c>
      <c r="BB26" s="244">
        <f>SUM(พรหมคีรี!L26)</f>
        <v>36.36</v>
      </c>
      <c r="BC26" s="244">
        <f>SUM(พรหมคีรี!M26)</f>
        <v>1</v>
      </c>
      <c r="BD26" s="244">
        <f>SUM(พรหมคีรี!N26)</f>
        <v>0.01</v>
      </c>
      <c r="BE26" s="247">
        <f>SUM(บางขัน!L26)</f>
        <v>5.56</v>
      </c>
      <c r="BF26" s="247">
        <f>SUM(บางขัน!M26)</f>
        <v>5</v>
      </c>
      <c r="BG26" s="247">
        <f>SUM(บางขัน!N26)</f>
        <v>0.05</v>
      </c>
      <c r="BH26" s="231">
        <f>SUM(จุฬาภรณ์!L26)</f>
        <v>0</v>
      </c>
      <c r="BI26" s="231">
        <f>SUM(จุฬาภรณ์!M26)</f>
        <v>5</v>
      </c>
      <c r="BJ26" s="231">
        <f>SUM(จุฬาภรณ์!N26)</f>
        <v>0.05</v>
      </c>
      <c r="BK26" s="252">
        <f>SUM(ถ้ำพรรณรา!L26)</f>
        <v>50</v>
      </c>
      <c r="BL26" s="252">
        <f>SUM(ถ้ำพรรณรา!M26)</f>
        <v>1</v>
      </c>
      <c r="BM26" s="252">
        <f>SUM(ถ้ำพรรณรา!N26)</f>
        <v>0.01</v>
      </c>
      <c r="BN26" s="220">
        <f>SUM(พระพรหม!L26)</f>
        <v>0</v>
      </c>
      <c r="BO26" s="220">
        <f>SUM(พระพรหม!M26)</f>
        <v>5</v>
      </c>
      <c r="BP26" s="220">
        <f>SUM(พระพรหม!N26)</f>
        <v>0.05</v>
      </c>
      <c r="BQ26" s="206">
        <f>SUM(เฉลิมพระเกียรติ!L26)</f>
        <v>0</v>
      </c>
      <c r="BR26" s="206">
        <f>SUM(เฉลิมพระเกียรติ!M26)</f>
        <v>5</v>
      </c>
      <c r="BS26" s="206">
        <f>SUM(เฉลิมพระเกียรติ!N26)</f>
        <v>0.05</v>
      </c>
      <c r="BT26" s="209">
        <f>SUM(นบพิตำ!L26)</f>
        <v>0</v>
      </c>
      <c r="BU26" s="209">
        <f>SUM(นบพิตำ!M26)</f>
        <v>5</v>
      </c>
      <c r="BV26" s="209">
        <f>SUM(นบพิตำ!N26)</f>
        <v>0.05</v>
      </c>
      <c r="BW26" s="244">
        <f>SUM(ช้างกลาง!L26)</f>
        <v>0</v>
      </c>
      <c r="BX26" s="244">
        <f>SUM(ช้างกลาง!M26)</f>
        <v>5</v>
      </c>
      <c r="BY26" s="244">
        <f>SUM(ช้างกลาง!N26)</f>
        <v>0.05</v>
      </c>
      <c r="BZ26" s="206">
        <f>SUM(เมือง!L26)</f>
        <v>21</v>
      </c>
      <c r="CA26" s="206">
        <f>SUM(เมือง!M26)</f>
        <v>1</v>
      </c>
      <c r="CB26" s="206">
        <f>SUM(เมือง!N26)</f>
        <v>0.01</v>
      </c>
    </row>
    <row r="27" spans="1:80" ht="18.75" customHeight="1">
      <c r="A27" s="225"/>
      <c r="B27" s="216">
        <v>1.1100000000000001</v>
      </c>
      <c r="C27" s="134" t="s">
        <v>111</v>
      </c>
      <c r="D27" s="221" t="s">
        <v>112</v>
      </c>
      <c r="E27" s="118" t="s">
        <v>94</v>
      </c>
      <c r="F27" s="122">
        <v>0.5</v>
      </c>
      <c r="G27" s="157">
        <v>30</v>
      </c>
      <c r="H27" s="127">
        <v>40</v>
      </c>
      <c r="I27" s="127">
        <v>50</v>
      </c>
      <c r="J27" s="127">
        <v>60</v>
      </c>
      <c r="K27" s="127">
        <v>70</v>
      </c>
      <c r="L27" s="172">
        <f>SUM(ทุ่งสง!L27)</f>
        <v>67.92</v>
      </c>
      <c r="M27" s="172">
        <f>SUM(ทุ่งสง!M27)</f>
        <v>4.7919999999999998</v>
      </c>
      <c r="N27" s="204">
        <f>SUM(ทุ่งสง!N27)</f>
        <v>2.3959999999999999E-2</v>
      </c>
      <c r="O27" s="206">
        <f>SUM(สิชล!L27)</f>
        <v>38.74</v>
      </c>
      <c r="P27" s="206">
        <f>SUM(สิชล!M27)</f>
        <v>1.8740000000000001</v>
      </c>
      <c r="Q27" s="206">
        <f>SUM(สิชล!N27)</f>
        <v>9.3699999999999999E-3</v>
      </c>
      <c r="R27" s="209">
        <f>SUM(ท่าศาลา!L27)</f>
        <v>8.26</v>
      </c>
      <c r="S27" s="209">
        <f>SUM(ท่าศาลา!M27)</f>
        <v>1</v>
      </c>
      <c r="T27" s="209">
        <f>SUM(ท่าศาลา!N27)</f>
        <v>5.0000000000000001E-3</v>
      </c>
      <c r="U27" s="212">
        <f>SUM(ฉวาง!L27)</f>
        <v>82.5</v>
      </c>
      <c r="V27" s="212">
        <f>SUM(ฉวาง!M27)</f>
        <v>5</v>
      </c>
      <c r="W27" s="212">
        <f>SUM(ฉวาง!N27)</f>
        <v>2.5000000000000001E-2</v>
      </c>
      <c r="X27" s="214">
        <f>SUM(ปากพนัง!L27)</f>
        <v>5.26</v>
      </c>
      <c r="Y27" s="214">
        <f>SUM(ปากพนัง!M27)</f>
        <v>1</v>
      </c>
      <c r="Z27" s="214">
        <f>SUM(ปากพนัง!N27)</f>
        <v>5.0000000000000001E-3</v>
      </c>
      <c r="AA27" s="217">
        <f>SUM(ชะอวด!L27)</f>
        <v>43.24</v>
      </c>
      <c r="AB27" s="217">
        <f>SUM(ชะอวด!M27)</f>
        <v>2.3240000000000003</v>
      </c>
      <c r="AC27" s="217">
        <f>SUM(ชะอวด!N27)</f>
        <v>1.1620000000000002E-2</v>
      </c>
      <c r="AD27" s="220">
        <f>SUM(ทุ่งใหญ่!L27)</f>
        <v>75</v>
      </c>
      <c r="AE27" s="220">
        <f>SUM(ทุ่งใหญ่!M27)</f>
        <v>5</v>
      </c>
      <c r="AF27" s="220">
        <f>SUM(ทุ่งใหญ่!N27)</f>
        <v>2.5000000000000001E-2</v>
      </c>
      <c r="AG27" s="209">
        <f>SUM(เชียรใหญ่!L27)</f>
        <v>26.67</v>
      </c>
      <c r="AH27" s="209">
        <f>SUM(เชียรใหญ่!M27)</f>
        <v>1</v>
      </c>
      <c r="AI27" s="209">
        <f>SUM(เชียรใหญ่!N27)</f>
        <v>5.0000000000000001E-3</v>
      </c>
      <c r="AJ27" s="224">
        <f>SUM(ร่อนพิบูลย์!L27)</f>
        <v>46.15</v>
      </c>
      <c r="AK27" s="224">
        <f>SUM(ร่อนพิบูลย์!M27)</f>
        <v>2.6149999999999998</v>
      </c>
      <c r="AL27" s="224">
        <f>SUM(ร่อนพิบูลย์!N27)</f>
        <v>1.3074999999999998E-2</v>
      </c>
      <c r="AM27" s="227">
        <f>SUM(ลานสกา!L27)</f>
        <v>50</v>
      </c>
      <c r="AN27" s="227">
        <f>SUM(ลานสกา!M27)</f>
        <v>3</v>
      </c>
      <c r="AO27" s="227">
        <f>SUM(ลานสกา!N27)</f>
        <v>1.4999999999999999E-2</v>
      </c>
      <c r="AP27" s="231">
        <f>SUM(พิปูน!L27)</f>
        <v>0</v>
      </c>
      <c r="AQ27" s="231">
        <f>SUM(พิปูน!M27)</f>
        <v>1</v>
      </c>
      <c r="AR27" s="231">
        <f>SUM(พิปูน!N27)</f>
        <v>5.0000000000000001E-3</v>
      </c>
      <c r="AS27" s="235">
        <f>SUM(หัวไทร!L27)</f>
        <v>66.67</v>
      </c>
      <c r="AT27" s="235">
        <f>SUM(หัวไทร!M27)</f>
        <v>4.6669999999999998</v>
      </c>
      <c r="AU27" s="235">
        <f>SUM(หัวไทร!N27)</f>
        <v>2.3334999999999998E-2</v>
      </c>
      <c r="AV27" s="237">
        <f>SUM(ขนอม!L27)</f>
        <v>0</v>
      </c>
      <c r="AW27" s="237">
        <f>SUM(ขนอม!M27)</f>
        <v>1</v>
      </c>
      <c r="AX27" s="237">
        <f>SUM(ขนอม!N27)</f>
        <v>5.0000000000000001E-3</v>
      </c>
      <c r="AY27" s="241">
        <f>SUM(นาบอน!L27)</f>
        <v>0</v>
      </c>
      <c r="AZ27" s="241">
        <f>SUM(นาบอน!M27)</f>
        <v>1</v>
      </c>
      <c r="BA27" s="241">
        <f>SUM(นาบอน!N27)</f>
        <v>5.0000000000000001E-3</v>
      </c>
      <c r="BB27" s="244">
        <f>SUM(พรหมคีรี!L27)</f>
        <v>60</v>
      </c>
      <c r="BC27" s="244">
        <f>SUM(พรหมคีรี!M27)</f>
        <v>4</v>
      </c>
      <c r="BD27" s="244">
        <f>SUM(พรหมคีรี!N27)</f>
        <v>0.02</v>
      </c>
      <c r="BE27" s="247">
        <f>SUM(บางขัน!L27)</f>
        <v>76.47</v>
      </c>
      <c r="BF27" s="247">
        <f>SUM(บางขัน!M27)</f>
        <v>5</v>
      </c>
      <c r="BG27" s="247">
        <f>SUM(บางขัน!N27)</f>
        <v>2.5000000000000001E-2</v>
      </c>
      <c r="BH27" s="231">
        <f>SUM(จุฬาภรณ์!L27)</f>
        <v>0</v>
      </c>
      <c r="BI27" s="231">
        <f>SUM(จุฬาภรณ์!M27)</f>
        <v>1</v>
      </c>
      <c r="BJ27" s="231">
        <f>SUM(จุฬาภรณ์!N27)</f>
        <v>5.0000000000000001E-3</v>
      </c>
      <c r="BK27" s="252">
        <f>SUM(ถ้ำพรรณรา!L27)</f>
        <v>0</v>
      </c>
      <c r="BL27" s="252">
        <f>SUM(ถ้ำพรรณรา!M27)</f>
        <v>1</v>
      </c>
      <c r="BM27" s="252">
        <f>SUM(ถ้ำพรรณรา!N27)</f>
        <v>5.0000000000000001E-3</v>
      </c>
      <c r="BN27" s="220">
        <f>SUM(พระพรหม!L27)</f>
        <v>0</v>
      </c>
      <c r="BO27" s="220">
        <f>SUM(พระพรหม!M27)</f>
        <v>1</v>
      </c>
      <c r="BP27" s="220">
        <f>SUM(พระพรหม!N27)</f>
        <v>5.0000000000000001E-3</v>
      </c>
      <c r="BQ27" s="206">
        <f>SUM(เฉลิมพระเกียรติ!L27)</f>
        <v>0</v>
      </c>
      <c r="BR27" s="206">
        <f>SUM(เฉลิมพระเกียรติ!M27)</f>
        <v>1</v>
      </c>
      <c r="BS27" s="206">
        <f>SUM(เฉลิมพระเกียรติ!N27)</f>
        <v>5.0000000000000001E-3</v>
      </c>
      <c r="BT27" s="209">
        <f>SUM(นบพิตำ!L27)</f>
        <v>0</v>
      </c>
      <c r="BU27" s="209">
        <f>SUM(นบพิตำ!M27)</f>
        <v>1</v>
      </c>
      <c r="BV27" s="209">
        <f>SUM(นบพิตำ!N27)</f>
        <v>5.0000000000000001E-3</v>
      </c>
      <c r="BW27" s="244">
        <f>SUM(ช้างกลาง!L27)</f>
        <v>0</v>
      </c>
      <c r="BX27" s="244">
        <f>SUM(ช้างกลาง!M27)</f>
        <v>1</v>
      </c>
      <c r="BY27" s="244">
        <f>SUM(ช้างกลาง!N27)</f>
        <v>5.0000000000000001E-3</v>
      </c>
      <c r="BZ27" s="206">
        <f>SUM(เมือง!L27)</f>
        <v>4.1900000000000004</v>
      </c>
      <c r="CA27" s="206">
        <f>SUM(เมือง!M27)</f>
        <v>1</v>
      </c>
      <c r="CB27" s="206">
        <f>SUM(เมือง!N27)</f>
        <v>5.0000000000000001E-3</v>
      </c>
    </row>
    <row r="28" spans="1:80" ht="18.75" customHeight="1">
      <c r="A28" s="112" t="s">
        <v>113</v>
      </c>
      <c r="B28" s="216">
        <v>1.1200000000000001</v>
      </c>
      <c r="C28" s="114" t="s">
        <v>114</v>
      </c>
      <c r="D28" s="118">
        <v>0.47</v>
      </c>
      <c r="E28" s="118" t="s">
        <v>94</v>
      </c>
      <c r="F28" s="122">
        <v>1</v>
      </c>
      <c r="G28" s="127">
        <v>43</v>
      </c>
      <c r="H28" s="127">
        <v>45</v>
      </c>
      <c r="I28" s="127">
        <v>47</v>
      </c>
      <c r="J28" s="127">
        <v>49</v>
      </c>
      <c r="K28" s="127">
        <v>51</v>
      </c>
      <c r="L28" s="172">
        <f>SUM(ทุ่งสง!L28)</f>
        <v>40.85</v>
      </c>
      <c r="M28" s="172">
        <f>SUM(ทุ่งสง!M28)</f>
        <v>1</v>
      </c>
      <c r="N28" s="204">
        <f>SUM(ทุ่งสง!N28)</f>
        <v>0.01</v>
      </c>
      <c r="O28" s="206">
        <f>SUM(สิชล!L28)</f>
        <v>55.16</v>
      </c>
      <c r="P28" s="206">
        <f>SUM(สิชล!M28)</f>
        <v>5</v>
      </c>
      <c r="Q28" s="206">
        <f>SUM(สิชล!N28)</f>
        <v>0.05</v>
      </c>
      <c r="R28" s="209">
        <f>SUM(ท่าศาลา!L28)</f>
        <v>43.62</v>
      </c>
      <c r="S28" s="209">
        <f>SUM(ท่าศาลา!M28)</f>
        <v>1.3099999999999987</v>
      </c>
      <c r="T28" s="209">
        <f>SUM(ท่าศาลา!N28)</f>
        <v>1.3099999999999987E-2</v>
      </c>
      <c r="U28" s="212">
        <f>SUM(ฉวาง!L28)</f>
        <v>51.6</v>
      </c>
      <c r="V28" s="212">
        <f>SUM(ฉวาง!M28)</f>
        <v>5</v>
      </c>
      <c r="W28" s="212">
        <f>SUM(ฉวาง!N28)</f>
        <v>0.05</v>
      </c>
      <c r="X28" s="214">
        <f>SUM(ปากพนัง!L28)</f>
        <v>50.11</v>
      </c>
      <c r="Y28" s="214">
        <f>SUM(ปากพนัง!M28)</f>
        <v>4.5549999999999997</v>
      </c>
      <c r="Z28" s="214">
        <f>SUM(ปากพนัง!N28)</f>
        <v>4.555E-2</v>
      </c>
      <c r="AA28" s="217">
        <f>SUM(ชะอวด!L28)</f>
        <v>53.59</v>
      </c>
      <c r="AB28" s="217">
        <f>SUM(ชะอวด!M28)</f>
        <v>5</v>
      </c>
      <c r="AC28" s="217">
        <f>SUM(ชะอวด!N28)</f>
        <v>0.05</v>
      </c>
      <c r="AD28" s="220">
        <f>SUM(ทุ่งใหญ่!L28)</f>
        <v>46.08</v>
      </c>
      <c r="AE28" s="220">
        <f>SUM(ทุ่งใหญ่!M28)</f>
        <v>2.5399999999999991</v>
      </c>
      <c r="AF28" s="220">
        <f>SUM(ทุ่งใหญ่!N28)</f>
        <v>2.5399999999999992E-2</v>
      </c>
      <c r="AG28" s="209">
        <f>SUM(เชียรใหญ่!L28)</f>
        <v>50.61</v>
      </c>
      <c r="AH28" s="209">
        <f>SUM(เชียรใหญ่!M28)</f>
        <v>4.8049999999999997</v>
      </c>
      <c r="AI28" s="209">
        <f>SUM(เชียรใหญ่!N28)</f>
        <v>4.8049999999999995E-2</v>
      </c>
      <c r="AJ28" s="224">
        <f>SUM(ร่อนพิบูลย์!L28)</f>
        <v>46.05</v>
      </c>
      <c r="AK28" s="224">
        <f>SUM(ร่อนพิบูลย์!M28)</f>
        <v>2.5249999999999986</v>
      </c>
      <c r="AL28" s="224">
        <f>SUM(ร่อนพิบูลย์!N28)</f>
        <v>2.5249999999999984E-2</v>
      </c>
      <c r="AM28" s="227">
        <f>SUM(ลานสกา!L28)</f>
        <v>45.61</v>
      </c>
      <c r="AN28" s="227">
        <f>SUM(ลานสกา!M28)</f>
        <v>2.3049999999999997</v>
      </c>
      <c r="AO28" s="227">
        <f>SUM(ลานสกา!N28)</f>
        <v>2.3049999999999998E-2</v>
      </c>
      <c r="AP28" s="231">
        <f>SUM(พิปูน!L28)</f>
        <v>43.21</v>
      </c>
      <c r="AQ28" s="231">
        <f>SUM(พิปูน!M28)</f>
        <v>1.1050000000000004</v>
      </c>
      <c r="AR28" s="231">
        <f>SUM(พิปูน!N28)</f>
        <v>1.1050000000000004E-2</v>
      </c>
      <c r="AS28" s="235">
        <f>SUM(หัวไทร!L28)</f>
        <v>48.46</v>
      </c>
      <c r="AT28" s="235">
        <f>SUM(หัวไทร!M28)</f>
        <v>3.7300000000000004</v>
      </c>
      <c r="AU28" s="235">
        <f>SUM(หัวไทร!N28)</f>
        <v>3.7300000000000007E-2</v>
      </c>
      <c r="AV28" s="237">
        <f>SUM(ขนอม!L28)</f>
        <v>45.42</v>
      </c>
      <c r="AW28" s="237">
        <f>SUM(ขนอม!M28)</f>
        <v>2.2100000000000009</v>
      </c>
      <c r="AX28" s="237">
        <f>SUM(ขนอม!N28)</f>
        <v>2.2100000000000009E-2</v>
      </c>
      <c r="AY28" s="241">
        <f>SUM(นาบอน!L28)</f>
        <v>45.75</v>
      </c>
      <c r="AZ28" s="241">
        <f>SUM(นาบอน!M28)</f>
        <v>2.375</v>
      </c>
      <c r="BA28" s="241">
        <f>SUM(นาบอน!N28)</f>
        <v>2.375E-2</v>
      </c>
      <c r="BB28" s="244">
        <f>SUM(พรหมคีรี!L28)</f>
        <v>40.58</v>
      </c>
      <c r="BC28" s="244">
        <f>SUM(พรหมคีรี!M28)</f>
        <v>1</v>
      </c>
      <c r="BD28" s="244">
        <f>SUM(พรหมคีรี!N28)</f>
        <v>0.01</v>
      </c>
      <c r="BE28" s="247">
        <f>SUM(บางขัน!L28)</f>
        <v>43.88</v>
      </c>
      <c r="BF28" s="247">
        <f>SUM(บางขัน!M28)</f>
        <v>1.4400000000000013</v>
      </c>
      <c r="BG28" s="247">
        <f>SUM(บางขัน!N28)</f>
        <v>1.4400000000000013E-2</v>
      </c>
      <c r="BH28" s="231">
        <f>SUM(จุฬาภรณ์!L28)</f>
        <v>54.56</v>
      </c>
      <c r="BI28" s="231">
        <f>SUM(จุฬาภรณ์!M28)</f>
        <v>5</v>
      </c>
      <c r="BJ28" s="231">
        <f>SUM(จุฬาภรณ์!N28)</f>
        <v>0.05</v>
      </c>
      <c r="BK28" s="252">
        <f>SUM(ถ้ำพรรณรา!L28)</f>
        <v>50.03</v>
      </c>
      <c r="BL28" s="252">
        <f>SUM(ถ้ำพรรณรา!M28)</f>
        <v>4.5150000000000006</v>
      </c>
      <c r="BM28" s="252">
        <f>SUM(ถ้ำพรรณรา!N28)</f>
        <v>4.5150000000000003E-2</v>
      </c>
      <c r="BN28" s="220">
        <f>SUM(พระพรหม!L28)</f>
        <v>47.77</v>
      </c>
      <c r="BO28" s="220">
        <f>SUM(พระพรหม!M28)</f>
        <v>3.3850000000000016</v>
      </c>
      <c r="BP28" s="220">
        <f>SUM(พระพรหม!N28)</f>
        <v>3.3850000000000019E-2</v>
      </c>
      <c r="BQ28" s="206">
        <f>SUM(เฉลิมพระเกียรติ!L28)</f>
        <v>51.17</v>
      </c>
      <c r="BR28" s="206">
        <f>SUM(เฉลิมพระเกียรติ!M28)</f>
        <v>5</v>
      </c>
      <c r="BS28" s="206">
        <f>SUM(เฉลิมพระเกียรติ!N28)</f>
        <v>0.05</v>
      </c>
      <c r="BT28" s="209">
        <f>SUM(นบพิตำ!L28)</f>
        <v>42.45</v>
      </c>
      <c r="BU28" s="209">
        <f>SUM(นบพิตำ!M28)</f>
        <v>1</v>
      </c>
      <c r="BV28" s="209">
        <f>SUM(นบพิตำ!N28)</f>
        <v>0.01</v>
      </c>
      <c r="BW28" s="244">
        <f>SUM(ช้างกลาง!L28)</f>
        <v>43.28</v>
      </c>
      <c r="BX28" s="244">
        <f>SUM(ช้างกลาง!M28)</f>
        <v>1.1400000000000006</v>
      </c>
      <c r="BY28" s="244">
        <f>SUM(ช้างกลาง!N28)</f>
        <v>1.1400000000000006E-2</v>
      </c>
      <c r="BZ28" s="206">
        <f>SUM(เมือง!L28)</f>
        <v>48.84</v>
      </c>
      <c r="CA28" s="206">
        <f>SUM(เมือง!M28)</f>
        <v>3.9200000000000017</v>
      </c>
      <c r="CB28" s="206">
        <f>SUM(เมือง!N28)</f>
        <v>3.920000000000002E-2</v>
      </c>
    </row>
    <row r="29" spans="1:80" ht="18.75" customHeight="1">
      <c r="A29" s="225" t="s">
        <v>39</v>
      </c>
      <c r="B29" s="216">
        <v>1.1299999999999999</v>
      </c>
      <c r="C29" s="236" t="s">
        <v>115</v>
      </c>
      <c r="D29" s="116">
        <v>0.6</v>
      </c>
      <c r="E29" s="239" t="s">
        <v>116</v>
      </c>
      <c r="F29" s="199">
        <v>2.5</v>
      </c>
      <c r="G29" s="240">
        <v>30</v>
      </c>
      <c r="H29" s="240">
        <v>40</v>
      </c>
      <c r="I29" s="240">
        <v>50</v>
      </c>
      <c r="J29" s="240">
        <v>60</v>
      </c>
      <c r="K29" s="240">
        <v>70</v>
      </c>
      <c r="L29" s="172">
        <f>SUM(ทุ่งสง!L29)</f>
        <v>0</v>
      </c>
      <c r="M29" s="172">
        <f>SUM(ทุ่งสง!M29)</f>
        <v>1</v>
      </c>
      <c r="N29" s="204">
        <f>SUM(ทุ่งสง!N29)</f>
        <v>2.5000000000000001E-2</v>
      </c>
      <c r="O29" s="206">
        <f>SUM(สิชล!L29)</f>
        <v>0</v>
      </c>
      <c r="P29" s="206">
        <f>SUM(สิชล!M29)</f>
        <v>1</v>
      </c>
      <c r="Q29" s="206">
        <f>SUM(สิชล!N29)</f>
        <v>2.5000000000000001E-2</v>
      </c>
      <c r="R29" s="209">
        <f>SUM(ท่าศาลา!L29)</f>
        <v>0</v>
      </c>
      <c r="S29" s="209">
        <f>SUM(ท่าศาลา!M29)</f>
        <v>1</v>
      </c>
      <c r="T29" s="209">
        <f>SUM(ท่าศาลา!N29)</f>
        <v>2.5000000000000001E-2</v>
      </c>
      <c r="U29" s="212">
        <f>SUM(ฉวาง!L29)</f>
        <v>0</v>
      </c>
      <c r="V29" s="212">
        <f>SUM(ฉวาง!M29)</f>
        <v>1</v>
      </c>
      <c r="W29" s="212">
        <f>SUM(ฉวาง!N29)</f>
        <v>2.5000000000000001E-2</v>
      </c>
      <c r="X29" s="214">
        <f>SUM(ปากพนัง!L29)</f>
        <v>96.24</v>
      </c>
      <c r="Y29" s="214">
        <f>SUM(ปากพนัง!M29)</f>
        <v>5</v>
      </c>
      <c r="Z29" s="214">
        <f>SUM(ปากพนัง!N29)</f>
        <v>0.125</v>
      </c>
      <c r="AA29" s="217">
        <f>SUM(ชะอวด!L29)</f>
        <v>0</v>
      </c>
      <c r="AB29" s="217">
        <f>SUM(ชะอวด!M29)</f>
        <v>1</v>
      </c>
      <c r="AC29" s="217">
        <f>SUM(ชะอวด!N29)</f>
        <v>2.5000000000000001E-2</v>
      </c>
      <c r="AD29" s="220">
        <f>SUM(ทุ่งใหญ่!L29)</f>
        <v>0</v>
      </c>
      <c r="AE29" s="220">
        <f>SUM(ทุ่งใหญ่!M29)</f>
        <v>1</v>
      </c>
      <c r="AF29" s="220">
        <f>SUM(ทุ่งใหญ่!N29)</f>
        <v>2.5000000000000001E-2</v>
      </c>
      <c r="AG29" s="209">
        <f>SUM(เชียรใหญ่!L29)</f>
        <v>0</v>
      </c>
      <c r="AH29" s="209">
        <f>SUM(เชียรใหญ่!M29)</f>
        <v>1</v>
      </c>
      <c r="AI29" s="209">
        <f>SUM(เชียรใหญ่!N29)</f>
        <v>2.5000000000000001E-2</v>
      </c>
      <c r="AJ29" s="224">
        <f>SUM(ร่อนพิบูลย์!L29)</f>
        <v>0</v>
      </c>
      <c r="AK29" s="224">
        <f>SUM(ร่อนพิบูลย์!M29)</f>
        <v>1</v>
      </c>
      <c r="AL29" s="224">
        <f>SUM(ร่อนพิบูลย์!N29)</f>
        <v>2.5000000000000001E-2</v>
      </c>
      <c r="AM29" s="227">
        <f>SUM(ลานสกา!L29)</f>
        <v>0</v>
      </c>
      <c r="AN29" s="227">
        <f>SUM(ลานสกา!M29)</f>
        <v>1</v>
      </c>
      <c r="AO29" s="227">
        <f>SUM(ลานสกา!N29)</f>
        <v>2.5000000000000001E-2</v>
      </c>
      <c r="AP29" s="231">
        <f>SUM(พิปูน!L29)</f>
        <v>0</v>
      </c>
      <c r="AQ29" s="231">
        <f>SUM(พิปูน!M29)</f>
        <v>1</v>
      </c>
      <c r="AR29" s="231">
        <f>SUM(พิปูน!N29)</f>
        <v>2.5000000000000001E-2</v>
      </c>
      <c r="AS29" s="235">
        <f>SUM(หัวไทร!L29)</f>
        <v>0</v>
      </c>
      <c r="AT29" s="235">
        <f>SUM(หัวไทร!M29)</f>
        <v>1</v>
      </c>
      <c r="AU29" s="235">
        <f>SUM(หัวไทร!N29)</f>
        <v>2.5000000000000001E-2</v>
      </c>
      <c r="AV29" s="237">
        <f>SUM(ขนอม!L29)</f>
        <v>0</v>
      </c>
      <c r="AW29" s="237">
        <f>SUM(ขนอม!M29)</f>
        <v>1</v>
      </c>
      <c r="AX29" s="237">
        <f>SUM(ขนอม!N29)</f>
        <v>2.5000000000000001E-2</v>
      </c>
      <c r="AY29" s="241">
        <f>SUM(นาบอน!L29)</f>
        <v>0</v>
      </c>
      <c r="AZ29" s="241">
        <f>SUM(นาบอน!M29)</f>
        <v>1</v>
      </c>
      <c r="BA29" s="241">
        <f>SUM(นาบอน!N29)</f>
        <v>2.5000000000000001E-2</v>
      </c>
      <c r="BB29" s="244">
        <f>SUM(พรหมคีรี!L29)</f>
        <v>0</v>
      </c>
      <c r="BC29" s="244">
        <f>SUM(พรหมคีรี!M29)</f>
        <v>1</v>
      </c>
      <c r="BD29" s="244">
        <f>SUM(พรหมคีรี!N29)</f>
        <v>2.5000000000000001E-2</v>
      </c>
      <c r="BE29" s="247">
        <f>SUM(บางขัน!L29)</f>
        <v>0</v>
      </c>
      <c r="BF29" s="247">
        <f>SUM(บางขัน!M29)</f>
        <v>1</v>
      </c>
      <c r="BG29" s="247">
        <f>SUM(บางขัน!N29)</f>
        <v>2.5000000000000001E-2</v>
      </c>
      <c r="BH29" s="231">
        <f>SUM(จุฬาภรณ์!L29)</f>
        <v>0</v>
      </c>
      <c r="BI29" s="231">
        <f>SUM(จุฬาภรณ์!M29)</f>
        <v>1</v>
      </c>
      <c r="BJ29" s="231">
        <f>SUM(จุฬาภรณ์!N29)</f>
        <v>2.5000000000000001E-2</v>
      </c>
      <c r="BK29" s="252">
        <f>SUM(ถ้ำพรรณรา!L29)</f>
        <v>0</v>
      </c>
      <c r="BL29" s="252">
        <f>SUM(ถ้ำพรรณรา!M29)</f>
        <v>1</v>
      </c>
      <c r="BM29" s="252">
        <f>SUM(ถ้ำพรรณรา!N29)</f>
        <v>2.5000000000000001E-2</v>
      </c>
      <c r="BN29" s="220">
        <f>SUM(พระพรหม!L29)</f>
        <v>0</v>
      </c>
      <c r="BO29" s="220">
        <f>SUM(พระพรหม!M29)</f>
        <v>1</v>
      </c>
      <c r="BP29" s="220">
        <f>SUM(พระพรหม!N29)</f>
        <v>2.5000000000000001E-2</v>
      </c>
      <c r="BQ29" s="206">
        <f>SUM(เฉลิมพระเกียรติ!L29)</f>
        <v>0</v>
      </c>
      <c r="BR29" s="206">
        <f>SUM(เฉลิมพระเกียรติ!M29)</f>
        <v>1</v>
      </c>
      <c r="BS29" s="206">
        <f>SUM(เฉลิมพระเกียรติ!N29)</f>
        <v>2.5000000000000001E-2</v>
      </c>
      <c r="BT29" s="209">
        <f>SUM(นบพิตำ!L29)</f>
        <v>0</v>
      </c>
      <c r="BU29" s="209">
        <f>SUM(นบพิตำ!M29)</f>
        <v>1</v>
      </c>
      <c r="BV29" s="209">
        <f>SUM(นบพิตำ!N29)</f>
        <v>2.5000000000000001E-2</v>
      </c>
      <c r="BW29" s="244">
        <f>SUM(ช้างกลาง!L29)</f>
        <v>0</v>
      </c>
      <c r="BX29" s="244">
        <f>SUM(ช้างกลาง!M29)</f>
        <v>1</v>
      </c>
      <c r="BY29" s="244">
        <f>SUM(ช้างกลาง!N29)</f>
        <v>2.5000000000000001E-2</v>
      </c>
      <c r="BZ29" s="206">
        <f>SUM(เมือง!L29)</f>
        <v>0</v>
      </c>
      <c r="CA29" s="206">
        <f>SUM(เมือง!M29)</f>
        <v>1</v>
      </c>
      <c r="CB29" s="206">
        <f>SUM(เมือง!N29)</f>
        <v>2.5000000000000001E-2</v>
      </c>
    </row>
    <row r="30" spans="1:80" ht="18.75" customHeight="1">
      <c r="A30" s="225" t="s">
        <v>113</v>
      </c>
      <c r="B30" s="216">
        <v>1.1399999999999999</v>
      </c>
      <c r="C30" s="242" t="s">
        <v>117</v>
      </c>
      <c r="D30" s="243"/>
      <c r="E30" s="118" t="s">
        <v>94</v>
      </c>
      <c r="F30" s="246">
        <v>1</v>
      </c>
      <c r="G30" s="248">
        <v>30</v>
      </c>
      <c r="H30" s="248">
        <v>40</v>
      </c>
      <c r="I30" s="248">
        <v>50</v>
      </c>
      <c r="J30" s="248">
        <v>60</v>
      </c>
      <c r="K30" s="248">
        <v>70</v>
      </c>
      <c r="L30" s="172">
        <f>SUM(ทุ่งสง!L30)</f>
        <v>96.38</v>
      </c>
      <c r="M30" s="172">
        <f>SUM(ทุ่งสง!M30)</f>
        <v>5</v>
      </c>
      <c r="N30" s="204">
        <f>SUM(ทุ่งสง!N30)</f>
        <v>0.05</v>
      </c>
      <c r="O30" s="206">
        <f>SUM(สิชล!L30)</f>
        <v>97.37</v>
      </c>
      <c r="P30" s="206">
        <f>SUM(สิชล!M30)</f>
        <v>5</v>
      </c>
      <c r="Q30" s="206">
        <f>SUM(สิชล!N30)</f>
        <v>0.05</v>
      </c>
      <c r="R30" s="209">
        <f>SUM(ท่าศาลา!L30)</f>
        <v>97.24</v>
      </c>
      <c r="S30" s="209">
        <f>SUM(ท่าศาลา!M30)</f>
        <v>5</v>
      </c>
      <c r="T30" s="209">
        <f>SUM(ท่าศาลา!N30)</f>
        <v>0.05</v>
      </c>
      <c r="U30" s="212">
        <f>SUM(ฉวาง!L30)</f>
        <v>96.92</v>
      </c>
      <c r="V30" s="212">
        <f>SUM(ฉวาง!M30)</f>
        <v>5</v>
      </c>
      <c r="W30" s="212">
        <f>SUM(ฉวาง!N30)</f>
        <v>0.05</v>
      </c>
      <c r="X30" s="214">
        <f>SUM(ปากพนัง!L30)</f>
        <v>0</v>
      </c>
      <c r="Y30" s="214">
        <f>SUM(ปากพนัง!M30)</f>
        <v>1</v>
      </c>
      <c r="Z30" s="214">
        <f>SUM(ปากพนัง!N30)</f>
        <v>0.01</v>
      </c>
      <c r="AA30" s="217">
        <f>SUM(ชะอวด!L30)</f>
        <v>97.74</v>
      </c>
      <c r="AB30" s="217">
        <f>SUM(ชะอวด!M30)</f>
        <v>5</v>
      </c>
      <c r="AC30" s="217">
        <f>SUM(ชะอวด!N30)</f>
        <v>0.05</v>
      </c>
      <c r="AD30" s="220">
        <f>SUM(ทุ่งใหญ่!L30)</f>
        <v>95.77</v>
      </c>
      <c r="AE30" s="220">
        <f>SUM(ทุ่งใหญ่!M30)</f>
        <v>5</v>
      </c>
      <c r="AF30" s="220">
        <f>SUM(ทุ่งใหญ่!N30)</f>
        <v>0.05</v>
      </c>
      <c r="AG30" s="209">
        <f>SUM(เชียรใหญ่!L30)</f>
        <v>96.14</v>
      </c>
      <c r="AH30" s="209">
        <f>SUM(เชียรใหญ่!M30)</f>
        <v>5</v>
      </c>
      <c r="AI30" s="209">
        <f>SUM(เชียรใหญ่!N30)</f>
        <v>0.05</v>
      </c>
      <c r="AJ30" s="224">
        <f>SUM(ร่อนพิบูลย์!L30)</f>
        <v>97.28</v>
      </c>
      <c r="AK30" s="224">
        <f>SUM(ร่อนพิบูลย์!M30)</f>
        <v>5</v>
      </c>
      <c r="AL30" s="224">
        <f>SUM(ร่อนพิบูลย์!N30)</f>
        <v>0.05</v>
      </c>
      <c r="AM30" s="227">
        <f>SUM(ลานสกา!L30)</f>
        <v>95.53</v>
      </c>
      <c r="AN30" s="227">
        <f>SUM(ลานสกา!M30)</f>
        <v>5</v>
      </c>
      <c r="AO30" s="227">
        <f>SUM(ลานสกา!N30)</f>
        <v>0.05</v>
      </c>
      <c r="AP30" s="231">
        <f>SUM(พิปูน!L30)</f>
        <v>93.63</v>
      </c>
      <c r="AQ30" s="231">
        <f>SUM(พิปูน!M30)</f>
        <v>5</v>
      </c>
      <c r="AR30" s="231">
        <f>SUM(พิปูน!N30)</f>
        <v>0.05</v>
      </c>
      <c r="AS30" s="235">
        <f>SUM(หัวไทร!L30)</f>
        <v>94.67</v>
      </c>
      <c r="AT30" s="235">
        <f>SUM(หัวไทร!M30)</f>
        <v>5</v>
      </c>
      <c r="AU30" s="235">
        <f>SUM(หัวไทร!N30)</f>
        <v>0.05</v>
      </c>
      <c r="AV30" s="237">
        <f>SUM(ขนอม!L30)</f>
        <v>96.09</v>
      </c>
      <c r="AW30" s="237">
        <f>SUM(ขนอม!M30)</f>
        <v>5</v>
      </c>
      <c r="AX30" s="237">
        <f>SUM(ขนอม!N30)</f>
        <v>0.05</v>
      </c>
      <c r="AY30" s="241">
        <f>SUM(นาบอน!L30)</f>
        <v>95.45</v>
      </c>
      <c r="AZ30" s="241">
        <f>SUM(นาบอน!M30)</f>
        <v>5</v>
      </c>
      <c r="BA30" s="241">
        <f>SUM(นาบอน!N30)</f>
        <v>0.05</v>
      </c>
      <c r="BB30" s="244">
        <f>SUM(พรหมคีรี!L30)</f>
        <v>97.71</v>
      </c>
      <c r="BC30" s="244">
        <f>SUM(พรหมคีรี!M30)</f>
        <v>5</v>
      </c>
      <c r="BD30" s="244">
        <f>SUM(พรหมคีรี!N30)</f>
        <v>0.05</v>
      </c>
      <c r="BE30" s="247">
        <f>SUM(บางขัน!L30)</f>
        <v>97.38</v>
      </c>
      <c r="BF30" s="247">
        <f>SUM(บางขัน!M30)</f>
        <v>5</v>
      </c>
      <c r="BG30" s="247">
        <f>SUM(บางขัน!N30)</f>
        <v>0.05</v>
      </c>
      <c r="BH30" s="231">
        <f>SUM(จุฬาภรณ์!L30)</f>
        <v>95.71</v>
      </c>
      <c r="BI30" s="231">
        <f>SUM(จุฬาภรณ์!M30)</f>
        <v>5</v>
      </c>
      <c r="BJ30" s="231">
        <f>SUM(จุฬาภรณ์!N30)</f>
        <v>0.05</v>
      </c>
      <c r="BK30" s="252">
        <f>SUM(ถ้ำพรรณรา!L30)</f>
        <v>92.92</v>
      </c>
      <c r="BL30" s="252">
        <f>SUM(ถ้ำพรรณรา!M30)</f>
        <v>5</v>
      </c>
      <c r="BM30" s="252">
        <f>SUM(ถ้ำพรรณรา!N30)</f>
        <v>0.05</v>
      </c>
      <c r="BN30" s="220">
        <f>SUM(พระพรหม!L30)</f>
        <v>98.65</v>
      </c>
      <c r="BO30" s="220">
        <f>SUM(พระพรหม!M30)</f>
        <v>5</v>
      </c>
      <c r="BP30" s="220">
        <f>SUM(พระพรหม!N30)</f>
        <v>0.05</v>
      </c>
      <c r="BQ30" s="206">
        <f>SUM(เฉลิมพระเกียรติ!L30)</f>
        <v>97.63</v>
      </c>
      <c r="BR30" s="206">
        <f>SUM(เฉลิมพระเกียรติ!M30)</f>
        <v>5</v>
      </c>
      <c r="BS30" s="206">
        <f>SUM(เฉลิมพระเกียรติ!N30)</f>
        <v>0.05</v>
      </c>
      <c r="BT30" s="209">
        <f>SUM(นบพิตำ!L30)</f>
        <v>97.87</v>
      </c>
      <c r="BU30" s="209">
        <f>SUM(นบพิตำ!M30)</f>
        <v>5</v>
      </c>
      <c r="BV30" s="209">
        <f>SUM(นบพิตำ!N30)</f>
        <v>0.05</v>
      </c>
      <c r="BW30" s="244">
        <f>SUM(ช้างกลาง!L30)</f>
        <v>93.73</v>
      </c>
      <c r="BX30" s="244">
        <f>SUM(ช้างกลาง!M30)</f>
        <v>5</v>
      </c>
      <c r="BY30" s="244">
        <f>SUM(ช้างกลาง!N30)</f>
        <v>0.05</v>
      </c>
      <c r="BZ30" s="206">
        <f>SUM(เมือง!L30)</f>
        <v>89.45</v>
      </c>
      <c r="CA30" s="206">
        <f>SUM(เมือง!M30)</f>
        <v>5</v>
      </c>
      <c r="CB30" s="206">
        <f>SUM(เมือง!N30)</f>
        <v>0.05</v>
      </c>
    </row>
    <row r="31" spans="1:80" ht="18.75" customHeight="1">
      <c r="A31" s="225" t="s">
        <v>113</v>
      </c>
      <c r="B31" s="249">
        <v>1.1499999999999999</v>
      </c>
      <c r="C31" s="250" t="s">
        <v>118</v>
      </c>
      <c r="D31" s="116" t="s">
        <v>53</v>
      </c>
      <c r="E31" s="118" t="s">
        <v>119</v>
      </c>
      <c r="F31" s="251">
        <v>0</v>
      </c>
      <c r="G31" s="253" t="s">
        <v>121</v>
      </c>
      <c r="H31" s="180" t="s">
        <v>122</v>
      </c>
      <c r="I31" s="180" t="s">
        <v>123</v>
      </c>
      <c r="J31" s="180" t="s">
        <v>124</v>
      </c>
      <c r="K31" s="180" t="s">
        <v>125</v>
      </c>
      <c r="L31" s="172">
        <f>SUM(ทุ่งสง!L31)</f>
        <v>0</v>
      </c>
      <c r="M31" s="172">
        <f>SUM(ทุ่งสง!M31)</f>
        <v>0</v>
      </c>
      <c r="N31" s="204">
        <f>SUM(ทุ่งสง!N31)</f>
        <v>0</v>
      </c>
      <c r="O31" s="206">
        <f>SUM(สิชล!L31)</f>
        <v>0</v>
      </c>
      <c r="P31" s="206">
        <f>SUM(สิชล!M31)</f>
        <v>0</v>
      </c>
      <c r="Q31" s="206">
        <f>SUM(สิชล!N31)</f>
        <v>0</v>
      </c>
      <c r="R31" s="209">
        <f>SUM(ท่าศาลา!L31)</f>
        <v>0</v>
      </c>
      <c r="S31" s="209">
        <f>SUM(ท่าศาลา!M31)</f>
        <v>0</v>
      </c>
      <c r="T31" s="209">
        <f>SUM(ท่าศาลา!N31)</f>
        <v>0</v>
      </c>
      <c r="U31" s="212">
        <f>SUM(ฉวาง!L31)</f>
        <v>0</v>
      </c>
      <c r="V31" s="212">
        <f>SUM(ฉวาง!M31)</f>
        <v>0</v>
      </c>
      <c r="W31" s="212">
        <f>SUM(ฉวาง!N31)</f>
        <v>0</v>
      </c>
      <c r="X31" s="214">
        <f>SUM(ปากพนัง!L31)</f>
        <v>0</v>
      </c>
      <c r="Y31" s="214">
        <f>SUM(ปากพนัง!M31)</f>
        <v>0</v>
      </c>
      <c r="Z31" s="214">
        <f>SUM(ปากพนัง!N31)</f>
        <v>0</v>
      </c>
      <c r="AA31" s="217">
        <f>SUM(ชะอวด!L31)</f>
        <v>0</v>
      </c>
      <c r="AB31" s="217">
        <f>SUM(ชะอวด!M31)</f>
        <v>0</v>
      </c>
      <c r="AC31" s="217">
        <f>SUM(ชะอวด!N31)</f>
        <v>0</v>
      </c>
      <c r="AD31" s="220">
        <f>SUM(ทุ่งใหญ่!L31)</f>
        <v>0</v>
      </c>
      <c r="AE31" s="220">
        <f>SUM(ทุ่งใหญ่!M31)</f>
        <v>0</v>
      </c>
      <c r="AF31" s="220">
        <f>SUM(ทุ่งใหญ่!N31)</f>
        <v>0</v>
      </c>
      <c r="AG31" s="209">
        <f>SUM(เชียรใหญ่!L31)</f>
        <v>0</v>
      </c>
      <c r="AH31" s="209">
        <f>SUM(เชียรใหญ่!M31)</f>
        <v>0</v>
      </c>
      <c r="AI31" s="209">
        <f>SUM(เชียรใหญ่!N31)</f>
        <v>0</v>
      </c>
      <c r="AJ31" s="224">
        <f>SUM(ร่อนพิบูลย์!L31)</f>
        <v>0</v>
      </c>
      <c r="AK31" s="224">
        <f>SUM(ร่อนพิบูลย์!M31)</f>
        <v>0</v>
      </c>
      <c r="AL31" s="224">
        <f>SUM(ร่อนพิบูลย์!N31)</f>
        <v>0</v>
      </c>
      <c r="AM31" s="227">
        <f>SUM(ลานสกา!L31)</f>
        <v>0</v>
      </c>
      <c r="AN31" s="227">
        <f>SUM(ลานสกา!M31)</f>
        <v>0</v>
      </c>
      <c r="AO31" s="227">
        <f>SUM(ลานสกา!N31)</f>
        <v>0</v>
      </c>
      <c r="AP31" s="231">
        <f>SUM(พิปูน!L31)</f>
        <v>0</v>
      </c>
      <c r="AQ31" s="231">
        <f>SUM(พิปูน!M31)</f>
        <v>0</v>
      </c>
      <c r="AR31" s="231">
        <f>SUM(พิปูน!N31)</f>
        <v>0</v>
      </c>
      <c r="AS31" s="235">
        <f>SUM(หัวไทร!L31)</f>
        <v>0</v>
      </c>
      <c r="AT31" s="235">
        <f>SUM(หัวไทร!M31)</f>
        <v>0</v>
      </c>
      <c r="AU31" s="235">
        <f>SUM(หัวไทร!N31)</f>
        <v>0</v>
      </c>
      <c r="AV31" s="237">
        <f>SUM(ขนอม!L31)</f>
        <v>0</v>
      </c>
      <c r="AW31" s="237">
        <f>SUM(ขนอม!M31)</f>
        <v>0</v>
      </c>
      <c r="AX31" s="237">
        <f>SUM(ขนอม!N31)</f>
        <v>0</v>
      </c>
      <c r="AY31" s="241">
        <f>SUM(นาบอน!L31)</f>
        <v>0</v>
      </c>
      <c r="AZ31" s="241">
        <f>SUM(นาบอน!M31)</f>
        <v>0</v>
      </c>
      <c r="BA31" s="241">
        <f>SUM(นาบอน!N31)</f>
        <v>0</v>
      </c>
      <c r="BB31" s="244">
        <f>SUM(พรหมคีรี!L31)</f>
        <v>0</v>
      </c>
      <c r="BC31" s="244">
        <f>SUM(พรหมคีรี!M31)</f>
        <v>0</v>
      </c>
      <c r="BD31" s="244">
        <f>SUM(พรหมคีรี!N31)</f>
        <v>0</v>
      </c>
      <c r="BE31" s="247">
        <f>SUM(บางขัน!L31)</f>
        <v>0</v>
      </c>
      <c r="BF31" s="247">
        <f>SUM(บางขัน!M31)</f>
        <v>0</v>
      </c>
      <c r="BG31" s="247">
        <f>SUM(บางขัน!N31)</f>
        <v>0</v>
      </c>
      <c r="BH31" s="231">
        <f>SUM(จุฬาภรณ์!L31)</f>
        <v>0</v>
      </c>
      <c r="BI31" s="231">
        <f>SUM(จุฬาภรณ์!M31)</f>
        <v>0</v>
      </c>
      <c r="BJ31" s="231">
        <f>SUM(จุฬาภรณ์!N31)</f>
        <v>0</v>
      </c>
      <c r="BK31" s="252">
        <f>SUM(ถ้ำพรรณรา!L31)</f>
        <v>0</v>
      </c>
      <c r="BL31" s="252">
        <f>SUM(ถ้ำพรรณรา!M31)</f>
        <v>0</v>
      </c>
      <c r="BM31" s="252">
        <f>SUM(ถ้ำพรรณรา!N31)</f>
        <v>0</v>
      </c>
      <c r="BN31" s="220">
        <f>SUM(พระพรหม!L31)</f>
        <v>0</v>
      </c>
      <c r="BO31" s="220">
        <f>SUM(พระพรหม!M31)</f>
        <v>0</v>
      </c>
      <c r="BP31" s="220">
        <f>SUM(พระพรหม!N31)</f>
        <v>0</v>
      </c>
      <c r="BQ31" s="206">
        <f>SUM(เฉลิมพระเกียรติ!L31)</f>
        <v>0</v>
      </c>
      <c r="BR31" s="206">
        <f>SUM(เฉลิมพระเกียรติ!M31)</f>
        <v>0</v>
      </c>
      <c r="BS31" s="206">
        <f>SUM(เฉลิมพระเกียรติ!N31)</f>
        <v>0</v>
      </c>
      <c r="BT31" s="209">
        <f>SUM(นบพิตำ!L31)</f>
        <v>0</v>
      </c>
      <c r="BU31" s="209">
        <f>SUM(นบพิตำ!M31)</f>
        <v>0</v>
      </c>
      <c r="BV31" s="209">
        <f>SUM(นบพิตำ!N31)</f>
        <v>0</v>
      </c>
      <c r="BW31" s="244">
        <f>SUM(ช้างกลาง!L31)</f>
        <v>0</v>
      </c>
      <c r="BX31" s="244">
        <f>SUM(ช้างกลาง!M31)</f>
        <v>0</v>
      </c>
      <c r="BY31" s="244">
        <f>SUM(ช้างกลาง!N31)</f>
        <v>0</v>
      </c>
      <c r="BZ31" s="206">
        <f>SUM(เมือง!L31)</f>
        <v>0</v>
      </c>
      <c r="CA31" s="206">
        <f>SUM(เมือง!M31)</f>
        <v>0</v>
      </c>
      <c r="CB31" s="206">
        <f>SUM(เมือง!N31)</f>
        <v>0</v>
      </c>
    </row>
    <row r="32" spans="1:80" ht="18.75" customHeight="1">
      <c r="A32" s="225"/>
      <c r="B32" s="216">
        <v>1.1599999999999999</v>
      </c>
      <c r="C32" s="134" t="s">
        <v>126</v>
      </c>
      <c r="D32" s="116" t="s">
        <v>127</v>
      </c>
      <c r="E32" s="118" t="s">
        <v>119</v>
      </c>
      <c r="F32" s="254">
        <v>1</v>
      </c>
      <c r="G32" s="255" t="s">
        <v>128</v>
      </c>
      <c r="H32" s="127" t="s">
        <v>129</v>
      </c>
      <c r="I32" s="127" t="s">
        <v>123</v>
      </c>
      <c r="J32" s="127" t="s">
        <v>124</v>
      </c>
      <c r="K32" s="127" t="s">
        <v>130</v>
      </c>
      <c r="L32" s="172">
        <f>SUM(ทุ่งสง!L32)</f>
        <v>0</v>
      </c>
      <c r="M32" s="172">
        <f>SUM(ทุ่งสง!M32)</f>
        <v>0</v>
      </c>
      <c r="N32" s="204">
        <f>SUM(ทุ่งสง!N32)</f>
        <v>0</v>
      </c>
      <c r="O32" s="206">
        <f>SUM(สิชล!L32)</f>
        <v>0</v>
      </c>
      <c r="P32" s="206">
        <f>SUM(สิชล!M32)</f>
        <v>0</v>
      </c>
      <c r="Q32" s="206">
        <f>SUM(สิชล!N32)</f>
        <v>0</v>
      </c>
      <c r="R32" s="209">
        <f>SUM(ท่าศาลา!L32)</f>
        <v>0</v>
      </c>
      <c r="S32" s="209">
        <f>SUM(ท่าศาลา!M32)</f>
        <v>0</v>
      </c>
      <c r="T32" s="209">
        <f>SUM(ท่าศาลา!N32)</f>
        <v>0</v>
      </c>
      <c r="U32" s="212">
        <f>SUM(ฉวาง!L32)</f>
        <v>0</v>
      </c>
      <c r="V32" s="212">
        <f>SUM(ฉวาง!M32)</f>
        <v>0</v>
      </c>
      <c r="W32" s="212">
        <f>SUM(ฉวาง!N32)</f>
        <v>0</v>
      </c>
      <c r="X32" s="214">
        <f>SUM(ปากพนัง!L32)</f>
        <v>0</v>
      </c>
      <c r="Y32" s="214">
        <f>SUM(ปากพนัง!M32)</f>
        <v>0</v>
      </c>
      <c r="Z32" s="214">
        <f>SUM(ปากพนัง!N32)</f>
        <v>0</v>
      </c>
      <c r="AA32" s="217">
        <f>SUM(ชะอวด!L32)</f>
        <v>0</v>
      </c>
      <c r="AB32" s="217">
        <f>SUM(ชะอวด!M32)</f>
        <v>0</v>
      </c>
      <c r="AC32" s="217">
        <f>SUM(ชะอวด!N32)</f>
        <v>0</v>
      </c>
      <c r="AD32" s="220">
        <f>SUM(ทุ่งใหญ่!L32)</f>
        <v>0</v>
      </c>
      <c r="AE32" s="220">
        <f>SUM(ทุ่งใหญ่!M32)</f>
        <v>0</v>
      </c>
      <c r="AF32" s="220">
        <f>SUM(ทุ่งใหญ่!N32)</f>
        <v>0</v>
      </c>
      <c r="AG32" s="209">
        <f>SUM(เชียรใหญ่!L32)</f>
        <v>0</v>
      </c>
      <c r="AH32" s="209">
        <f>SUM(เชียรใหญ่!M32)</f>
        <v>0</v>
      </c>
      <c r="AI32" s="209">
        <f>SUM(เชียรใหญ่!N32)</f>
        <v>0</v>
      </c>
      <c r="AJ32" s="224">
        <f>SUM(ร่อนพิบูลย์!L32)</f>
        <v>0</v>
      </c>
      <c r="AK32" s="224">
        <f>SUM(ร่อนพิบูลย์!M32)</f>
        <v>0</v>
      </c>
      <c r="AL32" s="224">
        <f>SUM(ร่อนพิบูลย์!N32)</f>
        <v>0</v>
      </c>
      <c r="AM32" s="227">
        <f>SUM(ลานสกา!L32)</f>
        <v>0</v>
      </c>
      <c r="AN32" s="227">
        <f>SUM(ลานสกา!M32)</f>
        <v>0</v>
      </c>
      <c r="AO32" s="227">
        <f>SUM(ลานสกา!N32)</f>
        <v>0</v>
      </c>
      <c r="AP32" s="231">
        <f>SUM(พิปูน!L32)</f>
        <v>0</v>
      </c>
      <c r="AQ32" s="231">
        <f>SUM(พิปูน!M32)</f>
        <v>0</v>
      </c>
      <c r="AR32" s="231">
        <f>SUM(พิปูน!N32)</f>
        <v>0</v>
      </c>
      <c r="AS32" s="235">
        <f>SUM(หัวไทร!L32)</f>
        <v>0</v>
      </c>
      <c r="AT32" s="235">
        <f>SUM(หัวไทร!M32)</f>
        <v>0</v>
      </c>
      <c r="AU32" s="235">
        <f>SUM(หัวไทร!N32)</f>
        <v>0</v>
      </c>
      <c r="AV32" s="237">
        <f>SUM(ขนอม!L32)</f>
        <v>0</v>
      </c>
      <c r="AW32" s="237">
        <f>SUM(ขนอม!M32)</f>
        <v>0</v>
      </c>
      <c r="AX32" s="237">
        <f>SUM(ขนอม!N32)</f>
        <v>0</v>
      </c>
      <c r="AY32" s="241">
        <f>SUM(นาบอน!L32)</f>
        <v>0</v>
      </c>
      <c r="AZ32" s="241">
        <f>SUM(นาบอน!M32)</f>
        <v>0</v>
      </c>
      <c r="BA32" s="241">
        <f>SUM(นาบอน!N32)</f>
        <v>0</v>
      </c>
      <c r="BB32" s="244">
        <f>SUM(พรหมคีรี!L32)</f>
        <v>0</v>
      </c>
      <c r="BC32" s="244">
        <f>SUM(พรหมคีรี!M32)</f>
        <v>0</v>
      </c>
      <c r="BD32" s="244">
        <f>SUM(พรหมคีรี!N32)</f>
        <v>0</v>
      </c>
      <c r="BE32" s="247">
        <f>SUM(บางขัน!L32)</f>
        <v>0</v>
      </c>
      <c r="BF32" s="247">
        <f>SUM(บางขัน!M32)</f>
        <v>0</v>
      </c>
      <c r="BG32" s="247">
        <f>SUM(บางขัน!N32)</f>
        <v>0</v>
      </c>
      <c r="BH32" s="231">
        <f>SUM(จุฬาภรณ์!L32)</f>
        <v>0</v>
      </c>
      <c r="BI32" s="231">
        <f>SUM(จุฬาภรณ์!M32)</f>
        <v>0</v>
      </c>
      <c r="BJ32" s="231">
        <f>SUM(จุฬาภรณ์!N32)</f>
        <v>0</v>
      </c>
      <c r="BK32" s="252">
        <f>SUM(ถ้ำพรรณรา!L32)</f>
        <v>0</v>
      </c>
      <c r="BL32" s="252">
        <f>SUM(ถ้ำพรรณรา!M32)</f>
        <v>0</v>
      </c>
      <c r="BM32" s="252">
        <f>SUM(ถ้ำพรรณรา!N32)</f>
        <v>0</v>
      </c>
      <c r="BN32" s="220">
        <f>SUM(พระพรหม!L32)</f>
        <v>0</v>
      </c>
      <c r="BO32" s="220">
        <f>SUM(พระพรหม!M32)</f>
        <v>0</v>
      </c>
      <c r="BP32" s="220">
        <f>SUM(พระพรหม!N32)</f>
        <v>0</v>
      </c>
      <c r="BQ32" s="206">
        <f>SUM(เฉลิมพระเกียรติ!L32)</f>
        <v>0</v>
      </c>
      <c r="BR32" s="206">
        <f>SUM(เฉลิมพระเกียรติ!M32)</f>
        <v>0</v>
      </c>
      <c r="BS32" s="206">
        <f>SUM(เฉลิมพระเกียรติ!N32)</f>
        <v>0</v>
      </c>
      <c r="BT32" s="209">
        <f>SUM(นบพิตำ!L32)</f>
        <v>0</v>
      </c>
      <c r="BU32" s="209">
        <f>SUM(นบพิตำ!M32)</f>
        <v>0</v>
      </c>
      <c r="BV32" s="209">
        <f>SUM(นบพิตำ!N32)</f>
        <v>0</v>
      </c>
      <c r="BW32" s="244">
        <f>SUM(ช้างกลาง!L32)</f>
        <v>0</v>
      </c>
      <c r="BX32" s="244">
        <f>SUM(ช้างกลาง!M32)</f>
        <v>0</v>
      </c>
      <c r="BY32" s="244">
        <f>SUM(ช้างกลาง!N32)</f>
        <v>0</v>
      </c>
      <c r="BZ32" s="206">
        <f>SUM(เมือง!L32)</f>
        <v>0</v>
      </c>
      <c r="CA32" s="206">
        <f>SUM(เมือง!M32)</f>
        <v>0</v>
      </c>
      <c r="CB32" s="206">
        <f>SUM(เมือง!N32)</f>
        <v>0</v>
      </c>
    </row>
    <row r="33" spans="1:80" ht="18.75" customHeight="1">
      <c r="A33" s="225"/>
      <c r="B33" s="216">
        <v>1.17</v>
      </c>
      <c r="C33" s="114" t="s">
        <v>131</v>
      </c>
      <c r="D33" s="116" t="s">
        <v>132</v>
      </c>
      <c r="E33" s="118" t="s">
        <v>133</v>
      </c>
      <c r="F33" s="254">
        <v>0</v>
      </c>
      <c r="G33" s="256" t="s">
        <v>134</v>
      </c>
      <c r="H33" s="257"/>
      <c r="I33" s="257"/>
      <c r="J33" s="257"/>
      <c r="K33" s="256" t="s">
        <v>135</v>
      </c>
      <c r="L33" s="172">
        <f>SUM(ทุ่งสง!L33)</f>
        <v>0</v>
      </c>
      <c r="M33" s="172">
        <f>SUM(ทุ่งสง!M33)</f>
        <v>0</v>
      </c>
      <c r="N33" s="204">
        <f>SUM(ทุ่งสง!N33)</f>
        <v>0</v>
      </c>
      <c r="O33" s="206">
        <f>SUM(สิชล!L33)</f>
        <v>0</v>
      </c>
      <c r="P33" s="206">
        <f>SUM(สิชล!M33)</f>
        <v>0</v>
      </c>
      <c r="Q33" s="206">
        <f>SUM(สิชล!N33)</f>
        <v>0</v>
      </c>
      <c r="R33" s="209">
        <f>SUM(ท่าศาลา!L33)</f>
        <v>0</v>
      </c>
      <c r="S33" s="209">
        <f>SUM(ท่าศาลา!M33)</f>
        <v>0</v>
      </c>
      <c r="T33" s="209">
        <f>SUM(ท่าศาลา!N33)</f>
        <v>0</v>
      </c>
      <c r="U33" s="212">
        <f>SUM(ฉวาง!L33)</f>
        <v>0</v>
      </c>
      <c r="V33" s="212">
        <f>SUM(ฉวาง!M33)</f>
        <v>0</v>
      </c>
      <c r="W33" s="212">
        <f>SUM(ฉวาง!N33)</f>
        <v>0</v>
      </c>
      <c r="X33" s="214">
        <f>SUM(ปากพนัง!L33)</f>
        <v>0</v>
      </c>
      <c r="Y33" s="214">
        <f>SUM(ปากพนัง!M33)</f>
        <v>0</v>
      </c>
      <c r="Z33" s="214">
        <f>SUM(ปากพนัง!N33)</f>
        <v>0</v>
      </c>
      <c r="AA33" s="217">
        <f>SUM(ชะอวด!L33)</f>
        <v>0</v>
      </c>
      <c r="AB33" s="217">
        <f>SUM(ชะอวด!M33)</f>
        <v>0</v>
      </c>
      <c r="AC33" s="217">
        <f>SUM(ชะอวด!N33)</f>
        <v>0</v>
      </c>
      <c r="AD33" s="220">
        <f>SUM(ทุ่งใหญ่!L33)</f>
        <v>0</v>
      </c>
      <c r="AE33" s="220">
        <f>SUM(ทุ่งใหญ่!M33)</f>
        <v>0</v>
      </c>
      <c r="AF33" s="220">
        <f>SUM(ทุ่งใหญ่!N33)</f>
        <v>0</v>
      </c>
      <c r="AG33" s="209">
        <f>SUM(เชียรใหญ่!L33)</f>
        <v>0</v>
      </c>
      <c r="AH33" s="209">
        <f>SUM(เชียรใหญ่!M33)</f>
        <v>0</v>
      </c>
      <c r="AI33" s="209">
        <f>SUM(เชียรใหญ่!N33)</f>
        <v>0</v>
      </c>
      <c r="AJ33" s="224">
        <f>SUM(ร่อนพิบูลย์!L33)</f>
        <v>0</v>
      </c>
      <c r="AK33" s="224">
        <f>SUM(ร่อนพิบูลย์!M33)</f>
        <v>0</v>
      </c>
      <c r="AL33" s="224">
        <f>SUM(ร่อนพิบูลย์!N33)</f>
        <v>0</v>
      </c>
      <c r="AM33" s="227">
        <f>SUM(ลานสกา!L33)</f>
        <v>0</v>
      </c>
      <c r="AN33" s="227">
        <f>SUM(ลานสกา!M33)</f>
        <v>0</v>
      </c>
      <c r="AO33" s="227">
        <f>SUM(ลานสกา!N33)</f>
        <v>0</v>
      </c>
      <c r="AP33" s="231">
        <f>SUM(พิปูน!L33)</f>
        <v>0</v>
      </c>
      <c r="AQ33" s="231">
        <f>SUM(พิปูน!M33)</f>
        <v>0</v>
      </c>
      <c r="AR33" s="231">
        <f>SUM(พิปูน!N33)</f>
        <v>0</v>
      </c>
      <c r="AS33" s="235">
        <f>SUM(หัวไทร!L33)</f>
        <v>0</v>
      </c>
      <c r="AT33" s="235">
        <f>SUM(หัวไทร!M33)</f>
        <v>0</v>
      </c>
      <c r="AU33" s="235">
        <f>SUM(หัวไทร!N33)</f>
        <v>0</v>
      </c>
      <c r="AV33" s="237">
        <f>SUM(ขนอม!L33)</f>
        <v>0</v>
      </c>
      <c r="AW33" s="237">
        <f>SUM(ขนอม!M33)</f>
        <v>0</v>
      </c>
      <c r="AX33" s="237">
        <f>SUM(ขนอม!N33)</f>
        <v>0</v>
      </c>
      <c r="AY33" s="241">
        <f>SUM(นาบอน!L33)</f>
        <v>0</v>
      </c>
      <c r="AZ33" s="241">
        <f>SUM(นาบอน!M33)</f>
        <v>0</v>
      </c>
      <c r="BA33" s="241">
        <f>SUM(นาบอน!N33)</f>
        <v>0</v>
      </c>
      <c r="BB33" s="244">
        <f>SUM(พรหมคีรี!L33)</f>
        <v>0</v>
      </c>
      <c r="BC33" s="244">
        <f>SUM(พรหมคีรี!M33)</f>
        <v>0</v>
      </c>
      <c r="BD33" s="244">
        <f>SUM(พรหมคีรี!N33)</f>
        <v>0</v>
      </c>
      <c r="BE33" s="247">
        <f>SUM(บางขัน!L33)</f>
        <v>0</v>
      </c>
      <c r="BF33" s="247">
        <f>SUM(บางขัน!M33)</f>
        <v>0</v>
      </c>
      <c r="BG33" s="247">
        <f>SUM(บางขัน!N33)</f>
        <v>0</v>
      </c>
      <c r="BH33" s="231">
        <f>SUM(จุฬาภรณ์!L33)</f>
        <v>0</v>
      </c>
      <c r="BI33" s="231">
        <f>SUM(จุฬาภรณ์!M33)</f>
        <v>0</v>
      </c>
      <c r="BJ33" s="231">
        <f>SUM(จุฬาภรณ์!N33)</f>
        <v>0</v>
      </c>
      <c r="BK33" s="252">
        <f>SUM(ถ้ำพรรณรา!L33)</f>
        <v>0</v>
      </c>
      <c r="BL33" s="252">
        <f>SUM(ถ้ำพรรณรา!M33)</f>
        <v>0</v>
      </c>
      <c r="BM33" s="252">
        <f>SUM(ถ้ำพรรณรา!N33)</f>
        <v>0</v>
      </c>
      <c r="BN33" s="220">
        <f>SUM(พระพรหม!L33)</f>
        <v>0</v>
      </c>
      <c r="BO33" s="220">
        <f>SUM(พระพรหม!M33)</f>
        <v>0</v>
      </c>
      <c r="BP33" s="220">
        <f>SUM(พระพรหม!N33)</f>
        <v>0</v>
      </c>
      <c r="BQ33" s="206">
        <f>SUM(เฉลิมพระเกียรติ!L33)</f>
        <v>0</v>
      </c>
      <c r="BR33" s="206">
        <f>SUM(เฉลิมพระเกียรติ!M33)</f>
        <v>0</v>
      </c>
      <c r="BS33" s="206">
        <f>SUM(เฉลิมพระเกียรติ!N33)</f>
        <v>0</v>
      </c>
      <c r="BT33" s="209">
        <f>SUM(นบพิตำ!L33)</f>
        <v>0</v>
      </c>
      <c r="BU33" s="209">
        <f>SUM(นบพิตำ!M33)</f>
        <v>0</v>
      </c>
      <c r="BV33" s="209">
        <f>SUM(นบพิตำ!N33)</f>
        <v>0</v>
      </c>
      <c r="BW33" s="244">
        <f>SUM(ช้างกลาง!L33)</f>
        <v>0</v>
      </c>
      <c r="BX33" s="244">
        <f>SUM(ช้างกลาง!M33)</f>
        <v>0</v>
      </c>
      <c r="BY33" s="244">
        <f>SUM(ช้างกลาง!N33)</f>
        <v>0</v>
      </c>
      <c r="BZ33" s="206">
        <f>SUM(เมือง!L33)</f>
        <v>0</v>
      </c>
      <c r="CA33" s="206">
        <f>SUM(เมือง!M33)</f>
        <v>0</v>
      </c>
      <c r="CB33" s="206">
        <f>SUM(เมือง!N33)</f>
        <v>0</v>
      </c>
    </row>
    <row r="34" spans="1:80" ht="18.75" customHeight="1">
      <c r="A34" s="112"/>
      <c r="B34" s="216">
        <v>1.18</v>
      </c>
      <c r="C34" s="250" t="s">
        <v>136</v>
      </c>
      <c r="D34" s="258" t="s">
        <v>127</v>
      </c>
      <c r="E34" s="118" t="s">
        <v>116</v>
      </c>
      <c r="F34" s="254">
        <v>1</v>
      </c>
      <c r="G34" s="253" t="s">
        <v>121</v>
      </c>
      <c r="H34" s="180" t="s">
        <v>122</v>
      </c>
      <c r="I34" s="180" t="s">
        <v>123</v>
      </c>
      <c r="J34" s="180" t="s">
        <v>124</v>
      </c>
      <c r="K34" s="180" t="s">
        <v>125</v>
      </c>
      <c r="L34" s="172">
        <f>SUM(ทุ่งสง!L34)</f>
        <v>3</v>
      </c>
      <c r="M34" s="172">
        <f>SUM(ทุ่งสง!M34)</f>
        <v>3</v>
      </c>
      <c r="N34" s="204">
        <f>SUM(ทุ่งสง!N34)</f>
        <v>0.03</v>
      </c>
      <c r="O34" s="206">
        <f>SUM(สิชล!L34)</f>
        <v>3</v>
      </c>
      <c r="P34" s="206">
        <f>SUM(สิชล!M34)</f>
        <v>3</v>
      </c>
      <c r="Q34" s="206">
        <f>SUM(สิชล!N34)</f>
        <v>0.03</v>
      </c>
      <c r="R34" s="209">
        <f>SUM(ท่าศาลา!L34)</f>
        <v>3</v>
      </c>
      <c r="S34" s="209">
        <f>SUM(ท่าศาลา!M34)</f>
        <v>3</v>
      </c>
      <c r="T34" s="209">
        <f>SUM(ท่าศาลา!N34)</f>
        <v>0.03</v>
      </c>
      <c r="U34" s="212">
        <f>SUM(ฉวาง!L34)</f>
        <v>3</v>
      </c>
      <c r="V34" s="212">
        <f>SUM(ฉวาง!M34)</f>
        <v>3</v>
      </c>
      <c r="W34" s="212">
        <f>SUM(ฉวาง!N34)</f>
        <v>0.03</v>
      </c>
      <c r="X34" s="214">
        <f>SUM(ปากพนัง!L34)</f>
        <v>3</v>
      </c>
      <c r="Y34" s="214">
        <f>SUM(ปากพนัง!M34)</f>
        <v>3</v>
      </c>
      <c r="Z34" s="214">
        <f>SUM(ปากพนัง!N34)</f>
        <v>0.03</v>
      </c>
      <c r="AA34" s="217">
        <f>SUM(ชะอวด!L34)</f>
        <v>3</v>
      </c>
      <c r="AB34" s="217">
        <f>SUM(ชะอวด!M34)</f>
        <v>3</v>
      </c>
      <c r="AC34" s="217">
        <f>SUM(ชะอวด!N34)</f>
        <v>0.03</v>
      </c>
      <c r="AD34" s="220">
        <f>SUM(ทุ่งใหญ่!L34)</f>
        <v>3</v>
      </c>
      <c r="AE34" s="220">
        <f>SUM(ทุ่งใหญ่!M34)</f>
        <v>3</v>
      </c>
      <c r="AF34" s="220">
        <f>SUM(ทุ่งใหญ่!N34)</f>
        <v>0.03</v>
      </c>
      <c r="AG34" s="209">
        <f>SUM(เชียรใหญ่!L34)</f>
        <v>3</v>
      </c>
      <c r="AH34" s="209">
        <f>SUM(เชียรใหญ่!M34)</f>
        <v>3</v>
      </c>
      <c r="AI34" s="209">
        <f>SUM(เชียรใหญ่!N34)</f>
        <v>0.03</v>
      </c>
      <c r="AJ34" s="224">
        <f>SUM(ร่อนพิบูลย์!L34)</f>
        <v>3</v>
      </c>
      <c r="AK34" s="224">
        <f>SUM(ร่อนพิบูลย์!M34)</f>
        <v>3</v>
      </c>
      <c r="AL34" s="224">
        <f>SUM(ร่อนพิบูลย์!N34)</f>
        <v>0.03</v>
      </c>
      <c r="AM34" s="227">
        <f>SUM(ลานสกา!L34)</f>
        <v>3</v>
      </c>
      <c r="AN34" s="227">
        <f>SUM(ลานสกา!M34)</f>
        <v>3</v>
      </c>
      <c r="AO34" s="227">
        <f>SUM(ลานสกา!N34)</f>
        <v>0.03</v>
      </c>
      <c r="AP34" s="231">
        <f>SUM(พิปูน!L34)</f>
        <v>3</v>
      </c>
      <c r="AQ34" s="231">
        <f>SUM(พิปูน!M34)</f>
        <v>3</v>
      </c>
      <c r="AR34" s="231">
        <f>SUM(พิปูน!N34)</f>
        <v>0.03</v>
      </c>
      <c r="AS34" s="235">
        <f>SUM(หัวไทร!L34)</f>
        <v>3</v>
      </c>
      <c r="AT34" s="235">
        <f>SUM(หัวไทร!M34)</f>
        <v>3</v>
      </c>
      <c r="AU34" s="235">
        <f>SUM(หัวไทร!N34)</f>
        <v>0.03</v>
      </c>
      <c r="AV34" s="237">
        <f>SUM(ขนอม!L34)</f>
        <v>3</v>
      </c>
      <c r="AW34" s="237">
        <f>SUM(ขนอม!M34)</f>
        <v>3</v>
      </c>
      <c r="AX34" s="237">
        <f>SUM(ขนอม!N34)</f>
        <v>0.03</v>
      </c>
      <c r="AY34" s="241">
        <f>SUM(นาบอน!L34)</f>
        <v>3</v>
      </c>
      <c r="AZ34" s="241">
        <f>SUM(นาบอน!M34)</f>
        <v>3</v>
      </c>
      <c r="BA34" s="241">
        <f>SUM(นาบอน!N34)</f>
        <v>0.03</v>
      </c>
      <c r="BB34" s="244">
        <f>SUM(พรหมคีรี!L34)</f>
        <v>3</v>
      </c>
      <c r="BC34" s="244">
        <f>SUM(พรหมคีรี!M34)</f>
        <v>3</v>
      </c>
      <c r="BD34" s="244">
        <f>SUM(พรหมคีรี!N34)</f>
        <v>0.03</v>
      </c>
      <c r="BE34" s="247">
        <f>SUM(บางขัน!L34)</f>
        <v>3</v>
      </c>
      <c r="BF34" s="247">
        <f>SUM(บางขัน!M34)</f>
        <v>3</v>
      </c>
      <c r="BG34" s="247">
        <f>SUM(บางขัน!N34)</f>
        <v>0.03</v>
      </c>
      <c r="BH34" s="231">
        <f>SUM(จุฬาภรณ์!L34)</f>
        <v>3</v>
      </c>
      <c r="BI34" s="231">
        <f>SUM(จุฬาภรณ์!M34)</f>
        <v>3</v>
      </c>
      <c r="BJ34" s="231">
        <f>SUM(จุฬาภรณ์!N34)</f>
        <v>0.03</v>
      </c>
      <c r="BK34" s="252">
        <f>SUM(ถ้ำพรรณรา!L34)</f>
        <v>3</v>
      </c>
      <c r="BL34" s="252">
        <f>SUM(ถ้ำพรรณรา!M34)</f>
        <v>3</v>
      </c>
      <c r="BM34" s="252">
        <f>SUM(ถ้ำพรรณรา!N34)</f>
        <v>0.03</v>
      </c>
      <c r="BN34" s="220">
        <f>SUM(พระพรหม!L34)</f>
        <v>3</v>
      </c>
      <c r="BO34" s="220">
        <f>SUM(พระพรหม!M34)</f>
        <v>3</v>
      </c>
      <c r="BP34" s="220">
        <f>SUM(พระพรหม!N34)</f>
        <v>0.03</v>
      </c>
      <c r="BQ34" s="206">
        <f>SUM(เฉลิมพระเกียรติ!L34)</f>
        <v>3</v>
      </c>
      <c r="BR34" s="206">
        <f>SUM(เฉลิมพระเกียรติ!M34)</f>
        <v>3</v>
      </c>
      <c r="BS34" s="206">
        <f>SUM(เฉลิมพระเกียรติ!N34)</f>
        <v>0.03</v>
      </c>
      <c r="BT34" s="209">
        <f>SUM(นบพิตำ!L34)</f>
        <v>3</v>
      </c>
      <c r="BU34" s="209">
        <f>SUM(นบพิตำ!M34)</f>
        <v>3</v>
      </c>
      <c r="BV34" s="209">
        <f>SUM(นบพิตำ!N34)</f>
        <v>0.03</v>
      </c>
      <c r="BW34" s="244">
        <f>SUM(ช้างกลาง!L34)</f>
        <v>3</v>
      </c>
      <c r="BX34" s="244">
        <f>SUM(ช้างกลาง!M34)</f>
        <v>3</v>
      </c>
      <c r="BY34" s="244">
        <f>SUM(ช้างกลาง!N34)</f>
        <v>0.03</v>
      </c>
      <c r="BZ34" s="206">
        <f>SUM(เมือง!L34)</f>
        <v>3</v>
      </c>
      <c r="CA34" s="206">
        <f>SUM(เมือง!M34)</f>
        <v>3</v>
      </c>
      <c r="CB34" s="206">
        <f>SUM(เมือง!N34)</f>
        <v>0.03</v>
      </c>
    </row>
    <row r="35" spans="1:80" ht="18.75" customHeight="1">
      <c r="A35" s="225" t="s">
        <v>39</v>
      </c>
      <c r="B35" s="259">
        <v>1.19</v>
      </c>
      <c r="C35" s="260" t="s">
        <v>137</v>
      </c>
      <c r="D35" s="261">
        <v>0.54</v>
      </c>
      <c r="E35" s="262" t="s">
        <v>94</v>
      </c>
      <c r="F35" s="264">
        <v>2.5</v>
      </c>
      <c r="G35" s="127">
        <v>52</v>
      </c>
      <c r="H35" s="127">
        <v>53</v>
      </c>
      <c r="I35" s="127">
        <v>54</v>
      </c>
      <c r="J35" s="265">
        <v>55</v>
      </c>
      <c r="K35" s="127">
        <v>56</v>
      </c>
      <c r="L35" s="172">
        <f>SUM(ทุ่งสง!L35)</f>
        <v>68.92</v>
      </c>
      <c r="M35" s="172">
        <f>SUM(ทุ่งสง!M35)</f>
        <v>5</v>
      </c>
      <c r="N35" s="204">
        <f>SUM(ทุ่งสง!N35)</f>
        <v>0.125</v>
      </c>
      <c r="O35" s="206">
        <f>SUM(สิชล!L35)</f>
        <v>86.42</v>
      </c>
      <c r="P35" s="206">
        <f>SUM(สิชล!M35)</f>
        <v>5</v>
      </c>
      <c r="Q35" s="206">
        <f>SUM(สิชล!N35)</f>
        <v>0.125</v>
      </c>
      <c r="R35" s="209">
        <f>SUM(ท่าศาลา!L35)</f>
        <v>77.180000000000007</v>
      </c>
      <c r="S35" s="209">
        <f>SUM(ท่าศาลา!M35)</f>
        <v>5</v>
      </c>
      <c r="T35" s="209">
        <f>SUM(ท่าศาลา!N35)</f>
        <v>0.125</v>
      </c>
      <c r="U35" s="212">
        <f>SUM(ฉวาง!L35)</f>
        <v>82.2</v>
      </c>
      <c r="V35" s="212">
        <f>SUM(ฉวาง!M35)</f>
        <v>5</v>
      </c>
      <c r="W35" s="212">
        <f>SUM(ฉวาง!N35)</f>
        <v>0.125</v>
      </c>
      <c r="X35" s="214">
        <f>SUM(ปากพนัง!L35)</f>
        <v>73</v>
      </c>
      <c r="Y35" s="214">
        <f>SUM(ปากพนัง!M35)</f>
        <v>5</v>
      </c>
      <c r="Z35" s="214">
        <f>SUM(ปากพนัง!N35)</f>
        <v>0.125</v>
      </c>
      <c r="AA35" s="217">
        <f>SUM(ชะอวด!L35)</f>
        <v>78.260000000000005</v>
      </c>
      <c r="AB35" s="217">
        <f>SUM(ชะอวด!M35)</f>
        <v>5</v>
      </c>
      <c r="AC35" s="217">
        <f>SUM(ชะอวด!N35)</f>
        <v>0.125</v>
      </c>
      <c r="AD35" s="220">
        <f>SUM(ทุ่งใหญ่!L35)</f>
        <v>78.959999999999994</v>
      </c>
      <c r="AE35" s="220">
        <f>SUM(ทุ่งใหญ่!M35)</f>
        <v>5</v>
      </c>
      <c r="AF35" s="220">
        <f>SUM(ทุ่งใหญ่!N35)</f>
        <v>0.125</v>
      </c>
      <c r="AG35" s="209">
        <f>SUM(เชียรใหญ่!L35)</f>
        <v>78.7</v>
      </c>
      <c r="AH35" s="209">
        <f>SUM(เชียรใหญ่!M35)</f>
        <v>5</v>
      </c>
      <c r="AI35" s="209">
        <f>SUM(เชียรใหญ่!N35)</f>
        <v>0.125</v>
      </c>
      <c r="AJ35" s="224">
        <f>SUM(ร่อนพิบูลย์!L35)</f>
        <v>77.41</v>
      </c>
      <c r="AK35" s="224">
        <f>SUM(ร่อนพิบูลย์!M35)</f>
        <v>5</v>
      </c>
      <c r="AL35" s="224">
        <f>SUM(ร่อนพิบูลย์!N35)</f>
        <v>0.125</v>
      </c>
      <c r="AM35" s="227">
        <f>SUM(ลานสกา!L35)</f>
        <v>86.11</v>
      </c>
      <c r="AN35" s="227">
        <f>SUM(ลานสกา!M35)</f>
        <v>5</v>
      </c>
      <c r="AO35" s="227">
        <f>SUM(ลานสกา!N35)</f>
        <v>0.125</v>
      </c>
      <c r="AP35" s="231">
        <f>SUM(พิปูน!L35)</f>
        <v>80.540000000000006</v>
      </c>
      <c r="AQ35" s="231">
        <f>SUM(พิปูน!M35)</f>
        <v>5</v>
      </c>
      <c r="AR35" s="231">
        <f>SUM(พิปูน!N35)</f>
        <v>0.125</v>
      </c>
      <c r="AS35" s="235">
        <f>SUM(หัวไทร!L35)</f>
        <v>87.57</v>
      </c>
      <c r="AT35" s="235">
        <f>SUM(หัวไทร!M35)</f>
        <v>5</v>
      </c>
      <c r="AU35" s="235">
        <f>SUM(หัวไทร!N35)</f>
        <v>0.125</v>
      </c>
      <c r="AV35" s="237">
        <f>SUM(ขนอม!L35)</f>
        <v>57.14</v>
      </c>
      <c r="AW35" s="237">
        <f>SUM(ขนอม!M35)</f>
        <v>5</v>
      </c>
      <c r="AX35" s="237">
        <f>SUM(ขนอม!N35)</f>
        <v>0.125</v>
      </c>
      <c r="AY35" s="241">
        <f>SUM(นาบอน!L35)</f>
        <v>80.17</v>
      </c>
      <c r="AZ35" s="241">
        <f>SUM(นาบอน!M35)</f>
        <v>5</v>
      </c>
      <c r="BA35" s="241">
        <f>SUM(นาบอน!N35)</f>
        <v>0.125</v>
      </c>
      <c r="BB35" s="244">
        <f>SUM(พรหมคีรี!L35)</f>
        <v>58.96</v>
      </c>
      <c r="BC35" s="244">
        <f>SUM(พรหมคีรี!M35)</f>
        <v>5</v>
      </c>
      <c r="BD35" s="244">
        <f>SUM(พรหมคีรี!N35)</f>
        <v>0.125</v>
      </c>
      <c r="BE35" s="247">
        <f>SUM(บางขัน!L35)</f>
        <v>88.54</v>
      </c>
      <c r="BF35" s="247">
        <f>SUM(บางขัน!M35)</f>
        <v>5</v>
      </c>
      <c r="BG35" s="247">
        <f>SUM(บางขัน!N35)</f>
        <v>0.125</v>
      </c>
      <c r="BH35" s="231">
        <f>SUM(จุฬาภรณ์!L35)</f>
        <v>71.37</v>
      </c>
      <c r="BI35" s="231">
        <f>SUM(จุฬาภรณ์!M35)</f>
        <v>5</v>
      </c>
      <c r="BJ35" s="231">
        <f>SUM(จุฬาภรณ์!N35)</f>
        <v>0.125</v>
      </c>
      <c r="BK35" s="252">
        <f>SUM(ถ้ำพรรณรา!L35)</f>
        <v>91.74</v>
      </c>
      <c r="BL35" s="252">
        <f>SUM(ถ้ำพรรณรา!M35)</f>
        <v>5</v>
      </c>
      <c r="BM35" s="252">
        <f>SUM(ถ้ำพรรณรา!N35)</f>
        <v>0.125</v>
      </c>
      <c r="BN35" s="220">
        <f>SUM(พระพรหม!L35)</f>
        <v>90.48</v>
      </c>
      <c r="BO35" s="220">
        <f>SUM(พระพรหม!M35)</f>
        <v>5</v>
      </c>
      <c r="BP35" s="220">
        <f>SUM(พระพรหม!N35)</f>
        <v>0.125</v>
      </c>
      <c r="BQ35" s="206">
        <f>SUM(เฉลิมพระเกียรติ!L35)</f>
        <v>76.12</v>
      </c>
      <c r="BR35" s="206">
        <f>SUM(เฉลิมพระเกียรติ!M35)</f>
        <v>5</v>
      </c>
      <c r="BS35" s="206">
        <f>SUM(เฉลิมพระเกียรติ!N35)</f>
        <v>0.125</v>
      </c>
      <c r="BT35" s="209">
        <f>SUM(นบพิตำ!L35)</f>
        <v>83.56</v>
      </c>
      <c r="BU35" s="209">
        <f>SUM(นบพิตำ!M35)</f>
        <v>5</v>
      </c>
      <c r="BV35" s="209">
        <f>SUM(นบพิตำ!N35)</f>
        <v>0.125</v>
      </c>
      <c r="BW35" s="244">
        <f>SUM(ช้างกลาง!L35)</f>
        <v>60.4</v>
      </c>
      <c r="BX35" s="244">
        <f>SUM(ช้างกลาง!M35)</f>
        <v>5</v>
      </c>
      <c r="BY35" s="244">
        <f>SUM(ช้างกลาง!N35)</f>
        <v>0.125</v>
      </c>
      <c r="BZ35" s="206">
        <f>SUM(เมือง!L35)</f>
        <v>78.45</v>
      </c>
      <c r="CA35" s="206">
        <f>SUM(เมือง!M35)</f>
        <v>5</v>
      </c>
      <c r="CB35" s="206">
        <f>SUM(เมือง!N35)</f>
        <v>0.125</v>
      </c>
    </row>
    <row r="36" spans="1:80" ht="18.75" customHeight="1">
      <c r="A36" s="225" t="s">
        <v>138</v>
      </c>
      <c r="B36" s="259">
        <v>1.2</v>
      </c>
      <c r="C36" s="267" t="s">
        <v>139</v>
      </c>
      <c r="D36" s="268" t="s">
        <v>130</v>
      </c>
      <c r="E36" s="272" t="s">
        <v>116</v>
      </c>
      <c r="F36" s="271">
        <v>3</v>
      </c>
      <c r="G36" s="255" t="s">
        <v>128</v>
      </c>
      <c r="H36" s="127" t="s">
        <v>129</v>
      </c>
      <c r="I36" s="180" t="s">
        <v>123</v>
      </c>
      <c r="J36" s="180" t="s">
        <v>124</v>
      </c>
      <c r="K36" s="127" t="s">
        <v>130</v>
      </c>
      <c r="L36" s="172">
        <f>SUM(ทุ่งสง!L36)</f>
        <v>2.5</v>
      </c>
      <c r="M36" s="172">
        <f>SUM(ทุ่งสง!M36)</f>
        <v>2.5</v>
      </c>
      <c r="N36" s="204">
        <f>SUM(ทุ่งสง!N36)</f>
        <v>7.4999999999999997E-2</v>
      </c>
      <c r="O36" s="206">
        <f>SUM(สิชล!L36)</f>
        <v>5</v>
      </c>
      <c r="P36" s="206">
        <f>SUM(สิชล!M36)</f>
        <v>5</v>
      </c>
      <c r="Q36" s="206">
        <f>SUM(สิชล!N36)</f>
        <v>0.15</v>
      </c>
      <c r="R36" s="209">
        <f>SUM(ท่าศาลา!L36)</f>
        <v>2</v>
      </c>
      <c r="S36" s="209">
        <f>SUM(ท่าศาลา!M36)</f>
        <v>5</v>
      </c>
      <c r="T36" s="209">
        <f>SUM(ท่าศาลา!N36)</f>
        <v>0.15</v>
      </c>
      <c r="U36" s="212">
        <f>SUM(ฉวาง!L36)</f>
        <v>0</v>
      </c>
      <c r="V36" s="212">
        <f>SUM(ฉวาง!M36)</f>
        <v>0</v>
      </c>
      <c r="W36" s="212">
        <f>SUM(ฉวาง!N36)</f>
        <v>0</v>
      </c>
      <c r="X36" s="214">
        <f>SUM(ปากพนัง!L36)</f>
        <v>5</v>
      </c>
      <c r="Y36" s="214">
        <f>SUM(ปากพนัง!M36)</f>
        <v>5</v>
      </c>
      <c r="Z36" s="214">
        <f>SUM(ปากพนัง!N36)</f>
        <v>0.15</v>
      </c>
      <c r="AA36" s="217">
        <f>SUM(ชะอวด!L36)</f>
        <v>5</v>
      </c>
      <c r="AB36" s="217">
        <f>SUM(ชะอวด!M36)</f>
        <v>5</v>
      </c>
      <c r="AC36" s="217">
        <f>SUM(ชะอวด!N36)</f>
        <v>0.15</v>
      </c>
      <c r="AD36" s="220">
        <f>SUM(ทุ่งใหญ่!L36)</f>
        <v>5</v>
      </c>
      <c r="AE36" s="220">
        <f>SUM(ทุ่งใหญ่!M36)</f>
        <v>5</v>
      </c>
      <c r="AF36" s="220">
        <f>SUM(ทุ่งใหญ่!N36)</f>
        <v>0.15</v>
      </c>
      <c r="AG36" s="209">
        <f>SUM(เชียรใหญ่!L36)</f>
        <v>2.5</v>
      </c>
      <c r="AH36" s="209">
        <f>SUM(เชียรใหญ่!M36)</f>
        <v>2.5</v>
      </c>
      <c r="AI36" s="209">
        <f>SUM(เชียรใหญ่!N36)</f>
        <v>7.4999999999999997E-2</v>
      </c>
      <c r="AJ36" s="224">
        <f>SUM(ร่อนพิบูลย์!L36)</f>
        <v>2</v>
      </c>
      <c r="AK36" s="224">
        <f>SUM(ร่อนพิบูลย์!M36)</f>
        <v>5</v>
      </c>
      <c r="AL36" s="224">
        <f>SUM(ร่อนพิบูลย์!N36)</f>
        <v>0.15</v>
      </c>
      <c r="AM36" s="227">
        <f>SUM(ลานสกา!L36)</f>
        <v>5</v>
      </c>
      <c r="AN36" s="227">
        <f>SUM(ลานสกา!M36)</f>
        <v>5</v>
      </c>
      <c r="AO36" s="227">
        <f>SUM(ลานสกา!N36)</f>
        <v>0.15</v>
      </c>
      <c r="AP36" s="231">
        <f>SUM(พิปูน!L36)</f>
        <v>5</v>
      </c>
      <c r="AQ36" s="231">
        <f>SUM(พิปูน!M36)</f>
        <v>5</v>
      </c>
      <c r="AR36" s="231">
        <f>SUM(พิปูน!N36)</f>
        <v>0.15</v>
      </c>
      <c r="AS36" s="235">
        <f>SUM(หัวไทร!L36)</f>
        <v>0</v>
      </c>
      <c r="AT36" s="235">
        <f>SUM(หัวไทร!M36)</f>
        <v>0</v>
      </c>
      <c r="AU36" s="235">
        <f>SUM(หัวไทร!N36)</f>
        <v>0</v>
      </c>
      <c r="AV36" s="237">
        <f>SUM(ขนอม!L36)</f>
        <v>5</v>
      </c>
      <c r="AW36" s="237">
        <f>SUM(ขนอม!M36)</f>
        <v>5</v>
      </c>
      <c r="AX36" s="237">
        <f>SUM(ขนอม!N36)</f>
        <v>0.15</v>
      </c>
      <c r="AY36" s="241">
        <f>SUM(นาบอน!L36)</f>
        <v>2</v>
      </c>
      <c r="AZ36" s="241">
        <f>SUM(นาบอน!M36)</f>
        <v>5</v>
      </c>
      <c r="BA36" s="241">
        <f>SUM(นาบอน!N36)</f>
        <v>0.15</v>
      </c>
      <c r="BB36" s="244">
        <f>SUM(พรหมคีรี!L36)</f>
        <v>5</v>
      </c>
      <c r="BC36" s="244">
        <f>SUM(พรหมคีรี!M36)</f>
        <v>5</v>
      </c>
      <c r="BD36" s="244">
        <f>SUM(พรหมคีรี!N36)</f>
        <v>0.15</v>
      </c>
      <c r="BE36" s="247">
        <f>SUM(บางขัน!L36)</f>
        <v>5</v>
      </c>
      <c r="BF36" s="247">
        <f>SUM(บางขัน!M36)</f>
        <v>5</v>
      </c>
      <c r="BG36" s="247">
        <f>SUM(บางขัน!N36)</f>
        <v>0.15</v>
      </c>
      <c r="BH36" s="231">
        <f>SUM(จุฬาภรณ์!L36)</f>
        <v>5</v>
      </c>
      <c r="BI36" s="231">
        <f>SUM(จุฬาภรณ์!M36)</f>
        <v>5</v>
      </c>
      <c r="BJ36" s="231">
        <f>SUM(จุฬาภรณ์!N36)</f>
        <v>0.15</v>
      </c>
      <c r="BK36" s="252">
        <f>SUM(ถ้ำพรรณรา!L36)</f>
        <v>5</v>
      </c>
      <c r="BL36" s="252">
        <f>SUM(ถ้ำพรรณรา!M36)</f>
        <v>5</v>
      </c>
      <c r="BM36" s="252">
        <f>SUM(ถ้ำพรรณรา!N36)</f>
        <v>0.15</v>
      </c>
      <c r="BN36" s="220">
        <f>SUM(พระพรหม!L36)</f>
        <v>5</v>
      </c>
      <c r="BO36" s="220">
        <f>SUM(พระพรหม!M36)</f>
        <v>5</v>
      </c>
      <c r="BP36" s="220">
        <f>SUM(พระพรหม!N36)</f>
        <v>0.15</v>
      </c>
      <c r="BQ36" s="206">
        <f>SUM(เฉลิมพระเกียรติ!L36)</f>
        <v>5</v>
      </c>
      <c r="BR36" s="206">
        <f>SUM(เฉลิมพระเกียรติ!M36)</f>
        <v>5</v>
      </c>
      <c r="BS36" s="206">
        <f>SUM(เฉลิมพระเกียรติ!N36)</f>
        <v>0.15</v>
      </c>
      <c r="BT36" s="209">
        <f>SUM(นบพิตำ!L36)</f>
        <v>5</v>
      </c>
      <c r="BU36" s="209">
        <f>SUM(นบพิตำ!M36)</f>
        <v>5</v>
      </c>
      <c r="BV36" s="209">
        <f>SUM(นบพิตำ!N36)</f>
        <v>0.15</v>
      </c>
      <c r="BW36" s="244">
        <f>SUM(ช้างกลาง!L36)</f>
        <v>5</v>
      </c>
      <c r="BX36" s="244">
        <f>SUM(ช้างกลาง!M36)</f>
        <v>5</v>
      </c>
      <c r="BY36" s="244">
        <f>SUM(ช้างกลาง!N36)</f>
        <v>0.15</v>
      </c>
      <c r="BZ36" s="206">
        <f>SUM(เมือง!L36)</f>
        <v>5</v>
      </c>
      <c r="CA36" s="206">
        <f>SUM(เมือง!M36)</f>
        <v>5</v>
      </c>
      <c r="CB36" s="206">
        <f>SUM(เมือง!N36)</f>
        <v>0.15</v>
      </c>
    </row>
    <row r="37" spans="1:80" ht="18.75" customHeight="1">
      <c r="A37" s="225" t="s">
        <v>113</v>
      </c>
      <c r="B37" s="259">
        <v>1.21</v>
      </c>
      <c r="C37" s="134" t="s">
        <v>142</v>
      </c>
      <c r="D37" s="273">
        <v>0.87</v>
      </c>
      <c r="E37" s="274" t="s">
        <v>143</v>
      </c>
      <c r="F37" s="275">
        <v>1</v>
      </c>
      <c r="G37" s="276">
        <v>79</v>
      </c>
      <c r="H37" s="276">
        <v>81</v>
      </c>
      <c r="I37" s="276">
        <v>83</v>
      </c>
      <c r="J37" s="276">
        <v>85</v>
      </c>
      <c r="K37" s="276">
        <v>87</v>
      </c>
      <c r="L37" s="172">
        <f>SUM(ทุ่งสง!L37)</f>
        <v>0.5</v>
      </c>
      <c r="M37" s="172">
        <f>SUM(ทุ่งสง!M37)</f>
        <v>1</v>
      </c>
      <c r="N37" s="204">
        <f>SUM(ทุ่งสง!N37)</f>
        <v>0.01</v>
      </c>
      <c r="O37" s="206">
        <f>SUM(สิชล!L37)</f>
        <v>78.75</v>
      </c>
      <c r="P37" s="206">
        <f>SUM(สิชล!M37)</f>
        <v>1</v>
      </c>
      <c r="Q37" s="206">
        <f>SUM(สิชล!N37)</f>
        <v>0.01</v>
      </c>
      <c r="R37" s="209">
        <f>SUM(ท่าศาลา!L37)</f>
        <v>41.95</v>
      </c>
      <c r="S37" s="209">
        <f>SUM(ท่าศาลา!M37)</f>
        <v>1</v>
      </c>
      <c r="T37" s="209">
        <f>SUM(ท่าศาลา!N37)</f>
        <v>0.01</v>
      </c>
      <c r="U37" s="212">
        <f>SUM(ฉวาง!L37)</f>
        <v>75</v>
      </c>
      <c r="V37" s="212">
        <f>SUM(ฉวาง!M37)</f>
        <v>1</v>
      </c>
      <c r="W37" s="212">
        <f>SUM(ฉวาง!N37)</f>
        <v>0.01</v>
      </c>
      <c r="X37" s="214">
        <f>SUM(ปากพนัง!L37)</f>
        <v>0</v>
      </c>
      <c r="Y37" s="214">
        <f>SUM(ปากพนัง!M37)</f>
        <v>1</v>
      </c>
      <c r="Z37" s="214">
        <f>SUM(ปากพนัง!N37)</f>
        <v>0.01</v>
      </c>
      <c r="AA37" s="217">
        <f>SUM(ชะอวด!L37)</f>
        <v>76.47</v>
      </c>
      <c r="AB37" s="217">
        <f>SUM(ชะอวด!M37)</f>
        <v>1</v>
      </c>
      <c r="AC37" s="217">
        <f>SUM(ชะอวด!N37)</f>
        <v>0.01</v>
      </c>
      <c r="AD37" s="220">
        <f>SUM(ทุ่งใหญ่!L37)</f>
        <v>56.67</v>
      </c>
      <c r="AE37" s="220">
        <f>SUM(ทุ่งใหญ่!M37)</f>
        <v>1</v>
      </c>
      <c r="AF37" s="220">
        <f>SUM(ทุ่งใหญ่!N37)</f>
        <v>0.01</v>
      </c>
      <c r="AG37" s="209">
        <f>SUM(เชียรใหญ่!L37)</f>
        <v>75.83</v>
      </c>
      <c r="AH37" s="209">
        <f>SUM(เชียรใหญ่!M37)</f>
        <v>1</v>
      </c>
      <c r="AI37" s="209">
        <f>SUM(เชียรใหญ่!N37)</f>
        <v>0.01</v>
      </c>
      <c r="AJ37" s="224">
        <f>SUM(ร่อนพิบูลย์!L37)</f>
        <v>40</v>
      </c>
      <c r="AK37" s="224">
        <f>SUM(ร่อนพิบูลย์!M37)</f>
        <v>1</v>
      </c>
      <c r="AL37" s="224">
        <f>SUM(ร่อนพิบูลย์!N37)</f>
        <v>0.01</v>
      </c>
      <c r="AM37" s="227">
        <f>SUM(ลานสกา!L37)</f>
        <v>52.86</v>
      </c>
      <c r="AN37" s="227">
        <f>SUM(ลานสกา!M37)</f>
        <v>1</v>
      </c>
      <c r="AO37" s="227">
        <f>SUM(ลานสกา!N37)</f>
        <v>0.01</v>
      </c>
      <c r="AP37" s="231">
        <f>SUM(พิปูน!L37)</f>
        <v>0</v>
      </c>
      <c r="AQ37" s="231">
        <f>SUM(พิปูน!M37)</f>
        <v>1</v>
      </c>
      <c r="AR37" s="231">
        <f>SUM(พิปูน!N37)</f>
        <v>0.01</v>
      </c>
      <c r="AS37" s="235">
        <f>SUM(หัวไทร!L37)</f>
        <v>100</v>
      </c>
      <c r="AT37" s="235">
        <f>SUM(หัวไทร!M37)</f>
        <v>5</v>
      </c>
      <c r="AU37" s="235">
        <f>SUM(หัวไทร!N37)</f>
        <v>0.05</v>
      </c>
      <c r="AV37" s="237">
        <f>SUM(ขนอม!L37)</f>
        <v>80</v>
      </c>
      <c r="AW37" s="237">
        <f>SUM(ขนอม!M37)</f>
        <v>1.5</v>
      </c>
      <c r="AX37" s="237">
        <f>SUM(ขนอม!N37)</f>
        <v>1.4999999999999999E-2</v>
      </c>
      <c r="AY37" s="241">
        <f>SUM(นาบอน!L37)</f>
        <v>0</v>
      </c>
      <c r="AZ37" s="241">
        <f>SUM(นาบอน!M37)</f>
        <v>1</v>
      </c>
      <c r="BA37" s="241">
        <f>SUM(นาบอน!N37)</f>
        <v>0.01</v>
      </c>
      <c r="BB37" s="244">
        <f>SUM(พรหมคีรี!L37)</f>
        <v>0</v>
      </c>
      <c r="BC37" s="244">
        <f>SUM(พรหมคีรี!M37)</f>
        <v>1</v>
      </c>
      <c r="BD37" s="244">
        <f>SUM(พรหมคีรี!N37)</f>
        <v>0.01</v>
      </c>
      <c r="BE37" s="247">
        <f>SUM(บางขัน!L37)</f>
        <v>68.75</v>
      </c>
      <c r="BF37" s="247">
        <f>SUM(บางขัน!M37)</f>
        <v>1</v>
      </c>
      <c r="BG37" s="247">
        <f>SUM(บางขัน!N37)</f>
        <v>0.01</v>
      </c>
      <c r="BH37" s="231">
        <f>SUM(จุฬาภรณ์!L37)</f>
        <v>0</v>
      </c>
      <c r="BI37" s="231">
        <f>SUM(จุฬาภรณ์!M37)</f>
        <v>1</v>
      </c>
      <c r="BJ37" s="231">
        <f>SUM(จุฬาภรณ์!N37)</f>
        <v>0.01</v>
      </c>
      <c r="BK37" s="252">
        <f>SUM(ถ้ำพรรณรา!L37)</f>
        <v>0</v>
      </c>
      <c r="BL37" s="252">
        <f>SUM(ถ้ำพรรณรา!M37)</f>
        <v>1</v>
      </c>
      <c r="BM37" s="252">
        <f>SUM(ถ้ำพรรณรา!N37)</f>
        <v>0.01</v>
      </c>
      <c r="BN37" s="220">
        <f>SUM(พระพรหม!L37)</f>
        <v>12</v>
      </c>
      <c r="BO37" s="220">
        <f>SUM(พระพรหม!M37)</f>
        <v>1</v>
      </c>
      <c r="BP37" s="220">
        <f>SUM(พระพรหม!N37)</f>
        <v>0.01</v>
      </c>
      <c r="BQ37" s="206">
        <f>SUM(เฉลิมพระเกียรติ!L37)</f>
        <v>0</v>
      </c>
      <c r="BR37" s="206">
        <f>SUM(เฉลิมพระเกียรติ!M37)</f>
        <v>1</v>
      </c>
      <c r="BS37" s="206">
        <f>SUM(เฉลิมพระเกียรติ!N37)</f>
        <v>0.01</v>
      </c>
      <c r="BT37" s="209">
        <f>SUM(นบพิตำ!L37)</f>
        <v>0</v>
      </c>
      <c r="BU37" s="209">
        <f>SUM(นบพิตำ!M37)</f>
        <v>1</v>
      </c>
      <c r="BV37" s="209">
        <f>SUM(นบพิตำ!N37)</f>
        <v>0.01</v>
      </c>
      <c r="BW37" s="244">
        <f>SUM(ช้างกลาง!L37)</f>
        <v>0</v>
      </c>
      <c r="BX37" s="244">
        <f>SUM(ช้างกลาง!M37)</f>
        <v>1</v>
      </c>
      <c r="BY37" s="244">
        <f>SUM(ช้างกลาง!N37)</f>
        <v>0.01</v>
      </c>
      <c r="BZ37" s="206">
        <f>SUM(เมือง!L37)</f>
        <v>0</v>
      </c>
      <c r="CA37" s="206">
        <f>SUM(เมือง!M37)</f>
        <v>1</v>
      </c>
      <c r="CB37" s="206">
        <f>SUM(เมือง!N37)</f>
        <v>0.01</v>
      </c>
    </row>
    <row r="38" spans="1:80" ht="18.75" customHeight="1">
      <c r="A38" s="112" t="s">
        <v>39</v>
      </c>
      <c r="B38" s="259">
        <v>1.22</v>
      </c>
      <c r="C38" s="260" t="s">
        <v>144</v>
      </c>
      <c r="D38" s="268" t="s">
        <v>237</v>
      </c>
      <c r="E38" s="262" t="s">
        <v>94</v>
      </c>
      <c r="F38" s="275">
        <v>2.5</v>
      </c>
      <c r="G38" s="127">
        <v>3.6</v>
      </c>
      <c r="H38" s="127">
        <v>3.4</v>
      </c>
      <c r="I38" s="127">
        <v>3.2</v>
      </c>
      <c r="J38" s="127">
        <v>2.8</v>
      </c>
      <c r="K38" s="127">
        <v>2.4</v>
      </c>
      <c r="L38" s="172">
        <f>SUM(ทุ่งสง!L38)</f>
        <v>0</v>
      </c>
      <c r="M38" s="172">
        <f>SUM(ทุ่งสง!M38)</f>
        <v>5.0000000000000009</v>
      </c>
      <c r="N38" s="204">
        <f>SUM(ทุ่งสง!N38)</f>
        <v>0.12500000000000003</v>
      </c>
      <c r="O38" s="206">
        <f>SUM(สิชล!L38)</f>
        <v>0</v>
      </c>
      <c r="P38" s="206">
        <f>SUM(สิชล!M38)</f>
        <v>5.0000000000000009</v>
      </c>
      <c r="Q38" s="206">
        <f>SUM(สิชล!N38)</f>
        <v>0.12500000000000003</v>
      </c>
      <c r="R38" s="209">
        <f>SUM(ท่าศาลา!L38)</f>
        <v>5.13</v>
      </c>
      <c r="S38" s="209">
        <f>SUM(ท่าศาลา!M38)</f>
        <v>0.99999999999999911</v>
      </c>
      <c r="T38" s="209">
        <f>SUM(ท่าศาลา!N38)</f>
        <v>2.4999999999999977E-2</v>
      </c>
      <c r="U38" s="212">
        <f>SUM(ฉวาง!L38)</f>
        <v>0</v>
      </c>
      <c r="V38" s="212">
        <f>SUM(ฉวาง!M38)</f>
        <v>5.0000000000000009</v>
      </c>
      <c r="W38" s="212">
        <f>SUM(ฉวาง!N38)</f>
        <v>0.12500000000000003</v>
      </c>
      <c r="X38" s="214">
        <f>SUM(ปากพนัง!L38)</f>
        <v>0</v>
      </c>
      <c r="Y38" s="214">
        <f>SUM(ปากพนัง!M38)</f>
        <v>5.0000000000000009</v>
      </c>
      <c r="Z38" s="214">
        <f>SUM(ปากพนัง!N38)</f>
        <v>0.12500000000000003</v>
      </c>
      <c r="AA38" s="217">
        <f>SUM(ชะอวด!L38)</f>
        <v>0</v>
      </c>
      <c r="AB38" s="217">
        <f>SUM(ชะอวด!M38)</f>
        <v>5.0000000000000009</v>
      </c>
      <c r="AC38" s="217">
        <f>SUM(ชะอวด!N38)</f>
        <v>0.12500000000000003</v>
      </c>
      <c r="AD38" s="220">
        <f>SUM(ทุ่งใหญ่!L38)</f>
        <v>0</v>
      </c>
      <c r="AE38" s="220">
        <f>SUM(ทุ่งใหญ่!M38)</f>
        <v>5.0000000000000009</v>
      </c>
      <c r="AF38" s="220">
        <f>SUM(ทุ่งใหญ่!N38)</f>
        <v>0.12500000000000003</v>
      </c>
      <c r="AG38" s="209">
        <f>SUM(เชียรใหญ่!L38)</f>
        <v>0</v>
      </c>
      <c r="AH38" s="209">
        <f>SUM(เชียรใหญ่!M38)</f>
        <v>5.0000000000000009</v>
      </c>
      <c r="AI38" s="209">
        <f>SUM(เชียรใหญ่!N38)</f>
        <v>0.12500000000000003</v>
      </c>
      <c r="AJ38" s="224">
        <f>SUM(ร่อนพิบูลย์!L38)</f>
        <v>0</v>
      </c>
      <c r="AK38" s="224">
        <f>SUM(ร่อนพิบูลย์!M38)</f>
        <v>5.0000000000000009</v>
      </c>
      <c r="AL38" s="224">
        <f>SUM(ร่อนพิบูลย์!N38)</f>
        <v>0.12500000000000003</v>
      </c>
      <c r="AM38" s="227">
        <f>SUM(ลานสกา!L38)</f>
        <v>0</v>
      </c>
      <c r="AN38" s="227">
        <f>SUM(ลานสกา!M38)</f>
        <v>5.0000000000000009</v>
      </c>
      <c r="AO38" s="227">
        <f>SUM(ลานสกา!N38)</f>
        <v>0.12500000000000003</v>
      </c>
      <c r="AP38" s="231">
        <f>SUM(พิปูน!L38)</f>
        <v>0</v>
      </c>
      <c r="AQ38" s="231">
        <f>SUM(พิปูน!M38)</f>
        <v>5.0000000000000009</v>
      </c>
      <c r="AR38" s="231">
        <f>SUM(พิปูน!N38)</f>
        <v>0.12500000000000003</v>
      </c>
      <c r="AS38" s="235">
        <f>SUM(หัวไทร!L38)</f>
        <v>0</v>
      </c>
      <c r="AT38" s="235">
        <f>SUM(หัวไทร!M38)</f>
        <v>5.0000000000000009</v>
      </c>
      <c r="AU38" s="235">
        <f>SUM(หัวไทร!N38)</f>
        <v>0.12500000000000003</v>
      </c>
      <c r="AV38" s="237">
        <f>SUM(ขนอม!L38)</f>
        <v>0</v>
      </c>
      <c r="AW38" s="237">
        <f>SUM(ขนอม!M38)</f>
        <v>5.0000000000000009</v>
      </c>
      <c r="AX38" s="237">
        <f>SUM(ขนอม!N38)</f>
        <v>0.12500000000000003</v>
      </c>
      <c r="AY38" s="241">
        <f>SUM(นาบอน!L38)</f>
        <v>0</v>
      </c>
      <c r="AZ38" s="241">
        <f>SUM(นาบอน!M38)</f>
        <v>5.0000000000000009</v>
      </c>
      <c r="BA38" s="241">
        <f>SUM(นาบอน!N38)</f>
        <v>0.12500000000000003</v>
      </c>
      <c r="BB38" s="244">
        <f>SUM(พรหมคีรี!L38)</f>
        <v>0</v>
      </c>
      <c r="BC38" s="244">
        <f>SUM(พรหมคีรี!M38)</f>
        <v>5.0000000000000009</v>
      </c>
      <c r="BD38" s="244">
        <f>SUM(พรหมคีรี!N38)</f>
        <v>0.12500000000000003</v>
      </c>
      <c r="BE38" s="247">
        <f>SUM(บางขัน!L38)</f>
        <v>0</v>
      </c>
      <c r="BF38" s="247">
        <f>SUM(บางขัน!M38)</f>
        <v>5.0000000000000009</v>
      </c>
      <c r="BG38" s="247">
        <f>SUM(บางขัน!N38)</f>
        <v>0.12500000000000003</v>
      </c>
      <c r="BH38" s="231">
        <f>SUM(จุฬาภรณ์!L38)</f>
        <v>0</v>
      </c>
      <c r="BI38" s="231">
        <f>SUM(จุฬาภรณ์!M38)</f>
        <v>5.0000000000000009</v>
      </c>
      <c r="BJ38" s="231">
        <f>SUM(จุฬาภรณ์!N38)</f>
        <v>0.12500000000000003</v>
      </c>
      <c r="BK38" s="252">
        <f>SUM(ถ้ำพรรณรา!L38)</f>
        <v>0</v>
      </c>
      <c r="BL38" s="252">
        <f>SUM(ถ้ำพรรณรา!M38)</f>
        <v>5.0000000000000009</v>
      </c>
      <c r="BM38" s="252">
        <f>SUM(ถ้ำพรรณรา!N38)</f>
        <v>0.12500000000000003</v>
      </c>
      <c r="BN38" s="220">
        <f>SUM(พระพรหม!L38)</f>
        <v>0</v>
      </c>
      <c r="BO38" s="220">
        <f>SUM(พระพรหม!M38)</f>
        <v>5.0000000000000009</v>
      </c>
      <c r="BP38" s="220">
        <f>SUM(พระพรหม!N38)</f>
        <v>0.12500000000000003</v>
      </c>
      <c r="BQ38" s="206">
        <f>SUM(เฉลิมพระเกียรติ!L38)</f>
        <v>0</v>
      </c>
      <c r="BR38" s="206">
        <f>SUM(เฉลิมพระเกียรติ!M38)</f>
        <v>5.0000000000000009</v>
      </c>
      <c r="BS38" s="206">
        <f>SUM(เฉลิมพระเกียรติ!N38)</f>
        <v>0.12500000000000003</v>
      </c>
      <c r="BT38" s="209">
        <f>SUM(นบพิตำ!L38)</f>
        <v>0</v>
      </c>
      <c r="BU38" s="209">
        <f>SUM(นบพิตำ!M38)</f>
        <v>5.0000000000000009</v>
      </c>
      <c r="BV38" s="209">
        <f>SUM(นบพิตำ!N38)</f>
        <v>0.12500000000000003</v>
      </c>
      <c r="BW38" s="244">
        <f>SUM(ช้างกลาง!L38)</f>
        <v>0</v>
      </c>
      <c r="BX38" s="244">
        <f>SUM(ช้างกลาง!M38)</f>
        <v>5.0000000000000009</v>
      </c>
      <c r="BY38" s="244">
        <f>SUM(ช้างกลาง!N38)</f>
        <v>0.12500000000000003</v>
      </c>
      <c r="BZ38" s="206">
        <f>SUM(เมือง!L38)</f>
        <v>0</v>
      </c>
      <c r="CA38" s="206">
        <f>SUM(เมือง!M38)</f>
        <v>5.0000000000000009</v>
      </c>
      <c r="CB38" s="206">
        <f>SUM(เมือง!N38)</f>
        <v>0.12500000000000003</v>
      </c>
    </row>
    <row r="39" spans="1:80" ht="18.75" customHeight="1">
      <c r="A39" s="112" t="s">
        <v>39</v>
      </c>
      <c r="B39" s="259">
        <v>1.23</v>
      </c>
      <c r="C39" s="278" t="s">
        <v>146</v>
      </c>
      <c r="D39" s="268" t="s">
        <v>238</v>
      </c>
      <c r="E39" s="262" t="s">
        <v>94</v>
      </c>
      <c r="F39" s="275">
        <v>2.5</v>
      </c>
      <c r="G39" s="180">
        <v>22</v>
      </c>
      <c r="H39" s="180">
        <v>21.75</v>
      </c>
      <c r="I39" s="180">
        <v>21.5</v>
      </c>
      <c r="J39" s="180">
        <v>21.25</v>
      </c>
      <c r="K39" s="180">
        <v>21</v>
      </c>
      <c r="L39" s="172">
        <f>SUM(ทุ่งสง!L39)</f>
        <v>0.62</v>
      </c>
      <c r="M39" s="172">
        <f>SUM(ทุ่งสง!M39)</f>
        <v>5</v>
      </c>
      <c r="N39" s="204">
        <f>SUM(ทุ่งสง!N39)</f>
        <v>0.125</v>
      </c>
      <c r="O39" s="206">
        <f>SUM(สิชล!L39)</f>
        <v>0</v>
      </c>
      <c r="P39" s="206">
        <f>SUM(สิชล!M39)</f>
        <v>5</v>
      </c>
      <c r="Q39" s="206">
        <f>SUM(สิชล!N39)</f>
        <v>0.125</v>
      </c>
      <c r="R39" s="209">
        <f>SUM(ท่าศาลา!L39)</f>
        <v>0</v>
      </c>
      <c r="S39" s="209">
        <f>SUM(ท่าศาลา!M39)</f>
        <v>5</v>
      </c>
      <c r="T39" s="209">
        <f>SUM(ท่าศาลา!N39)</f>
        <v>0.125</v>
      </c>
      <c r="U39" s="212">
        <f>SUM(ฉวาง!L39)</f>
        <v>0</v>
      </c>
      <c r="V39" s="212">
        <f>SUM(ฉวาง!M39)</f>
        <v>5</v>
      </c>
      <c r="W39" s="212">
        <f>SUM(ฉวาง!N39)</f>
        <v>0.125</v>
      </c>
      <c r="X39" s="214">
        <f>SUM(ปากพนัง!L39)</f>
        <v>0</v>
      </c>
      <c r="Y39" s="214">
        <f>SUM(ปากพนัง!M39)</f>
        <v>5</v>
      </c>
      <c r="Z39" s="214">
        <f>SUM(ปากพนัง!N39)</f>
        <v>0.125</v>
      </c>
      <c r="AA39" s="217">
        <f>SUM(ชะอวด!L39)</f>
        <v>0</v>
      </c>
      <c r="AB39" s="217">
        <f>SUM(ชะอวด!M39)</f>
        <v>5</v>
      </c>
      <c r="AC39" s="217">
        <f>SUM(ชะอวด!N39)</f>
        <v>0.125</v>
      </c>
      <c r="AD39" s="220">
        <f>SUM(ทุ่งใหญ่!L39)</f>
        <v>10.76</v>
      </c>
      <c r="AE39" s="220">
        <f>SUM(ทุ่งใหญ่!M39)</f>
        <v>5</v>
      </c>
      <c r="AF39" s="220">
        <f>SUM(ทุ่งใหญ่!N39)</f>
        <v>0.125</v>
      </c>
      <c r="AG39" s="209">
        <f>SUM(เชียรใหญ่!L39)</f>
        <v>0</v>
      </c>
      <c r="AH39" s="209">
        <f>SUM(เชียรใหญ่!M39)</f>
        <v>5</v>
      </c>
      <c r="AI39" s="209">
        <f>SUM(เชียรใหญ่!N39)</f>
        <v>0.125</v>
      </c>
      <c r="AJ39" s="224">
        <f>SUM(ร่อนพิบูลย์!L39)</f>
        <v>0</v>
      </c>
      <c r="AK39" s="224">
        <f>SUM(ร่อนพิบูลย์!M39)</f>
        <v>5</v>
      </c>
      <c r="AL39" s="224">
        <f>SUM(ร่อนพิบูลย์!N39)</f>
        <v>0.125</v>
      </c>
      <c r="AM39" s="227">
        <f>SUM(ลานสกา!L39)</f>
        <v>0</v>
      </c>
      <c r="AN39" s="227">
        <f>SUM(ลานสกา!M39)</f>
        <v>5</v>
      </c>
      <c r="AO39" s="227">
        <f>SUM(ลานสกา!N39)</f>
        <v>0.125</v>
      </c>
      <c r="AP39" s="231">
        <f>SUM(พิปูน!L39)</f>
        <v>0</v>
      </c>
      <c r="AQ39" s="231">
        <f>SUM(พิปูน!M39)</f>
        <v>5</v>
      </c>
      <c r="AR39" s="231">
        <f>SUM(พิปูน!N39)</f>
        <v>0.125</v>
      </c>
      <c r="AS39" s="235">
        <f>SUM(หัวไทร!L39)</f>
        <v>0</v>
      </c>
      <c r="AT39" s="235">
        <f>SUM(หัวไทร!M39)</f>
        <v>5</v>
      </c>
      <c r="AU39" s="235">
        <f>SUM(หัวไทร!N39)</f>
        <v>0.125</v>
      </c>
      <c r="AV39" s="237">
        <f>SUM(ขนอม!L39)</f>
        <v>0</v>
      </c>
      <c r="AW39" s="237">
        <f>SUM(ขนอม!M39)</f>
        <v>5</v>
      </c>
      <c r="AX39" s="237">
        <f>SUM(ขนอม!N39)</f>
        <v>0.125</v>
      </c>
      <c r="AY39" s="241">
        <f>SUM(นาบอน!L39)</f>
        <v>0</v>
      </c>
      <c r="AZ39" s="241">
        <f>SUM(นาบอน!M39)</f>
        <v>5</v>
      </c>
      <c r="BA39" s="241">
        <f>SUM(นาบอน!N39)</f>
        <v>0.125</v>
      </c>
      <c r="BB39" s="244">
        <f>SUM(พรหมคีรี!L39)</f>
        <v>0</v>
      </c>
      <c r="BC39" s="244">
        <f>SUM(พรหมคีรี!M39)</f>
        <v>5</v>
      </c>
      <c r="BD39" s="244">
        <f>SUM(พรหมคีรี!N39)</f>
        <v>0.125</v>
      </c>
      <c r="BE39" s="247">
        <f>SUM(บางขัน!L39)</f>
        <v>0</v>
      </c>
      <c r="BF39" s="247">
        <f>SUM(บางขัน!M39)</f>
        <v>5</v>
      </c>
      <c r="BG39" s="247">
        <f>SUM(บางขัน!N39)</f>
        <v>0.125</v>
      </c>
      <c r="BH39" s="231">
        <f>SUM(จุฬาภรณ์!L39)</f>
        <v>0</v>
      </c>
      <c r="BI39" s="231">
        <f>SUM(จุฬาภรณ์!M39)</f>
        <v>5</v>
      </c>
      <c r="BJ39" s="231">
        <f>SUM(จุฬาภรณ์!N39)</f>
        <v>0.125</v>
      </c>
      <c r="BK39" s="252">
        <f>SUM(ถ้ำพรรณรา!L39)</f>
        <v>0</v>
      </c>
      <c r="BL39" s="252">
        <f>SUM(ถ้ำพรรณรา!M39)</f>
        <v>5</v>
      </c>
      <c r="BM39" s="252">
        <f>SUM(ถ้ำพรรณรา!N39)</f>
        <v>0.125</v>
      </c>
      <c r="BN39" s="220">
        <f>SUM(พระพรหม!L39)</f>
        <v>0</v>
      </c>
      <c r="BO39" s="220">
        <f>SUM(พระพรหม!M39)</f>
        <v>5</v>
      </c>
      <c r="BP39" s="220">
        <f>SUM(พระพรหม!N39)</f>
        <v>0.125</v>
      </c>
      <c r="BQ39" s="206">
        <f>SUM(เฉลิมพระเกียรติ!L39)</f>
        <v>0</v>
      </c>
      <c r="BR39" s="206">
        <f>SUM(เฉลิมพระเกียรติ!M39)</f>
        <v>5</v>
      </c>
      <c r="BS39" s="206">
        <f>SUM(เฉลิมพระเกียรติ!N39)</f>
        <v>0.125</v>
      </c>
      <c r="BT39" s="209">
        <f>SUM(นบพิตำ!L39)</f>
        <v>0</v>
      </c>
      <c r="BU39" s="209">
        <f>SUM(นบพิตำ!M39)</f>
        <v>5</v>
      </c>
      <c r="BV39" s="209">
        <f>SUM(นบพิตำ!N39)</f>
        <v>0.125</v>
      </c>
      <c r="BW39" s="244">
        <f>SUM(ช้างกลาง!L39)</f>
        <v>0</v>
      </c>
      <c r="BX39" s="244">
        <f>SUM(ช้างกลาง!M39)</f>
        <v>5</v>
      </c>
      <c r="BY39" s="244">
        <f>SUM(ช้างกลาง!N39)</f>
        <v>0.125</v>
      </c>
      <c r="BZ39" s="206">
        <f>SUM(เมือง!L39)</f>
        <v>7.37</v>
      </c>
      <c r="CA39" s="206">
        <f>SUM(เมือง!M39)</f>
        <v>5</v>
      </c>
      <c r="CB39" s="206">
        <f>SUM(เมือง!N39)</f>
        <v>0.125</v>
      </c>
    </row>
    <row r="40" spans="1:80" ht="18.75" customHeight="1">
      <c r="A40" s="534" t="s">
        <v>39</v>
      </c>
      <c r="B40" s="279">
        <v>1.24</v>
      </c>
      <c r="C40" s="280" t="s">
        <v>148</v>
      </c>
      <c r="D40" s="281" t="s">
        <v>149</v>
      </c>
      <c r="E40" s="262" t="s">
        <v>94</v>
      </c>
      <c r="F40" s="282">
        <v>1.3</v>
      </c>
      <c r="G40" s="127">
        <v>2.4</v>
      </c>
      <c r="H40" s="127">
        <v>2.2000000000000002</v>
      </c>
      <c r="I40" s="127">
        <v>2</v>
      </c>
      <c r="J40" s="127">
        <v>1.8</v>
      </c>
      <c r="K40" s="127">
        <v>1.6</v>
      </c>
      <c r="L40" s="172">
        <f>SUM(ทุ่งสง!L40)</f>
        <v>0.66</v>
      </c>
      <c r="M40" s="172">
        <f>SUM(ทุ่งสง!M40)</f>
        <v>5</v>
      </c>
      <c r="N40" s="204">
        <f>SUM(ทุ่งสง!N40)</f>
        <v>6.5000000000000002E-2</v>
      </c>
      <c r="O40" s="206">
        <f>SUM(สิชล!L40)</f>
        <v>1.1299999999999999</v>
      </c>
      <c r="P40" s="206">
        <f>SUM(สิชล!M40)</f>
        <v>5</v>
      </c>
      <c r="Q40" s="206">
        <f>SUM(สิชล!N40)</f>
        <v>6.5000000000000002E-2</v>
      </c>
      <c r="R40" s="209">
        <f>SUM(ท่าศาลา!L40)</f>
        <v>0.6</v>
      </c>
      <c r="S40" s="209">
        <f>SUM(ท่าศาลา!M40)</f>
        <v>5</v>
      </c>
      <c r="T40" s="209">
        <f>SUM(ท่าศาลา!N40)</f>
        <v>6.5000000000000002E-2</v>
      </c>
      <c r="U40" s="212">
        <f>SUM(ฉวาง!L40)</f>
        <v>0.6</v>
      </c>
      <c r="V40" s="212">
        <f>SUM(ฉวาง!M40)</f>
        <v>5</v>
      </c>
      <c r="W40" s="212">
        <f>SUM(ฉวาง!N40)</f>
        <v>6.5000000000000002E-2</v>
      </c>
      <c r="X40" s="214">
        <f>SUM(ปากพนัง!L40)</f>
        <v>1.06</v>
      </c>
      <c r="Y40" s="214">
        <f>SUM(ปากพนัง!M40)</f>
        <v>5</v>
      </c>
      <c r="Z40" s="214">
        <f>SUM(ปากพนัง!N40)</f>
        <v>6.5000000000000002E-2</v>
      </c>
      <c r="AA40" s="217">
        <f>SUM(ชะอวด!L40)</f>
        <v>0.54</v>
      </c>
      <c r="AB40" s="217">
        <f>SUM(ชะอวด!M40)</f>
        <v>5</v>
      </c>
      <c r="AC40" s="217">
        <f>SUM(ชะอวด!N40)</f>
        <v>6.5000000000000002E-2</v>
      </c>
      <c r="AD40" s="220">
        <f>SUM(ทุ่งใหญ่!L40)</f>
        <v>0.69</v>
      </c>
      <c r="AE40" s="220">
        <f>SUM(ทุ่งใหญ่!M40)</f>
        <v>5</v>
      </c>
      <c r="AF40" s="220">
        <f>SUM(ทุ่งใหญ่!N40)</f>
        <v>6.5000000000000002E-2</v>
      </c>
      <c r="AG40" s="209">
        <f>SUM(เชียรใหญ่!L40)</f>
        <v>1.67</v>
      </c>
      <c r="AH40" s="209">
        <f>SUM(เชียรใหญ่!M40)</f>
        <v>4.6500000000000004</v>
      </c>
      <c r="AI40" s="209">
        <f>SUM(เชียรใหญ่!N40)</f>
        <v>6.0450000000000011E-2</v>
      </c>
      <c r="AJ40" s="224">
        <f>SUM(ร่อนพิบูลย์!L40)</f>
        <v>0.49</v>
      </c>
      <c r="AK40" s="224">
        <f>SUM(ร่อนพิบูลย์!M40)</f>
        <v>5</v>
      </c>
      <c r="AL40" s="224">
        <f>SUM(ร่อนพิบูลย์!N40)</f>
        <v>6.5000000000000002E-2</v>
      </c>
      <c r="AM40" s="227">
        <f>SUM(ลานสกา!L40)</f>
        <v>0.69</v>
      </c>
      <c r="AN40" s="227">
        <f>SUM(ลานสกา!M40)</f>
        <v>5</v>
      </c>
      <c r="AO40" s="227">
        <f>SUM(ลานสกา!N40)</f>
        <v>6.5000000000000002E-2</v>
      </c>
      <c r="AP40" s="231">
        <f>SUM(พิปูน!L40)</f>
        <v>0.84</v>
      </c>
      <c r="AQ40" s="231">
        <f>SUM(พิปูน!M40)</f>
        <v>5</v>
      </c>
      <c r="AR40" s="231">
        <f>SUM(พิปูน!N40)</f>
        <v>6.5000000000000002E-2</v>
      </c>
      <c r="AS40" s="235">
        <f>SUM(หัวไทร!L40)</f>
        <v>2.0699999999999998</v>
      </c>
      <c r="AT40" s="235">
        <f>SUM(หัวไทร!M40)</f>
        <v>2.6500000000000008</v>
      </c>
      <c r="AU40" s="235">
        <f>SUM(หัวไทร!N40)</f>
        <v>3.4450000000000008E-2</v>
      </c>
      <c r="AV40" s="237">
        <f>SUM(ขนอม!L40)</f>
        <v>1.49</v>
      </c>
      <c r="AW40" s="237">
        <f>SUM(ขนอม!M40)</f>
        <v>5</v>
      </c>
      <c r="AX40" s="237">
        <f>SUM(ขนอม!N40)</f>
        <v>6.5000000000000002E-2</v>
      </c>
      <c r="AY40" s="241">
        <f>SUM(นาบอน!L40)</f>
        <v>0.5</v>
      </c>
      <c r="AZ40" s="241">
        <f>SUM(นาบอน!M40)</f>
        <v>5</v>
      </c>
      <c r="BA40" s="241">
        <f>SUM(นาบอน!N40)</f>
        <v>6.5000000000000002E-2</v>
      </c>
      <c r="BB40" s="244">
        <f>SUM(พรหมคีรี!L40)</f>
        <v>1.37</v>
      </c>
      <c r="BC40" s="244">
        <f>SUM(พรหมคีรี!M40)</f>
        <v>5</v>
      </c>
      <c r="BD40" s="244">
        <f>SUM(พรหมคีรี!N40)</f>
        <v>6.5000000000000002E-2</v>
      </c>
      <c r="BE40" s="247">
        <f>SUM(บางขัน!L40)</f>
        <v>0.56000000000000005</v>
      </c>
      <c r="BF40" s="247">
        <f>SUM(บางขัน!M40)</f>
        <v>5</v>
      </c>
      <c r="BG40" s="247">
        <f>SUM(บางขัน!N40)</f>
        <v>6.5000000000000002E-2</v>
      </c>
      <c r="BH40" s="231">
        <f>SUM(จุฬาภรณ์!L40)</f>
        <v>1.55</v>
      </c>
      <c r="BI40" s="231">
        <f>SUM(จุฬาภรณ์!M40)</f>
        <v>5</v>
      </c>
      <c r="BJ40" s="231">
        <f>SUM(จุฬาภรณ์!N40)</f>
        <v>6.5000000000000002E-2</v>
      </c>
      <c r="BK40" s="252">
        <f>SUM(ถ้ำพรรณรา!L40)</f>
        <v>1.17</v>
      </c>
      <c r="BL40" s="252">
        <f>SUM(ถ้ำพรรณรา!M40)</f>
        <v>5</v>
      </c>
      <c r="BM40" s="252">
        <f>SUM(ถ้ำพรรณรา!N40)</f>
        <v>6.5000000000000002E-2</v>
      </c>
      <c r="BN40" s="220">
        <f>SUM(พระพรหม!L40)</f>
        <v>0.89</v>
      </c>
      <c r="BO40" s="220">
        <f>SUM(พระพรหม!M40)</f>
        <v>5</v>
      </c>
      <c r="BP40" s="220">
        <f>SUM(พระพรหม!N40)</f>
        <v>6.5000000000000002E-2</v>
      </c>
      <c r="BQ40" s="206">
        <f>SUM(เฉลิมพระเกียรติ!L40)</f>
        <v>0.92</v>
      </c>
      <c r="BR40" s="206">
        <f>SUM(เฉลิมพระเกียรติ!M40)</f>
        <v>5</v>
      </c>
      <c r="BS40" s="206">
        <f>SUM(เฉลิมพระเกียรติ!N40)</f>
        <v>6.5000000000000002E-2</v>
      </c>
      <c r="BT40" s="209">
        <f>SUM(นบพิตำ!L40)</f>
        <v>0.14000000000000001</v>
      </c>
      <c r="BU40" s="209">
        <f>SUM(นบพิตำ!M40)</f>
        <v>5</v>
      </c>
      <c r="BV40" s="209">
        <f>SUM(นบพิตำ!N40)</f>
        <v>6.5000000000000002E-2</v>
      </c>
      <c r="BW40" s="244">
        <f>SUM(ช้างกลาง!L40)</f>
        <v>0.62</v>
      </c>
      <c r="BX40" s="244">
        <f>SUM(ช้างกลาง!M40)</f>
        <v>5</v>
      </c>
      <c r="BY40" s="244">
        <f>SUM(ช้างกลาง!N40)</f>
        <v>6.5000000000000002E-2</v>
      </c>
      <c r="BZ40" s="206">
        <f>SUM(เมือง!L40)</f>
        <v>2.06</v>
      </c>
      <c r="CA40" s="206">
        <f>SUM(เมือง!M40)</f>
        <v>2.6999999999999997</v>
      </c>
      <c r="CB40" s="206">
        <f>SUM(เมือง!N40)</f>
        <v>3.5099999999999999E-2</v>
      </c>
    </row>
    <row r="41" spans="1:80" ht="18.75" customHeight="1">
      <c r="A41" s="535"/>
      <c r="B41" s="259"/>
      <c r="C41" s="285" t="s">
        <v>151</v>
      </c>
      <c r="D41" s="281">
        <v>0.1</v>
      </c>
      <c r="E41" s="286" t="s">
        <v>94</v>
      </c>
      <c r="F41" s="288">
        <v>1.2</v>
      </c>
      <c r="G41" s="289">
        <v>6</v>
      </c>
      <c r="H41" s="289">
        <v>8</v>
      </c>
      <c r="I41" s="289">
        <v>10</v>
      </c>
      <c r="J41" s="289">
        <v>12</v>
      </c>
      <c r="K41" s="289">
        <v>14</v>
      </c>
      <c r="L41" s="375">
        <f>SUM(ทุ่งสง!L41)</f>
        <v>2.0099999999999998</v>
      </c>
      <c r="M41" s="375">
        <f>SUM(ทุ่งสง!M41)</f>
        <v>1</v>
      </c>
      <c r="N41" s="378">
        <f>SUM(ทุ่งสง!N41)</f>
        <v>1.2E-2</v>
      </c>
      <c r="O41" s="380">
        <f>SUM(สิชล!L41)</f>
        <v>55.32</v>
      </c>
      <c r="P41" s="380">
        <f>SUM(สิชล!M41)</f>
        <v>5</v>
      </c>
      <c r="Q41" s="380">
        <f>SUM(สิชล!N41)</f>
        <v>0.06</v>
      </c>
      <c r="R41" s="383">
        <f>SUM(ท่าศาลา!L41)</f>
        <v>17.95</v>
      </c>
      <c r="S41" s="383">
        <f>SUM(ท่าศาลา!M41)</f>
        <v>5</v>
      </c>
      <c r="T41" s="383">
        <f>SUM(ท่าศาลา!N41)</f>
        <v>0.06</v>
      </c>
      <c r="U41" s="386">
        <f>SUM(ฉวาง!L41)</f>
        <v>8.9700000000000006</v>
      </c>
      <c r="V41" s="386">
        <f>SUM(ฉวาง!M41)</f>
        <v>2.4850000000000003</v>
      </c>
      <c r="W41" s="386">
        <f>SUM(ฉวาง!N41)</f>
        <v>2.9820000000000003E-2</v>
      </c>
      <c r="X41" s="389">
        <f>SUM(ปากพนัง!L41)</f>
        <v>2.11</v>
      </c>
      <c r="Y41" s="389">
        <f>SUM(ปากพนัง!M41)</f>
        <v>1</v>
      </c>
      <c r="Z41" s="389">
        <f>SUM(ปากพนัง!N41)</f>
        <v>1.2E-2</v>
      </c>
      <c r="AA41" s="394">
        <f>SUM(ชะอวด!L41)</f>
        <v>13.2</v>
      </c>
      <c r="AB41" s="394">
        <f>SUM(ชะอวด!M41)</f>
        <v>4.5999999999999996</v>
      </c>
      <c r="AC41" s="394">
        <f>SUM(ชะอวด!N41)</f>
        <v>5.5199999999999999E-2</v>
      </c>
      <c r="AD41" s="397">
        <f>SUM(ทุ่งใหญ่!L41)</f>
        <v>3.11</v>
      </c>
      <c r="AE41" s="397">
        <f>SUM(ทุ่งใหญ่!M41)</f>
        <v>1</v>
      </c>
      <c r="AF41" s="397">
        <f>SUM(ทุ่งใหญ่!N41)</f>
        <v>1.2E-2</v>
      </c>
      <c r="AG41" s="383">
        <f>SUM(เชียรใหญ่!L41)</f>
        <v>8.57</v>
      </c>
      <c r="AH41" s="383">
        <f>SUM(เชียรใหญ่!M41)</f>
        <v>2.2850000000000001</v>
      </c>
      <c r="AI41" s="383">
        <f>SUM(เชียรใหญ่!N41)</f>
        <v>2.742E-2</v>
      </c>
      <c r="AJ41" s="398">
        <f>SUM(ร่อนพิบูลย์!L41)</f>
        <v>0.82</v>
      </c>
      <c r="AK41" s="398">
        <f>SUM(ร่อนพิบูลย์!M41)</f>
        <v>1</v>
      </c>
      <c r="AL41" s="398">
        <f>SUM(ร่อนพิบูลย์!N41)</f>
        <v>1.2E-2</v>
      </c>
      <c r="AM41" s="401">
        <f>SUM(ลานสกา!L41)</f>
        <v>9.77</v>
      </c>
      <c r="AN41" s="401">
        <f>SUM(ลานสกา!M41)</f>
        <v>2.8849999999999998</v>
      </c>
      <c r="AO41" s="401">
        <f>SUM(ลานสกา!N41)</f>
        <v>3.4619999999999998E-2</v>
      </c>
      <c r="AP41" s="402">
        <f>SUM(พิปูน!L41)</f>
        <v>42.3</v>
      </c>
      <c r="AQ41" s="402">
        <f>SUM(พิปูน!M41)</f>
        <v>5</v>
      </c>
      <c r="AR41" s="402">
        <f>SUM(พิปูน!N41)</f>
        <v>0.06</v>
      </c>
      <c r="AS41" s="406">
        <f>SUM(หัวไทร!L41)</f>
        <v>10.34</v>
      </c>
      <c r="AT41" s="406">
        <f>SUM(หัวไทร!M41)</f>
        <v>3.17</v>
      </c>
      <c r="AU41" s="406">
        <f>SUM(หัวไทร!N41)</f>
        <v>3.8039999999999997E-2</v>
      </c>
      <c r="AV41" s="410">
        <f>SUM(ขนอม!L41)</f>
        <v>0.92</v>
      </c>
      <c r="AW41" s="410">
        <f>SUM(ขนอม!M41)</f>
        <v>1</v>
      </c>
      <c r="AX41" s="410">
        <f>SUM(ขนอม!N41)</f>
        <v>1.2E-2</v>
      </c>
      <c r="AY41" s="415">
        <f>SUM(นาบอน!L41)</f>
        <v>4.8600000000000003</v>
      </c>
      <c r="AZ41" s="415">
        <f>SUM(นาบอน!M41)</f>
        <v>1</v>
      </c>
      <c r="BA41" s="415">
        <f>SUM(นาบอน!N41)</f>
        <v>1.2E-2</v>
      </c>
      <c r="BB41" s="418">
        <f>SUM(พรหมคีรี!L41)</f>
        <v>1.35</v>
      </c>
      <c r="BC41" s="418">
        <f>SUM(พรหมคีรี!M41)</f>
        <v>1</v>
      </c>
      <c r="BD41" s="418">
        <f>SUM(พรหมคีรี!N41)</f>
        <v>1.2E-2</v>
      </c>
      <c r="BE41" s="421">
        <f>SUM(บางขัน!L41)</f>
        <v>6.13</v>
      </c>
      <c r="BF41" s="421">
        <f>SUM(บางขัน!M41)</f>
        <v>1.0649999999999999</v>
      </c>
      <c r="BG41" s="421">
        <f>SUM(บางขัน!N41)</f>
        <v>1.2779999999999998E-2</v>
      </c>
      <c r="BH41" s="402">
        <f>SUM(จุฬาภรณ์!L41)</f>
        <v>3.53</v>
      </c>
      <c r="BI41" s="402">
        <f>SUM(จุฬาภรณ์!M41)</f>
        <v>1</v>
      </c>
      <c r="BJ41" s="402">
        <f>SUM(จุฬาภรณ์!N41)</f>
        <v>1.2E-2</v>
      </c>
      <c r="BK41" s="434">
        <f>SUM(ถ้ำพรรณรา!L41)</f>
        <v>0.22</v>
      </c>
      <c r="BL41" s="434">
        <f>SUM(ถ้ำพรรณรา!M41)</f>
        <v>1</v>
      </c>
      <c r="BM41" s="434">
        <f>SUM(ถ้ำพรรณรา!N41)</f>
        <v>1.2E-2</v>
      </c>
      <c r="BN41" s="397">
        <f>SUM(พระพรหม!L41)</f>
        <v>1.35</v>
      </c>
      <c r="BO41" s="397">
        <f>SUM(พระพรหม!M41)</f>
        <v>1</v>
      </c>
      <c r="BP41" s="397">
        <f>SUM(พระพรหม!N41)</f>
        <v>1.2E-2</v>
      </c>
      <c r="BQ41" s="380">
        <f>SUM(เฉลิมพระเกียรติ!L41)</f>
        <v>5.87</v>
      </c>
      <c r="BR41" s="380">
        <f>SUM(เฉลิมพระเกียรติ!M41)</f>
        <v>1</v>
      </c>
      <c r="BS41" s="380">
        <f>SUM(เฉลิมพระเกียรติ!N41)</f>
        <v>1.2E-2</v>
      </c>
      <c r="BT41" s="383">
        <f>SUM(นบพิตำ!L41)</f>
        <v>10.27</v>
      </c>
      <c r="BU41" s="383">
        <f>SUM(นบพิตำ!M41)</f>
        <v>3.1349999999999998</v>
      </c>
      <c r="BV41" s="383">
        <f>SUM(นบพิตำ!N41)</f>
        <v>3.7619999999999994E-2</v>
      </c>
      <c r="BW41" s="418">
        <f>SUM(ช้างกลาง!L41)</f>
        <v>34.630000000000003</v>
      </c>
      <c r="BX41" s="418">
        <f>SUM(ช้างกลาง!M41)</f>
        <v>5</v>
      </c>
      <c r="BY41" s="418">
        <f>SUM(ช้างกลาง!N41)</f>
        <v>0.06</v>
      </c>
      <c r="BZ41" s="206">
        <f>SUM(เมือง!L41)</f>
        <v>1.64</v>
      </c>
      <c r="CA41" s="206">
        <f>SUM(เมือง!M41)</f>
        <v>1</v>
      </c>
      <c r="CB41" s="206">
        <f>SUM(เมือง!N41)</f>
        <v>1.2E-2</v>
      </c>
    </row>
    <row r="42" spans="1:80" ht="18.75" customHeight="1">
      <c r="A42" s="112" t="s">
        <v>113</v>
      </c>
      <c r="B42" s="259">
        <v>1.25</v>
      </c>
      <c r="C42" s="290" t="s">
        <v>153</v>
      </c>
      <c r="D42" s="291"/>
      <c r="E42" s="292"/>
      <c r="F42" s="294"/>
      <c r="G42" s="189"/>
      <c r="H42" s="295"/>
      <c r="I42" s="295"/>
      <c r="J42" s="295"/>
      <c r="K42" s="295"/>
      <c r="L42" s="387"/>
      <c r="M42" s="368"/>
      <c r="N42" s="368"/>
      <c r="O42" s="488"/>
      <c r="P42" s="488"/>
      <c r="Q42" s="488"/>
      <c r="R42" s="488"/>
      <c r="S42" s="488"/>
      <c r="T42" s="488"/>
      <c r="U42" s="488"/>
      <c r="V42" s="488"/>
      <c r="W42" s="488"/>
      <c r="X42" s="488"/>
      <c r="Y42" s="488"/>
      <c r="Z42" s="488"/>
      <c r="AA42" s="488"/>
      <c r="AB42" s="488"/>
      <c r="AC42" s="488"/>
      <c r="AD42" s="488"/>
      <c r="AE42" s="488"/>
      <c r="AF42" s="488"/>
      <c r="AG42" s="488"/>
      <c r="AH42" s="488"/>
      <c r="AI42" s="488"/>
      <c r="AJ42" s="488"/>
      <c r="AK42" s="488"/>
      <c r="AL42" s="488"/>
      <c r="AM42" s="488"/>
      <c r="AN42" s="488"/>
      <c r="AO42" s="488"/>
      <c r="AP42" s="488"/>
      <c r="AQ42" s="488"/>
      <c r="AR42" s="488"/>
      <c r="AS42" s="488"/>
      <c r="AT42" s="488"/>
      <c r="AU42" s="488"/>
      <c r="AV42" s="488"/>
      <c r="AW42" s="488"/>
      <c r="AX42" s="488"/>
      <c r="AY42" s="488"/>
      <c r="AZ42" s="488"/>
      <c r="BA42" s="488"/>
      <c r="BB42" s="488"/>
      <c r="BC42" s="488"/>
      <c r="BD42" s="488"/>
      <c r="BE42" s="488"/>
      <c r="BF42" s="488"/>
      <c r="BG42" s="488"/>
      <c r="BH42" s="488"/>
      <c r="BI42" s="488"/>
      <c r="BJ42" s="488"/>
      <c r="BK42" s="488"/>
      <c r="BL42" s="488"/>
      <c r="BM42" s="488"/>
      <c r="BN42" s="488"/>
      <c r="BO42" s="488"/>
      <c r="BP42" s="488"/>
      <c r="BQ42" s="488"/>
      <c r="BR42" s="488"/>
      <c r="BS42" s="488"/>
      <c r="BT42" s="488"/>
      <c r="BU42" s="488"/>
      <c r="BV42" s="488"/>
      <c r="BW42" s="488"/>
      <c r="BX42" s="488"/>
      <c r="BY42" s="490"/>
      <c r="BZ42" s="488"/>
      <c r="CA42" s="488"/>
      <c r="CB42" s="488"/>
    </row>
    <row r="43" spans="1:80" ht="18.75" customHeight="1">
      <c r="A43" s="112"/>
      <c r="B43" s="259"/>
      <c r="C43" s="134" t="s">
        <v>154</v>
      </c>
      <c r="D43" s="41" t="s">
        <v>130</v>
      </c>
      <c r="E43" s="296" t="s">
        <v>116</v>
      </c>
      <c r="F43" s="297">
        <v>0.5</v>
      </c>
      <c r="G43" s="240" t="s">
        <v>121</v>
      </c>
      <c r="H43" s="299" t="s">
        <v>122</v>
      </c>
      <c r="I43" s="299" t="s">
        <v>123</v>
      </c>
      <c r="J43" s="299" t="s">
        <v>124</v>
      </c>
      <c r="K43" s="299" t="s">
        <v>125</v>
      </c>
      <c r="L43" s="172">
        <f>SUM(ทุ่งสง!L43)</f>
        <v>3</v>
      </c>
      <c r="M43" s="172">
        <f>SUM(ทุ่งสง!M43)</f>
        <v>3</v>
      </c>
      <c r="N43" s="204">
        <f>SUM(ทุ่งสง!N43)</f>
        <v>1.4999999999999999E-2</v>
      </c>
      <c r="O43" s="448">
        <f>SUM(สิชล!L43)</f>
        <v>3</v>
      </c>
      <c r="P43" s="448">
        <f>SUM(สิชล!M43)</f>
        <v>3</v>
      </c>
      <c r="Q43" s="448">
        <f>SUM(สิชล!N43)</f>
        <v>1.4999999999999999E-2</v>
      </c>
      <c r="R43" s="451">
        <f>SUM(ท่าศาลา!L43)</f>
        <v>3</v>
      </c>
      <c r="S43" s="451">
        <f>SUM(ท่าศาลา!M43)</f>
        <v>3</v>
      </c>
      <c r="T43" s="451">
        <f>SUM(ท่าศาลา!N43)</f>
        <v>1.4999999999999999E-2</v>
      </c>
      <c r="U43" s="456">
        <f>SUM(ฉวาง!L43)</f>
        <v>0</v>
      </c>
      <c r="V43" s="456">
        <f>SUM(ฉวาง!M43)</f>
        <v>3</v>
      </c>
      <c r="W43" s="456">
        <f>SUM(ฉวาง!N43)</f>
        <v>1.4999999999999999E-2</v>
      </c>
      <c r="X43" s="460">
        <f>SUM(ปากพนัง!L43)</f>
        <v>0</v>
      </c>
      <c r="Y43" s="460">
        <f>SUM(ปากพนัง!M43)</f>
        <v>3</v>
      </c>
      <c r="Z43" s="460">
        <f>SUM(ปากพนัง!N43)</f>
        <v>1.4999999999999999E-2</v>
      </c>
      <c r="AA43" s="463">
        <f>SUM(ชะอวด!L43)</f>
        <v>3</v>
      </c>
      <c r="AB43" s="463">
        <f>SUM(ชะอวด!M43)</f>
        <v>3</v>
      </c>
      <c r="AC43" s="463">
        <f>SUM(ชะอวด!N43)</f>
        <v>1.4999999999999999E-2</v>
      </c>
      <c r="AD43" s="467">
        <f>SUM(ทุ่งใหญ่!L43)</f>
        <v>0</v>
      </c>
      <c r="AE43" s="467">
        <f>SUM(ทุ่งใหญ่!M43)</f>
        <v>3</v>
      </c>
      <c r="AF43" s="467">
        <f>SUM(ทุ่งใหญ่!N43)</f>
        <v>1.4999999999999999E-2</v>
      </c>
      <c r="AG43" s="451">
        <f>SUM(เชียรใหญ่!L43)</f>
        <v>3</v>
      </c>
      <c r="AH43" s="451">
        <f>SUM(เชียรใหญ่!M43)</f>
        <v>3</v>
      </c>
      <c r="AI43" s="451">
        <f>SUM(เชียรใหญ่!N43)</f>
        <v>1.4999999999999999E-2</v>
      </c>
      <c r="AJ43" s="472">
        <f>SUM(ร่อนพิบูลย์!L43)</f>
        <v>0</v>
      </c>
      <c r="AK43" s="472">
        <f>SUM(ร่อนพิบูลย์!M43)</f>
        <v>0</v>
      </c>
      <c r="AL43" s="472">
        <f>SUM(ร่อนพิบูลย์!N43)</f>
        <v>0</v>
      </c>
      <c r="AM43" s="473">
        <f>SUM(ลานสกา!L43)</f>
        <v>0</v>
      </c>
      <c r="AN43" s="473">
        <f>SUM(ลานสกา!M43)</f>
        <v>3</v>
      </c>
      <c r="AO43" s="473">
        <f>SUM(ลานสกา!N43)</f>
        <v>1.4999999999999999E-2</v>
      </c>
      <c r="AP43" s="475">
        <f>SUM(พิปูน!L43)</f>
        <v>3</v>
      </c>
      <c r="AQ43" s="475">
        <f>SUM(พิปูน!M43)</f>
        <v>3</v>
      </c>
      <c r="AR43" s="475">
        <f>SUM(พิปูน!N43)</f>
        <v>1.4999999999999999E-2</v>
      </c>
      <c r="AS43" s="478">
        <f>SUM(หัวไทร!L43)</f>
        <v>3</v>
      </c>
      <c r="AT43" s="478">
        <f>SUM(หัวไทร!M43)</f>
        <v>3</v>
      </c>
      <c r="AU43" s="478">
        <f>SUM(หัวไทร!N43)</f>
        <v>1.4999999999999999E-2</v>
      </c>
      <c r="AV43" s="480">
        <f>SUM(ขนอม!L43)</f>
        <v>3</v>
      </c>
      <c r="AW43" s="480">
        <f>SUM(ขนอม!M43)</f>
        <v>3</v>
      </c>
      <c r="AX43" s="480">
        <f>SUM(ขนอม!N43)</f>
        <v>1.4999999999999999E-2</v>
      </c>
      <c r="AY43" s="482">
        <f>SUM(นาบอน!L43)</f>
        <v>0</v>
      </c>
      <c r="AZ43" s="482">
        <f>SUM(นาบอน!M43)</f>
        <v>0</v>
      </c>
      <c r="BA43" s="482">
        <f>SUM(นาบอน!N43)</f>
        <v>0</v>
      </c>
      <c r="BB43" s="483">
        <f>SUM(พรหมคีรี!L43)</f>
        <v>0</v>
      </c>
      <c r="BC43" s="483">
        <f>SUM(พรหมคีรี!M43)</f>
        <v>0</v>
      </c>
      <c r="BD43" s="483">
        <f>SUM(พรหมคีรี!N43)</f>
        <v>0</v>
      </c>
      <c r="BE43" s="484">
        <f>SUM(บางขัน!L43)</f>
        <v>0</v>
      </c>
      <c r="BF43" s="484">
        <f>SUM(บางขัน!M43)</f>
        <v>0</v>
      </c>
      <c r="BG43" s="484">
        <f>SUM(บางขัน!N43)</f>
        <v>0</v>
      </c>
      <c r="BH43" s="475">
        <f>SUM(จุฬาภรณ์!L43)</f>
        <v>3</v>
      </c>
      <c r="BI43" s="475">
        <f>SUM(จุฬาภรณ์!M43)</f>
        <v>3</v>
      </c>
      <c r="BJ43" s="475">
        <f>SUM(จุฬาภรณ์!N43)</f>
        <v>1.4999999999999999E-2</v>
      </c>
      <c r="BK43" s="485">
        <f>SUM(ถ้ำพรรณรา!L43)</f>
        <v>3</v>
      </c>
      <c r="BL43" s="485">
        <f>SUM(ถ้ำพรรณรา!M43)</f>
        <v>3</v>
      </c>
      <c r="BM43" s="485">
        <f>SUM(ถ้ำพรรณรา!N43)</f>
        <v>1.4999999999999999E-2</v>
      </c>
      <c r="BN43" s="467">
        <f>SUM(พระพรหม!L43)</f>
        <v>0</v>
      </c>
      <c r="BO43" s="467">
        <f>SUM(พระพรหม!M43)</f>
        <v>3</v>
      </c>
      <c r="BP43" s="467">
        <f>SUM(พระพรหม!N43)</f>
        <v>1.4999999999999999E-2</v>
      </c>
      <c r="BQ43" s="448">
        <f>SUM(เฉลิมพระเกียรติ!L43)</f>
        <v>3</v>
      </c>
      <c r="BR43" s="448">
        <f>SUM(เฉลิมพระเกียรติ!M43)</f>
        <v>3</v>
      </c>
      <c r="BS43" s="448">
        <f>SUM(เฉลิมพระเกียรติ!N43)</f>
        <v>1.4999999999999999E-2</v>
      </c>
      <c r="BT43" s="451">
        <f>SUM(นบพิตำ!L43)</f>
        <v>3</v>
      </c>
      <c r="BU43" s="451">
        <f>SUM(นบพิตำ!M43)</f>
        <v>3</v>
      </c>
      <c r="BV43" s="451">
        <f>SUM(นบพิตำ!N43)</f>
        <v>1.4999999999999999E-2</v>
      </c>
      <c r="BW43" s="483">
        <f>SUM(ช้างกลาง!L43)</f>
        <v>0</v>
      </c>
      <c r="BX43" s="483">
        <f>SUM(ช้างกลาง!M43)</f>
        <v>0</v>
      </c>
      <c r="BY43" s="483">
        <f>SUM(ช้างกลาง!N43)</f>
        <v>0</v>
      </c>
      <c r="BZ43" s="206">
        <f>SUM(เมือง!L43)</f>
        <v>3</v>
      </c>
      <c r="CA43" s="206">
        <f>SUM(เมือง!M43)</f>
        <v>3</v>
      </c>
      <c r="CB43" s="206">
        <f>SUM(เมือง!N43)</f>
        <v>1.4999999999999999E-2</v>
      </c>
    </row>
    <row r="44" spans="1:80" ht="18.75" customHeight="1">
      <c r="A44" s="112"/>
      <c r="B44" s="259"/>
      <c r="C44" s="114" t="s">
        <v>155</v>
      </c>
      <c r="D44" s="300" t="s">
        <v>130</v>
      </c>
      <c r="E44" s="301" t="s">
        <v>116</v>
      </c>
      <c r="F44" s="297">
        <v>0.5</v>
      </c>
      <c r="G44" s="302" t="s">
        <v>121</v>
      </c>
      <c r="H44" s="303" t="s">
        <v>122</v>
      </c>
      <c r="I44" s="303" t="s">
        <v>123</v>
      </c>
      <c r="J44" s="303" t="s">
        <v>124</v>
      </c>
      <c r="K44" s="303" t="s">
        <v>125</v>
      </c>
      <c r="L44" s="172">
        <f>SUM(ทุ่งสง!L44)</f>
        <v>0</v>
      </c>
      <c r="M44" s="172">
        <f>SUM(ทุ่งสง!M44)</f>
        <v>0</v>
      </c>
      <c r="N44" s="204">
        <f>SUM(ทุ่งสง!N44)</f>
        <v>0</v>
      </c>
      <c r="O44" s="206">
        <f>SUM(สิชล!L44)</f>
        <v>0</v>
      </c>
      <c r="P44" s="206">
        <f>SUM(สิชล!M44)</f>
        <v>0</v>
      </c>
      <c r="Q44" s="206">
        <f>SUM(สิชล!N44)</f>
        <v>0</v>
      </c>
      <c r="R44" s="209">
        <f>SUM(ท่าศาลา!L44)</f>
        <v>0</v>
      </c>
      <c r="S44" s="209">
        <f>SUM(ท่าศาลา!M44)</f>
        <v>0</v>
      </c>
      <c r="T44" s="209">
        <f>SUM(ท่าศาลา!N44)</f>
        <v>0</v>
      </c>
      <c r="U44" s="212">
        <f>SUM(ฉวาง!L44)</f>
        <v>0</v>
      </c>
      <c r="V44" s="212">
        <f>SUM(ฉวาง!M44)</f>
        <v>0</v>
      </c>
      <c r="W44" s="212">
        <f>SUM(ฉวาง!N44)</f>
        <v>0</v>
      </c>
      <c r="X44" s="214">
        <f>SUM(ปากพนัง!L44)</f>
        <v>0</v>
      </c>
      <c r="Y44" s="214">
        <f>SUM(ปากพนัง!M44)</f>
        <v>0</v>
      </c>
      <c r="Z44" s="214">
        <f>SUM(ปากพนัง!N44)</f>
        <v>0</v>
      </c>
      <c r="AA44" s="217">
        <f>SUM(ชะอวด!L44)</f>
        <v>0</v>
      </c>
      <c r="AB44" s="217">
        <f>SUM(ชะอวด!M44)</f>
        <v>0</v>
      </c>
      <c r="AC44" s="217">
        <f>SUM(ชะอวด!N44)</f>
        <v>0</v>
      </c>
      <c r="AD44" s="220">
        <f>SUM(ทุ่งใหญ่!L44)</f>
        <v>0</v>
      </c>
      <c r="AE44" s="220">
        <f>SUM(ทุ่งใหญ่!M44)</f>
        <v>0</v>
      </c>
      <c r="AF44" s="220">
        <f>SUM(ทุ่งใหญ่!N44)</f>
        <v>0</v>
      </c>
      <c r="AG44" s="209">
        <f>SUM(เชียรใหญ่!L44)</f>
        <v>0</v>
      </c>
      <c r="AH44" s="209">
        <f>SUM(เชียรใหญ่!M44)</f>
        <v>0</v>
      </c>
      <c r="AI44" s="209">
        <f>SUM(เชียรใหญ่!N44)</f>
        <v>0</v>
      </c>
      <c r="AJ44" s="224">
        <f>SUM(ร่อนพิบูลย์!L44)</f>
        <v>0</v>
      </c>
      <c r="AK44" s="224">
        <f>SUM(ร่อนพิบูลย์!M44)</f>
        <v>0</v>
      </c>
      <c r="AL44" s="224">
        <f>SUM(ร่อนพิบูลย์!N44)</f>
        <v>0</v>
      </c>
      <c r="AM44" s="227">
        <f>SUM(ลานสกา!L44)</f>
        <v>0</v>
      </c>
      <c r="AN44" s="227">
        <f>SUM(ลานสกา!M44)</f>
        <v>0</v>
      </c>
      <c r="AO44" s="227">
        <f>SUM(ลานสกา!N44)</f>
        <v>0</v>
      </c>
      <c r="AP44" s="231">
        <f>SUM(พิปูน!L44)</f>
        <v>0</v>
      </c>
      <c r="AQ44" s="231">
        <f>SUM(พิปูน!M44)</f>
        <v>0</v>
      </c>
      <c r="AR44" s="231">
        <f>SUM(พิปูน!N44)</f>
        <v>0</v>
      </c>
      <c r="AS44" s="235">
        <f>SUM(หัวไทร!L44)</f>
        <v>0</v>
      </c>
      <c r="AT44" s="235">
        <f>SUM(หัวไทร!M44)</f>
        <v>0</v>
      </c>
      <c r="AU44" s="235">
        <f>SUM(หัวไทร!N44)</f>
        <v>0</v>
      </c>
      <c r="AV44" s="237">
        <f>SUM(ขนอม!L44)</f>
        <v>0</v>
      </c>
      <c r="AW44" s="237">
        <f>SUM(ขนอม!M44)</f>
        <v>0</v>
      </c>
      <c r="AX44" s="237">
        <f>SUM(ขนอม!N44)</f>
        <v>0</v>
      </c>
      <c r="AY44" s="241">
        <f>SUM(นาบอน!L44)</f>
        <v>0</v>
      </c>
      <c r="AZ44" s="241">
        <f>SUM(นาบอน!M44)</f>
        <v>0</v>
      </c>
      <c r="BA44" s="241">
        <f>SUM(นาบอน!N44)</f>
        <v>0</v>
      </c>
      <c r="BB44" s="244">
        <f>SUM(พรหมคีรี!L44)</f>
        <v>0</v>
      </c>
      <c r="BC44" s="244">
        <f>SUM(พรหมคีรี!M44)</f>
        <v>0</v>
      </c>
      <c r="BD44" s="244">
        <f>SUM(พรหมคีรี!N44)</f>
        <v>0</v>
      </c>
      <c r="BE44" s="247">
        <f>SUM(บางขัน!L44)</f>
        <v>0</v>
      </c>
      <c r="BF44" s="247">
        <f>SUM(บางขัน!M44)</f>
        <v>0</v>
      </c>
      <c r="BG44" s="247">
        <f>SUM(บางขัน!N44)</f>
        <v>0</v>
      </c>
      <c r="BH44" s="231">
        <f>SUM(จุฬาภรณ์!L44)</f>
        <v>0</v>
      </c>
      <c r="BI44" s="231">
        <f>SUM(จุฬาภรณ์!M44)</f>
        <v>0</v>
      </c>
      <c r="BJ44" s="231">
        <f>SUM(จุฬาภรณ์!N44)</f>
        <v>0</v>
      </c>
      <c r="BK44" s="252">
        <f>SUM(ถ้ำพรรณรา!L44)</f>
        <v>0</v>
      </c>
      <c r="BL44" s="252">
        <f>SUM(ถ้ำพรรณรา!M44)</f>
        <v>0</v>
      </c>
      <c r="BM44" s="252">
        <f>SUM(ถ้ำพรรณรา!N44)</f>
        <v>0</v>
      </c>
      <c r="BN44" s="220">
        <f>SUM(พระพรหม!L44)</f>
        <v>0</v>
      </c>
      <c r="BO44" s="220">
        <f>SUM(พระพรหม!M44)</f>
        <v>0</v>
      </c>
      <c r="BP44" s="220">
        <f>SUM(พระพรหม!N44)</f>
        <v>0</v>
      </c>
      <c r="BQ44" s="206">
        <f>SUM(เฉลิมพระเกียรติ!L44)</f>
        <v>0</v>
      </c>
      <c r="BR44" s="206">
        <f>SUM(เฉลิมพระเกียรติ!M44)</f>
        <v>0</v>
      </c>
      <c r="BS44" s="206">
        <f>SUM(เฉลิมพระเกียรติ!N44)</f>
        <v>0</v>
      </c>
      <c r="BT44" s="209">
        <f>SUM(นบพิตำ!L44)</f>
        <v>0</v>
      </c>
      <c r="BU44" s="209">
        <f>SUM(นบพิตำ!M44)</f>
        <v>0</v>
      </c>
      <c r="BV44" s="209">
        <f>SUM(นบพิตำ!N44)</f>
        <v>0</v>
      </c>
      <c r="BW44" s="244">
        <f>SUM(ช้างกลาง!L44)</f>
        <v>0</v>
      </c>
      <c r="BX44" s="244">
        <f>SUM(ช้างกลาง!M44)</f>
        <v>0</v>
      </c>
      <c r="BY44" s="244">
        <f>SUM(ช้างกลาง!N44)</f>
        <v>0</v>
      </c>
      <c r="BZ44" s="206">
        <f>SUM(เมือง!L44)</f>
        <v>0</v>
      </c>
      <c r="CA44" s="206">
        <f>SUM(เมือง!M44)</f>
        <v>0</v>
      </c>
      <c r="CB44" s="206">
        <f>SUM(เมือง!N44)</f>
        <v>0</v>
      </c>
    </row>
    <row r="45" spans="1:80" ht="18.75" customHeight="1">
      <c r="A45" s="112"/>
      <c r="B45" s="259"/>
      <c r="C45" s="134" t="s">
        <v>156</v>
      </c>
      <c r="D45" s="304" t="s">
        <v>130</v>
      </c>
      <c r="E45" s="305" t="s">
        <v>116</v>
      </c>
      <c r="F45" s="307">
        <v>0.5</v>
      </c>
      <c r="G45" s="248" t="s">
        <v>121</v>
      </c>
      <c r="H45" s="308" t="s">
        <v>122</v>
      </c>
      <c r="I45" s="308" t="s">
        <v>123</v>
      </c>
      <c r="J45" s="308" t="s">
        <v>124</v>
      </c>
      <c r="K45" s="308" t="s">
        <v>125</v>
      </c>
      <c r="L45" s="375">
        <f>SUM(ทุ่งสง!L45)</f>
        <v>0</v>
      </c>
      <c r="M45" s="375">
        <f>SUM(ทุ่งสง!M45)</f>
        <v>0</v>
      </c>
      <c r="N45" s="378">
        <f>SUM(ทุ่งสง!N45)</f>
        <v>0</v>
      </c>
      <c r="O45" s="380">
        <f>SUM(สิชล!L45)</f>
        <v>0</v>
      </c>
      <c r="P45" s="380">
        <f>SUM(สิชล!M45)</f>
        <v>0</v>
      </c>
      <c r="Q45" s="380">
        <f>SUM(สิชล!N45)</f>
        <v>0</v>
      </c>
      <c r="R45" s="383">
        <f>SUM(ท่าศาลา!L45)</f>
        <v>0</v>
      </c>
      <c r="S45" s="383">
        <f>SUM(ท่าศาลา!M45)</f>
        <v>0</v>
      </c>
      <c r="T45" s="383">
        <f>SUM(ท่าศาลา!N45)</f>
        <v>0</v>
      </c>
      <c r="U45" s="386">
        <f>SUM(ฉวาง!L45)</f>
        <v>0</v>
      </c>
      <c r="V45" s="386">
        <f>SUM(ฉวาง!M45)</f>
        <v>0</v>
      </c>
      <c r="W45" s="386">
        <f>SUM(ฉวาง!N45)</f>
        <v>0</v>
      </c>
      <c r="X45" s="389">
        <f>SUM(ปากพนัง!L45)</f>
        <v>0</v>
      </c>
      <c r="Y45" s="389">
        <f>SUM(ปากพนัง!M45)</f>
        <v>0</v>
      </c>
      <c r="Z45" s="389">
        <f>SUM(ปากพนัง!N45)</f>
        <v>0</v>
      </c>
      <c r="AA45" s="394">
        <f>SUM(ชะอวด!L45)</f>
        <v>0</v>
      </c>
      <c r="AB45" s="394">
        <f>SUM(ชะอวด!M45)</f>
        <v>0</v>
      </c>
      <c r="AC45" s="394">
        <f>SUM(ชะอวด!N45)</f>
        <v>0</v>
      </c>
      <c r="AD45" s="397">
        <f>SUM(ทุ่งใหญ่!L45)</f>
        <v>0</v>
      </c>
      <c r="AE45" s="397">
        <f>SUM(ทุ่งใหญ่!M45)</f>
        <v>0</v>
      </c>
      <c r="AF45" s="397">
        <f>SUM(ทุ่งใหญ่!N45)</f>
        <v>0</v>
      </c>
      <c r="AG45" s="383">
        <f>SUM(เชียรใหญ่!L45)</f>
        <v>0</v>
      </c>
      <c r="AH45" s="383">
        <f>SUM(เชียรใหญ่!M45)</f>
        <v>0</v>
      </c>
      <c r="AI45" s="383">
        <f>SUM(เชียรใหญ่!N45)</f>
        <v>0</v>
      </c>
      <c r="AJ45" s="398">
        <f>SUM(ร่อนพิบูลย์!L45)</f>
        <v>0</v>
      </c>
      <c r="AK45" s="398">
        <f>SUM(ร่อนพิบูลย์!M45)</f>
        <v>0</v>
      </c>
      <c r="AL45" s="398">
        <f>SUM(ร่อนพิบูลย์!N45)</f>
        <v>0</v>
      </c>
      <c r="AM45" s="401">
        <f>SUM(ลานสกา!L45)</f>
        <v>0</v>
      </c>
      <c r="AN45" s="401">
        <f>SUM(ลานสกา!M45)</f>
        <v>0</v>
      </c>
      <c r="AO45" s="401">
        <f>SUM(ลานสกา!N45)</f>
        <v>0</v>
      </c>
      <c r="AP45" s="402">
        <f>SUM(พิปูน!L45)</f>
        <v>0</v>
      </c>
      <c r="AQ45" s="402">
        <f>SUM(พิปูน!M45)</f>
        <v>0</v>
      </c>
      <c r="AR45" s="402">
        <f>SUM(พิปูน!N45)</f>
        <v>0</v>
      </c>
      <c r="AS45" s="406">
        <f>SUM(หัวไทร!L45)</f>
        <v>0</v>
      </c>
      <c r="AT45" s="406">
        <f>SUM(หัวไทร!M45)</f>
        <v>0</v>
      </c>
      <c r="AU45" s="406">
        <f>SUM(หัวไทร!N45)</f>
        <v>0</v>
      </c>
      <c r="AV45" s="410">
        <f>SUM(ขนอม!L45)</f>
        <v>0</v>
      </c>
      <c r="AW45" s="410">
        <f>SUM(ขนอม!M45)</f>
        <v>0</v>
      </c>
      <c r="AX45" s="410">
        <f>SUM(ขนอม!N45)</f>
        <v>0</v>
      </c>
      <c r="AY45" s="415">
        <f>SUM(นาบอน!L45)</f>
        <v>0</v>
      </c>
      <c r="AZ45" s="415">
        <f>SUM(นาบอน!M45)</f>
        <v>0</v>
      </c>
      <c r="BA45" s="415">
        <f>SUM(นาบอน!N45)</f>
        <v>0</v>
      </c>
      <c r="BB45" s="418">
        <f>SUM(พรหมคีรี!L45)</f>
        <v>0</v>
      </c>
      <c r="BC45" s="418">
        <f>SUM(พรหมคีรี!M45)</f>
        <v>0</v>
      </c>
      <c r="BD45" s="418">
        <f>SUM(พรหมคีรี!N45)</f>
        <v>0</v>
      </c>
      <c r="BE45" s="421">
        <f>SUM(บางขัน!L45)</f>
        <v>0</v>
      </c>
      <c r="BF45" s="421">
        <f>SUM(บางขัน!M45)</f>
        <v>0</v>
      </c>
      <c r="BG45" s="421">
        <f>SUM(บางขัน!N45)</f>
        <v>0</v>
      </c>
      <c r="BH45" s="402">
        <f>SUM(จุฬาภรณ์!L45)</f>
        <v>0</v>
      </c>
      <c r="BI45" s="402">
        <f>SUM(จุฬาภรณ์!M45)</f>
        <v>0</v>
      </c>
      <c r="BJ45" s="402">
        <f>SUM(จุฬาภรณ์!N45)</f>
        <v>0</v>
      </c>
      <c r="BK45" s="434">
        <f>SUM(ถ้ำพรรณรา!L45)</f>
        <v>0</v>
      </c>
      <c r="BL45" s="434">
        <f>SUM(ถ้ำพรรณรา!M45)</f>
        <v>0</v>
      </c>
      <c r="BM45" s="434">
        <f>SUM(ถ้ำพรรณรา!N45)</f>
        <v>0</v>
      </c>
      <c r="BN45" s="397">
        <f>SUM(พระพรหม!L45)</f>
        <v>0</v>
      </c>
      <c r="BO45" s="397">
        <f>SUM(พระพรหม!M45)</f>
        <v>0</v>
      </c>
      <c r="BP45" s="397">
        <f>SUM(พระพรหม!N45)</f>
        <v>0</v>
      </c>
      <c r="BQ45" s="380">
        <f>SUM(เฉลิมพระเกียรติ!L45)</f>
        <v>0</v>
      </c>
      <c r="BR45" s="380">
        <f>SUM(เฉลิมพระเกียรติ!M45)</f>
        <v>0</v>
      </c>
      <c r="BS45" s="380">
        <f>SUM(เฉลิมพระเกียรติ!N45)</f>
        <v>0</v>
      </c>
      <c r="BT45" s="383">
        <f>SUM(นบพิตำ!L45)</f>
        <v>0</v>
      </c>
      <c r="BU45" s="383">
        <f>SUM(นบพิตำ!M45)</f>
        <v>0</v>
      </c>
      <c r="BV45" s="383">
        <f>SUM(นบพิตำ!N45)</f>
        <v>0</v>
      </c>
      <c r="BW45" s="418">
        <f>SUM(ช้างกลาง!L45)</f>
        <v>0</v>
      </c>
      <c r="BX45" s="418">
        <f>SUM(ช้างกลาง!M45)</f>
        <v>0</v>
      </c>
      <c r="BY45" s="418">
        <f>SUM(ช้างกลาง!N45)</f>
        <v>0</v>
      </c>
      <c r="BZ45" s="206">
        <f>SUM(เมือง!L45)</f>
        <v>0</v>
      </c>
      <c r="CA45" s="206">
        <f>SUM(เมือง!M45)</f>
        <v>0</v>
      </c>
      <c r="CB45" s="206">
        <f>SUM(เมือง!N45)</f>
        <v>0</v>
      </c>
    </row>
    <row r="46" spans="1:80" ht="18.75" customHeight="1">
      <c r="A46" s="112" t="s">
        <v>113</v>
      </c>
      <c r="B46" s="259">
        <v>1.26</v>
      </c>
      <c r="C46" s="290" t="s">
        <v>157</v>
      </c>
      <c r="D46" s="309"/>
      <c r="E46" s="292"/>
      <c r="F46" s="294"/>
      <c r="G46" s="189"/>
      <c r="H46" s="295"/>
      <c r="I46" s="295"/>
      <c r="J46" s="295"/>
      <c r="K46" s="295"/>
      <c r="L46" s="387"/>
      <c r="M46" s="368"/>
      <c r="N46" s="368"/>
      <c r="O46" s="488"/>
      <c r="P46" s="488"/>
      <c r="Q46" s="488"/>
      <c r="R46" s="488"/>
      <c r="S46" s="488"/>
      <c r="T46" s="488"/>
      <c r="U46" s="488"/>
      <c r="V46" s="488"/>
      <c r="W46" s="488"/>
      <c r="X46" s="488"/>
      <c r="Y46" s="488"/>
      <c r="Z46" s="488"/>
      <c r="AA46" s="488"/>
      <c r="AB46" s="488"/>
      <c r="AC46" s="488"/>
      <c r="AD46" s="488"/>
      <c r="AE46" s="488"/>
      <c r="AF46" s="488"/>
      <c r="AG46" s="488"/>
      <c r="AH46" s="488"/>
      <c r="AI46" s="488"/>
      <c r="AJ46" s="488"/>
      <c r="AK46" s="488"/>
      <c r="AL46" s="488"/>
      <c r="AM46" s="488"/>
      <c r="AN46" s="488"/>
      <c r="AO46" s="488"/>
      <c r="AP46" s="488"/>
      <c r="AQ46" s="488"/>
      <c r="AR46" s="488"/>
      <c r="AS46" s="488"/>
      <c r="AT46" s="488"/>
      <c r="AU46" s="488"/>
      <c r="AV46" s="488"/>
      <c r="AW46" s="488"/>
      <c r="AX46" s="488"/>
      <c r="AY46" s="488"/>
      <c r="AZ46" s="488"/>
      <c r="BA46" s="488"/>
      <c r="BB46" s="488"/>
      <c r="BC46" s="488"/>
      <c r="BD46" s="488"/>
      <c r="BE46" s="488"/>
      <c r="BF46" s="488"/>
      <c r="BG46" s="488"/>
      <c r="BH46" s="488"/>
      <c r="BI46" s="488"/>
      <c r="BJ46" s="488"/>
      <c r="BK46" s="488"/>
      <c r="BL46" s="488"/>
      <c r="BM46" s="488"/>
      <c r="BN46" s="488"/>
      <c r="BO46" s="488"/>
      <c r="BP46" s="488"/>
      <c r="BQ46" s="488"/>
      <c r="BR46" s="488"/>
      <c r="BS46" s="488"/>
      <c r="BT46" s="488"/>
      <c r="BU46" s="488"/>
      <c r="BV46" s="488"/>
      <c r="BW46" s="488"/>
      <c r="BX46" s="488"/>
      <c r="BY46" s="490"/>
      <c r="BZ46" s="488"/>
      <c r="CA46" s="488"/>
      <c r="CB46" s="488"/>
    </row>
    <row r="47" spans="1:80" ht="18.75" customHeight="1">
      <c r="A47" s="225"/>
      <c r="B47" s="259"/>
      <c r="C47" s="114" t="s">
        <v>158</v>
      </c>
      <c r="D47" s="41" t="s">
        <v>130</v>
      </c>
      <c r="E47" s="296" t="s">
        <v>116</v>
      </c>
      <c r="F47" s="254">
        <v>0.5</v>
      </c>
      <c r="G47" s="240" t="s">
        <v>121</v>
      </c>
      <c r="H47" s="299" t="s">
        <v>122</v>
      </c>
      <c r="I47" s="299" t="s">
        <v>123</v>
      </c>
      <c r="J47" s="299" t="s">
        <v>124</v>
      </c>
      <c r="K47" s="299" t="s">
        <v>125</v>
      </c>
      <c r="L47" s="172">
        <f>SUM(ทุ่งสง!L47)</f>
        <v>3</v>
      </c>
      <c r="M47" s="172">
        <f>SUM(ทุ่งสง!M47)</f>
        <v>3</v>
      </c>
      <c r="N47" s="204">
        <f>SUM(ทุ่งสง!N47)</f>
        <v>1.4999999999999999E-2</v>
      </c>
      <c r="O47" s="448">
        <f>SUM(สิชล!L47)</f>
        <v>2</v>
      </c>
      <c r="P47" s="448">
        <f>SUM(สิชล!M47)</f>
        <v>2</v>
      </c>
      <c r="Q47" s="448">
        <f>SUM(สิชล!N47)</f>
        <v>0.01</v>
      </c>
      <c r="R47" s="451">
        <f>SUM(ท่าศาลา!L47)</f>
        <v>4</v>
      </c>
      <c r="S47" s="451">
        <f>SUM(ท่าศาลา!M47)</f>
        <v>4</v>
      </c>
      <c r="T47" s="451">
        <f>SUM(ท่าศาลา!N47)</f>
        <v>0.02</v>
      </c>
      <c r="U47" s="456">
        <f>SUM(ฉวาง!L47)</f>
        <v>2</v>
      </c>
      <c r="V47" s="456">
        <f>SUM(ฉวาง!M47)</f>
        <v>2</v>
      </c>
      <c r="W47" s="456">
        <f>SUM(ฉวาง!N47)</f>
        <v>0.01</v>
      </c>
      <c r="X47" s="460">
        <f>SUM(ปากพนัง!L47)</f>
        <v>0</v>
      </c>
      <c r="Y47" s="460">
        <f>SUM(ปากพนัง!M47)</f>
        <v>3</v>
      </c>
      <c r="Z47" s="460">
        <f>SUM(ปากพนัง!N47)</f>
        <v>1.4999999999999999E-2</v>
      </c>
      <c r="AA47" s="463">
        <f>SUM(ชะอวด!L47)</f>
        <v>2</v>
      </c>
      <c r="AB47" s="463">
        <f>SUM(ชะอวด!M47)</f>
        <v>2</v>
      </c>
      <c r="AC47" s="463">
        <f>SUM(ชะอวด!N47)</f>
        <v>0.01</v>
      </c>
      <c r="AD47" s="467">
        <f>SUM(ทุ่งใหญ่!L47)</f>
        <v>0</v>
      </c>
      <c r="AE47" s="467">
        <f>SUM(ทุ่งใหญ่!M47)</f>
        <v>4</v>
      </c>
      <c r="AF47" s="467">
        <f>SUM(ทุ่งใหญ่!N47)</f>
        <v>0.02</v>
      </c>
      <c r="AG47" s="451">
        <f>SUM(เชียรใหญ่!L47)</f>
        <v>4</v>
      </c>
      <c r="AH47" s="451">
        <f>SUM(เชียรใหญ่!M47)</f>
        <v>4</v>
      </c>
      <c r="AI47" s="451">
        <f>SUM(เชียรใหญ่!N47)</f>
        <v>0.02</v>
      </c>
      <c r="AJ47" s="472">
        <f>SUM(ร่อนพิบูลย์!L47)</f>
        <v>2</v>
      </c>
      <c r="AK47" s="472">
        <f>SUM(ร่อนพิบูลย์!M47)</f>
        <v>2</v>
      </c>
      <c r="AL47" s="472">
        <f>SUM(ร่อนพิบูลย์!N47)</f>
        <v>0.01</v>
      </c>
      <c r="AM47" s="473">
        <f>SUM(ลานสกา!L47)</f>
        <v>0</v>
      </c>
      <c r="AN47" s="473">
        <f>SUM(ลานสกา!M47)</f>
        <v>4</v>
      </c>
      <c r="AO47" s="473">
        <f>SUM(ลานสกา!N47)</f>
        <v>0.02</v>
      </c>
      <c r="AP47" s="475">
        <f>SUM(พิปูน!L47)</f>
        <v>4</v>
      </c>
      <c r="AQ47" s="475">
        <f>SUM(พิปูน!M47)</f>
        <v>4</v>
      </c>
      <c r="AR47" s="475">
        <f>SUM(พิปูน!N47)</f>
        <v>0.02</v>
      </c>
      <c r="AS47" s="478">
        <f>SUM(หัวไทร!L47)</f>
        <v>4</v>
      </c>
      <c r="AT47" s="478">
        <f>SUM(หัวไทร!M47)</f>
        <v>4</v>
      </c>
      <c r="AU47" s="478">
        <f>SUM(หัวไทร!N47)</f>
        <v>0.02</v>
      </c>
      <c r="AV47" s="480">
        <f>SUM(ขนอม!L47)</f>
        <v>2</v>
      </c>
      <c r="AW47" s="480">
        <f>SUM(ขนอม!M47)</f>
        <v>2</v>
      </c>
      <c r="AX47" s="480">
        <f>SUM(ขนอม!N47)</f>
        <v>0.01</v>
      </c>
      <c r="AY47" s="482">
        <f>SUM(นาบอน!L47)</f>
        <v>2</v>
      </c>
      <c r="AZ47" s="482">
        <f>SUM(นาบอน!M47)</f>
        <v>2</v>
      </c>
      <c r="BA47" s="482">
        <f>SUM(นาบอน!N47)</f>
        <v>0.01</v>
      </c>
      <c r="BB47" s="483">
        <f>SUM(พรหมคีรี!L47)</f>
        <v>2</v>
      </c>
      <c r="BC47" s="483">
        <f>SUM(พรหมคีรี!M47)</f>
        <v>2</v>
      </c>
      <c r="BD47" s="483">
        <f>SUM(พรหมคีรี!N47)</f>
        <v>0.01</v>
      </c>
      <c r="BE47" s="484">
        <f>SUM(บางขัน!L47)</f>
        <v>2</v>
      </c>
      <c r="BF47" s="484">
        <f>SUM(บางขัน!M47)</f>
        <v>2</v>
      </c>
      <c r="BG47" s="484">
        <f>SUM(บางขัน!N47)</f>
        <v>0.01</v>
      </c>
      <c r="BH47" s="475">
        <f>SUM(จุฬาภรณ์!L47)</f>
        <v>0</v>
      </c>
      <c r="BI47" s="475">
        <f>SUM(จุฬาภรณ์!M47)</f>
        <v>4</v>
      </c>
      <c r="BJ47" s="475">
        <f>SUM(จุฬาภรณ์!N47)</f>
        <v>0.02</v>
      </c>
      <c r="BK47" s="485">
        <f>SUM(ถ้ำพรรณรา!L47)</f>
        <v>2</v>
      </c>
      <c r="BL47" s="485">
        <f>SUM(ถ้ำพรรณรา!M47)</f>
        <v>2</v>
      </c>
      <c r="BM47" s="485">
        <f>SUM(ถ้ำพรรณรา!N47)</f>
        <v>0.01</v>
      </c>
      <c r="BN47" s="467">
        <f>SUM(พระพรหม!L47)</f>
        <v>0</v>
      </c>
      <c r="BO47" s="467">
        <f>SUM(พระพรหม!M47)</f>
        <v>4</v>
      </c>
      <c r="BP47" s="467">
        <f>SUM(พระพรหม!N47)</f>
        <v>0.02</v>
      </c>
      <c r="BQ47" s="448">
        <f>SUM(เฉลิมพระเกียรติ!L47)</f>
        <v>3</v>
      </c>
      <c r="BR47" s="448">
        <f>SUM(เฉลิมพระเกียรติ!M47)</f>
        <v>3</v>
      </c>
      <c r="BS47" s="448">
        <f>SUM(เฉลิมพระเกียรติ!N47)</f>
        <v>1.4999999999999999E-2</v>
      </c>
      <c r="BT47" s="451">
        <f>SUM(นบพิตำ!L47)</f>
        <v>2</v>
      </c>
      <c r="BU47" s="451">
        <f>SUM(นบพิตำ!M47)</f>
        <v>2</v>
      </c>
      <c r="BV47" s="451">
        <f>SUM(นบพิตำ!N47)</f>
        <v>0.01</v>
      </c>
      <c r="BW47" s="483">
        <f>SUM(ช้างกลาง!L47)</f>
        <v>2</v>
      </c>
      <c r="BX47" s="483">
        <f>SUM(ช้างกลาง!M47)</f>
        <v>2</v>
      </c>
      <c r="BY47" s="483">
        <f>SUM(ช้างกลาง!N47)</f>
        <v>0.01</v>
      </c>
      <c r="BZ47" s="206">
        <f>SUM(เมือง!L47)</f>
        <v>0</v>
      </c>
      <c r="CA47" s="206">
        <f>SUM(เมือง!M47)</f>
        <v>0</v>
      </c>
      <c r="CB47" s="206">
        <f>SUM(เมือง!N47)</f>
        <v>0</v>
      </c>
    </row>
    <row r="48" spans="1:80" ht="18.75" customHeight="1">
      <c r="A48" s="225"/>
      <c r="B48" s="259"/>
      <c r="C48" s="114" t="s">
        <v>159</v>
      </c>
      <c r="D48" s="155" t="s">
        <v>130</v>
      </c>
      <c r="E48" s="301" t="s">
        <v>116</v>
      </c>
      <c r="F48" s="254">
        <v>0.5</v>
      </c>
      <c r="G48" s="302" t="s">
        <v>121</v>
      </c>
      <c r="H48" s="303" t="s">
        <v>122</v>
      </c>
      <c r="I48" s="303" t="s">
        <v>123</v>
      </c>
      <c r="J48" s="303" t="s">
        <v>124</v>
      </c>
      <c r="K48" s="303" t="s">
        <v>125</v>
      </c>
      <c r="L48" s="172">
        <f>SUM(ทุ่งสง!L48)</f>
        <v>0</v>
      </c>
      <c r="M48" s="172">
        <f>SUM(ทุ่งสง!M48)</f>
        <v>0</v>
      </c>
      <c r="N48" s="204">
        <f>SUM(ทุ่งสง!N48)</f>
        <v>0</v>
      </c>
      <c r="O48" s="206">
        <f>SUM(สิชล!L48)</f>
        <v>0</v>
      </c>
      <c r="P48" s="206">
        <f>SUM(สิชล!M48)</f>
        <v>0</v>
      </c>
      <c r="Q48" s="206">
        <f>SUM(สิชล!N48)</f>
        <v>0</v>
      </c>
      <c r="R48" s="209">
        <f>SUM(ท่าศาลา!L48)</f>
        <v>0</v>
      </c>
      <c r="S48" s="209">
        <f>SUM(ท่าศาลา!M48)</f>
        <v>0</v>
      </c>
      <c r="T48" s="209">
        <f>SUM(ท่าศาลา!N48)</f>
        <v>0</v>
      </c>
      <c r="U48" s="212">
        <f>SUM(ฉวาง!L48)</f>
        <v>0</v>
      </c>
      <c r="V48" s="212">
        <f>SUM(ฉวาง!M48)</f>
        <v>0</v>
      </c>
      <c r="W48" s="212">
        <f>SUM(ฉวาง!N48)</f>
        <v>0</v>
      </c>
      <c r="X48" s="214">
        <f>SUM(ปากพนัง!L48)</f>
        <v>0</v>
      </c>
      <c r="Y48" s="214">
        <f>SUM(ปากพนัง!M48)</f>
        <v>0</v>
      </c>
      <c r="Z48" s="214">
        <f>SUM(ปากพนัง!N48)</f>
        <v>0</v>
      </c>
      <c r="AA48" s="217">
        <f>SUM(ชะอวด!L48)</f>
        <v>0</v>
      </c>
      <c r="AB48" s="217">
        <f>SUM(ชะอวด!M48)</f>
        <v>0</v>
      </c>
      <c r="AC48" s="217">
        <f>SUM(ชะอวด!N48)</f>
        <v>0</v>
      </c>
      <c r="AD48" s="220">
        <f>SUM(ทุ่งใหญ่!L48)</f>
        <v>0</v>
      </c>
      <c r="AE48" s="220">
        <f>SUM(ทุ่งใหญ่!M48)</f>
        <v>0</v>
      </c>
      <c r="AF48" s="220">
        <f>SUM(ทุ่งใหญ่!N48)</f>
        <v>0</v>
      </c>
      <c r="AG48" s="209">
        <f>SUM(เชียรใหญ่!L48)</f>
        <v>0</v>
      </c>
      <c r="AH48" s="209">
        <f>SUM(เชียรใหญ่!M48)</f>
        <v>0</v>
      </c>
      <c r="AI48" s="209">
        <f>SUM(เชียรใหญ่!N48)</f>
        <v>0</v>
      </c>
      <c r="AJ48" s="224">
        <f>SUM(ร่อนพิบูลย์!L48)</f>
        <v>0</v>
      </c>
      <c r="AK48" s="224">
        <f>SUM(ร่อนพิบูลย์!M48)</f>
        <v>0</v>
      </c>
      <c r="AL48" s="224">
        <f>SUM(ร่อนพิบูลย์!N48)</f>
        <v>0</v>
      </c>
      <c r="AM48" s="227">
        <f>SUM(ลานสกา!L48)</f>
        <v>0</v>
      </c>
      <c r="AN48" s="227">
        <f>SUM(ลานสกา!M48)</f>
        <v>0</v>
      </c>
      <c r="AO48" s="227">
        <f>SUM(ลานสกา!N48)</f>
        <v>0</v>
      </c>
      <c r="AP48" s="231">
        <f>SUM(พิปูน!L48)</f>
        <v>0</v>
      </c>
      <c r="AQ48" s="231">
        <f>SUM(พิปูน!M48)</f>
        <v>0</v>
      </c>
      <c r="AR48" s="231">
        <f>SUM(พิปูน!N48)</f>
        <v>0</v>
      </c>
      <c r="AS48" s="235">
        <f>SUM(หัวไทร!L48)</f>
        <v>0</v>
      </c>
      <c r="AT48" s="235">
        <f>SUM(หัวไทร!M48)</f>
        <v>0</v>
      </c>
      <c r="AU48" s="235">
        <f>SUM(หัวไทร!N48)</f>
        <v>0</v>
      </c>
      <c r="AV48" s="237">
        <f>SUM(ขนอม!L48)</f>
        <v>0</v>
      </c>
      <c r="AW48" s="237">
        <f>SUM(ขนอม!M48)</f>
        <v>0</v>
      </c>
      <c r="AX48" s="237">
        <f>SUM(ขนอม!N48)</f>
        <v>0</v>
      </c>
      <c r="AY48" s="241">
        <f>SUM(นาบอน!L48)</f>
        <v>0</v>
      </c>
      <c r="AZ48" s="241">
        <f>SUM(นาบอน!M48)</f>
        <v>0</v>
      </c>
      <c r="BA48" s="241">
        <f>SUM(นาบอน!N48)</f>
        <v>0</v>
      </c>
      <c r="BB48" s="244">
        <f>SUM(พรหมคีรี!L48)</f>
        <v>0</v>
      </c>
      <c r="BC48" s="244">
        <f>SUM(พรหมคีรี!M48)</f>
        <v>0</v>
      </c>
      <c r="BD48" s="244">
        <f>SUM(พรหมคีรี!N48)</f>
        <v>0</v>
      </c>
      <c r="BE48" s="247">
        <f>SUM(บางขัน!L48)</f>
        <v>0</v>
      </c>
      <c r="BF48" s="247">
        <f>SUM(บางขัน!M48)</f>
        <v>0</v>
      </c>
      <c r="BG48" s="247">
        <f>SUM(บางขัน!N48)</f>
        <v>0</v>
      </c>
      <c r="BH48" s="231">
        <f>SUM(จุฬาภรณ์!L48)</f>
        <v>0</v>
      </c>
      <c r="BI48" s="231">
        <f>SUM(จุฬาภรณ์!M48)</f>
        <v>0</v>
      </c>
      <c r="BJ48" s="231">
        <f>SUM(จุฬาภรณ์!N48)</f>
        <v>0</v>
      </c>
      <c r="BK48" s="252">
        <f>SUM(ถ้ำพรรณรา!L48)</f>
        <v>0</v>
      </c>
      <c r="BL48" s="252">
        <f>SUM(ถ้ำพรรณรา!M48)</f>
        <v>0</v>
      </c>
      <c r="BM48" s="252">
        <f>SUM(ถ้ำพรรณรา!N48)</f>
        <v>0</v>
      </c>
      <c r="BN48" s="220">
        <f>SUM(พระพรหม!L48)</f>
        <v>0</v>
      </c>
      <c r="BO48" s="220">
        <f>SUM(พระพรหม!M48)</f>
        <v>0</v>
      </c>
      <c r="BP48" s="220">
        <f>SUM(พระพรหม!N48)</f>
        <v>0</v>
      </c>
      <c r="BQ48" s="206">
        <f>SUM(เฉลิมพระเกียรติ!L48)</f>
        <v>0</v>
      </c>
      <c r="BR48" s="206">
        <f>SUM(เฉลิมพระเกียรติ!M48)</f>
        <v>0</v>
      </c>
      <c r="BS48" s="206">
        <f>SUM(เฉลิมพระเกียรติ!N48)</f>
        <v>0</v>
      </c>
      <c r="BT48" s="209">
        <f>SUM(นบพิตำ!L48)</f>
        <v>0</v>
      </c>
      <c r="BU48" s="209">
        <f>SUM(นบพิตำ!M48)</f>
        <v>0</v>
      </c>
      <c r="BV48" s="209">
        <f>SUM(นบพิตำ!N48)</f>
        <v>0</v>
      </c>
      <c r="BW48" s="244">
        <f>SUM(ช้างกลาง!L48)</f>
        <v>0</v>
      </c>
      <c r="BX48" s="244">
        <f>SUM(ช้างกลาง!M48)</f>
        <v>0</v>
      </c>
      <c r="BY48" s="244">
        <f>SUM(ช้างกลาง!N48)</f>
        <v>0</v>
      </c>
      <c r="BZ48" s="206">
        <f>SUM(เมือง!L48)</f>
        <v>0</v>
      </c>
      <c r="CA48" s="206">
        <f>SUM(เมือง!M48)</f>
        <v>0</v>
      </c>
      <c r="CB48" s="206">
        <f>SUM(เมือง!N48)</f>
        <v>0</v>
      </c>
    </row>
    <row r="49" spans="1:80" ht="18.75" customHeight="1">
      <c r="A49" s="225"/>
      <c r="B49" s="312"/>
      <c r="C49" s="313" t="s">
        <v>160</v>
      </c>
      <c r="D49" s="300" t="s">
        <v>130</v>
      </c>
      <c r="E49" s="301" t="s">
        <v>116</v>
      </c>
      <c r="F49" s="254">
        <v>0.5</v>
      </c>
      <c r="G49" s="302" t="s">
        <v>121</v>
      </c>
      <c r="H49" s="303" t="s">
        <v>122</v>
      </c>
      <c r="I49" s="303" t="s">
        <v>123</v>
      </c>
      <c r="J49" s="303" t="s">
        <v>124</v>
      </c>
      <c r="K49" s="303" t="s">
        <v>125</v>
      </c>
      <c r="L49" s="172">
        <f>SUM(ทุ่งสง!L49)</f>
        <v>5</v>
      </c>
      <c r="M49" s="172">
        <f>SUM(ทุ่งสง!M49)</f>
        <v>5</v>
      </c>
      <c r="N49" s="204">
        <f>SUM(ทุ่งสง!N49)</f>
        <v>2.5000000000000001E-2</v>
      </c>
      <c r="O49" s="206">
        <f>SUM(สิชล!L49)</f>
        <v>0</v>
      </c>
      <c r="P49" s="206">
        <f>SUM(สิชล!M49)</f>
        <v>0</v>
      </c>
      <c r="Q49" s="206">
        <f>SUM(สิชล!N49)</f>
        <v>0</v>
      </c>
      <c r="R49" s="209">
        <f>SUM(ท่าศาลา!L49)</f>
        <v>0</v>
      </c>
      <c r="S49" s="209">
        <f>SUM(ท่าศาลา!M49)</f>
        <v>0</v>
      </c>
      <c r="T49" s="209">
        <f>SUM(ท่าศาลา!N49)</f>
        <v>0</v>
      </c>
      <c r="U49" s="212">
        <f>SUM(ฉวาง!L49)</f>
        <v>0</v>
      </c>
      <c r="V49" s="212">
        <f>SUM(ฉวาง!M49)</f>
        <v>0</v>
      </c>
      <c r="W49" s="212">
        <f>SUM(ฉวาง!N49)</f>
        <v>0</v>
      </c>
      <c r="X49" s="214">
        <f>SUM(ปากพนัง!L49)</f>
        <v>0</v>
      </c>
      <c r="Y49" s="214">
        <f>SUM(ปากพนัง!M49)</f>
        <v>0</v>
      </c>
      <c r="Z49" s="214">
        <f>SUM(ปากพนัง!N49)</f>
        <v>0</v>
      </c>
      <c r="AA49" s="217">
        <f>SUM(ชะอวด!L49)</f>
        <v>0</v>
      </c>
      <c r="AB49" s="217">
        <f>SUM(ชะอวด!M49)</f>
        <v>5</v>
      </c>
      <c r="AC49" s="217">
        <f>SUM(ชะอวด!N49)</f>
        <v>2.5000000000000001E-2</v>
      </c>
      <c r="AD49" s="220">
        <f>SUM(ทุ่งใหญ่!L49)</f>
        <v>0</v>
      </c>
      <c r="AE49" s="220">
        <f>SUM(ทุ่งใหญ่!M49)</f>
        <v>0</v>
      </c>
      <c r="AF49" s="220">
        <f>SUM(ทุ่งใหญ่!N49)</f>
        <v>0</v>
      </c>
      <c r="AG49" s="209">
        <f>SUM(เชียรใหญ่!L49)</f>
        <v>0</v>
      </c>
      <c r="AH49" s="209">
        <f>SUM(เชียรใหญ่!M49)</f>
        <v>0</v>
      </c>
      <c r="AI49" s="209">
        <f>SUM(เชียรใหญ่!N49)</f>
        <v>0</v>
      </c>
      <c r="AJ49" s="224">
        <f>SUM(ร่อนพิบูลย์!L49)</f>
        <v>0</v>
      </c>
      <c r="AK49" s="224">
        <f>SUM(ร่อนพิบูลย์!M49)</f>
        <v>0</v>
      </c>
      <c r="AL49" s="224">
        <f>SUM(ร่อนพิบูลย์!N49)</f>
        <v>0</v>
      </c>
      <c r="AM49" s="227">
        <f>SUM(ลานสกา!L49)</f>
        <v>0</v>
      </c>
      <c r="AN49" s="227">
        <f>SUM(ลานสกา!M49)</f>
        <v>0</v>
      </c>
      <c r="AO49" s="227">
        <f>SUM(ลานสกา!N49)</f>
        <v>0</v>
      </c>
      <c r="AP49" s="231">
        <f>SUM(พิปูน!L49)</f>
        <v>0</v>
      </c>
      <c r="AQ49" s="231">
        <f>SUM(พิปูน!M49)</f>
        <v>0</v>
      </c>
      <c r="AR49" s="231">
        <f>SUM(พิปูน!N49)</f>
        <v>0</v>
      </c>
      <c r="AS49" s="235">
        <f>SUM(หัวไทร!L49)</f>
        <v>0</v>
      </c>
      <c r="AT49" s="235">
        <f>SUM(หัวไทร!M49)</f>
        <v>0</v>
      </c>
      <c r="AU49" s="235">
        <f>SUM(หัวไทร!N49)</f>
        <v>0</v>
      </c>
      <c r="AV49" s="237">
        <f>SUM(ขนอม!L49)</f>
        <v>0</v>
      </c>
      <c r="AW49" s="237">
        <f>SUM(ขนอม!M49)</f>
        <v>0</v>
      </c>
      <c r="AX49" s="237">
        <f>SUM(ขนอม!N49)</f>
        <v>0</v>
      </c>
      <c r="AY49" s="241">
        <f>SUM(นาบอน!L49)</f>
        <v>0</v>
      </c>
      <c r="AZ49" s="241">
        <f>SUM(นาบอน!M49)</f>
        <v>0</v>
      </c>
      <c r="BA49" s="241">
        <f>SUM(นาบอน!N49)</f>
        <v>0</v>
      </c>
      <c r="BB49" s="244">
        <f>SUM(พรหมคีรี!L49)</f>
        <v>0</v>
      </c>
      <c r="BC49" s="244">
        <f>SUM(พรหมคีรี!M49)</f>
        <v>0</v>
      </c>
      <c r="BD49" s="244">
        <f>SUM(พรหมคีรี!N49)</f>
        <v>0</v>
      </c>
      <c r="BE49" s="247">
        <f>SUM(บางขัน!L49)</f>
        <v>0</v>
      </c>
      <c r="BF49" s="247">
        <f>SUM(บางขัน!M49)</f>
        <v>0</v>
      </c>
      <c r="BG49" s="247">
        <f>SUM(บางขัน!N49)</f>
        <v>0</v>
      </c>
      <c r="BH49" s="231">
        <f>SUM(จุฬาภรณ์!L49)</f>
        <v>0</v>
      </c>
      <c r="BI49" s="231">
        <f>SUM(จุฬาภรณ์!M49)</f>
        <v>5</v>
      </c>
      <c r="BJ49" s="231">
        <f>SUM(จุฬาภรณ์!N49)</f>
        <v>2.5000000000000001E-2</v>
      </c>
      <c r="BK49" s="252">
        <f>SUM(ถ้ำพรรณรา!L49)</f>
        <v>0</v>
      </c>
      <c r="BL49" s="252">
        <f>SUM(ถ้ำพรรณรา!M49)</f>
        <v>0</v>
      </c>
      <c r="BM49" s="252">
        <f>SUM(ถ้ำพรรณรา!N49)</f>
        <v>0</v>
      </c>
      <c r="BN49" s="220">
        <f>SUM(พระพรหม!L49)</f>
        <v>0</v>
      </c>
      <c r="BO49" s="220">
        <f>SUM(พระพรหม!M49)</f>
        <v>0</v>
      </c>
      <c r="BP49" s="220">
        <f>SUM(พระพรหม!N49)</f>
        <v>0</v>
      </c>
      <c r="BQ49" s="206">
        <f>SUM(เฉลิมพระเกียรติ!L49)</f>
        <v>5</v>
      </c>
      <c r="BR49" s="206">
        <f>SUM(เฉลิมพระเกียรติ!M49)</f>
        <v>5</v>
      </c>
      <c r="BS49" s="206">
        <f>SUM(เฉลิมพระเกียรติ!N49)</f>
        <v>2.5000000000000001E-2</v>
      </c>
      <c r="BT49" s="209">
        <f>SUM(นบพิตำ!L49)</f>
        <v>0</v>
      </c>
      <c r="BU49" s="209">
        <f>SUM(นบพิตำ!M49)</f>
        <v>0</v>
      </c>
      <c r="BV49" s="209">
        <f>SUM(นบพิตำ!N49)</f>
        <v>0</v>
      </c>
      <c r="BW49" s="244">
        <f>SUM(ช้างกลาง!L49)</f>
        <v>0</v>
      </c>
      <c r="BX49" s="244">
        <f>SUM(ช้างกลาง!M49)</f>
        <v>0</v>
      </c>
      <c r="BY49" s="244">
        <f>SUM(ช้างกลาง!N49)</f>
        <v>0</v>
      </c>
      <c r="BZ49" s="206">
        <f>SUM(เมือง!L49)</f>
        <v>0</v>
      </c>
      <c r="CA49" s="206">
        <f>SUM(เมือง!M49)</f>
        <v>0</v>
      </c>
      <c r="CB49" s="206">
        <f>SUM(เมือง!N49)</f>
        <v>0</v>
      </c>
    </row>
    <row r="50" spans="1:80" ht="18.75" customHeight="1">
      <c r="A50" s="225"/>
      <c r="B50" s="259"/>
      <c r="C50" s="114" t="s">
        <v>161</v>
      </c>
      <c r="D50" s="300">
        <v>1</v>
      </c>
      <c r="E50" s="301" t="s">
        <v>116</v>
      </c>
      <c r="F50" s="254">
        <v>0.5</v>
      </c>
      <c r="G50" s="302">
        <v>80</v>
      </c>
      <c r="H50" s="315">
        <v>85</v>
      </c>
      <c r="I50" s="315">
        <v>90</v>
      </c>
      <c r="J50" s="315">
        <v>95</v>
      </c>
      <c r="K50" s="315">
        <v>100</v>
      </c>
      <c r="L50" s="172">
        <f>SUM(ทุ่งสง!L50)</f>
        <v>100</v>
      </c>
      <c r="M50" s="172">
        <f>SUM(ทุ่งสง!M50)</f>
        <v>5</v>
      </c>
      <c r="N50" s="204">
        <f>SUM(ทุ่งสง!N50)</f>
        <v>2.5000000000000001E-2</v>
      </c>
      <c r="O50" s="206">
        <f>SUM(สิชล!L50)</f>
        <v>2</v>
      </c>
      <c r="P50" s="206">
        <f>SUM(สิชล!M50)</f>
        <v>2</v>
      </c>
      <c r="Q50" s="206">
        <f>SUM(สิชล!N50)</f>
        <v>0.01</v>
      </c>
      <c r="R50" s="209">
        <f>SUM(ท่าศาลา!L50)</f>
        <v>100</v>
      </c>
      <c r="S50" s="209">
        <f>SUM(ท่าศาลา!M50)</f>
        <v>5</v>
      </c>
      <c r="T50" s="209">
        <f>SUM(ท่าศาลา!N50)</f>
        <v>2.5000000000000001E-2</v>
      </c>
      <c r="U50" s="212">
        <f>SUM(ฉวาง!L50)</f>
        <v>100</v>
      </c>
      <c r="V50" s="212">
        <f>SUM(ฉวาง!M50)</f>
        <v>5</v>
      </c>
      <c r="W50" s="212">
        <f>SUM(ฉวาง!N50)</f>
        <v>2.5000000000000001E-2</v>
      </c>
      <c r="X50" s="214">
        <f>SUM(ปากพนัง!L50)</f>
        <v>0</v>
      </c>
      <c r="Y50" s="214">
        <f>SUM(ปากพนัง!M50)</f>
        <v>1</v>
      </c>
      <c r="Z50" s="214">
        <f>SUM(ปากพนัง!N50)</f>
        <v>5.0000000000000001E-3</v>
      </c>
      <c r="AA50" s="217">
        <f>SUM(ชะอวด!L50)</f>
        <v>100</v>
      </c>
      <c r="AB50" s="217">
        <f>SUM(ชะอวด!M50)</f>
        <v>5</v>
      </c>
      <c r="AC50" s="217">
        <f>SUM(ชะอวด!N50)</f>
        <v>2.5000000000000001E-2</v>
      </c>
      <c r="AD50" s="220">
        <f>SUM(ทุ่งใหญ่!L50)</f>
        <v>100</v>
      </c>
      <c r="AE50" s="220">
        <f>SUM(ทุ่งใหญ่!M50)</f>
        <v>5</v>
      </c>
      <c r="AF50" s="220">
        <f>SUM(ทุ่งใหญ่!N50)</f>
        <v>2.5000000000000001E-2</v>
      </c>
      <c r="AG50" s="209">
        <f>SUM(เชียรใหญ่!L50)</f>
        <v>0</v>
      </c>
      <c r="AH50" s="209">
        <f>SUM(เชียรใหญ่!M50)</f>
        <v>1</v>
      </c>
      <c r="AI50" s="209">
        <f>SUM(เชียรใหญ่!N50)</f>
        <v>5.0000000000000001E-3</v>
      </c>
      <c r="AJ50" s="224">
        <f>SUM(ร่อนพิบูลย์!L50)</f>
        <v>100</v>
      </c>
      <c r="AK50" s="224">
        <f>SUM(ร่อนพิบูลย์!M50)</f>
        <v>5</v>
      </c>
      <c r="AL50" s="224">
        <f>SUM(ร่อนพิบูลย์!N50)</f>
        <v>2.5000000000000001E-2</v>
      </c>
      <c r="AM50" s="227">
        <f>SUM(ลานสกา!L50)</f>
        <v>100</v>
      </c>
      <c r="AN50" s="227">
        <f>SUM(ลานสกา!M50)</f>
        <v>5</v>
      </c>
      <c r="AO50" s="227">
        <f>SUM(ลานสกา!N50)</f>
        <v>2.5000000000000001E-2</v>
      </c>
      <c r="AP50" s="231">
        <f>SUM(พิปูน!L50)</f>
        <v>100</v>
      </c>
      <c r="AQ50" s="231">
        <f>SUM(พิปูน!M50)</f>
        <v>5</v>
      </c>
      <c r="AR50" s="231">
        <f>SUM(พิปูน!N50)</f>
        <v>2.5000000000000001E-2</v>
      </c>
      <c r="AS50" s="235">
        <f>SUM(หัวไทร!L50)</f>
        <v>100</v>
      </c>
      <c r="AT50" s="235">
        <f>SUM(หัวไทร!M50)</f>
        <v>5</v>
      </c>
      <c r="AU50" s="235">
        <f>SUM(หัวไทร!N50)</f>
        <v>2.5000000000000001E-2</v>
      </c>
      <c r="AV50" s="237">
        <f>SUM(ขนอม!L50)</f>
        <v>100</v>
      </c>
      <c r="AW50" s="237">
        <f>SUM(ขนอม!M50)</f>
        <v>5</v>
      </c>
      <c r="AX50" s="237">
        <f>SUM(ขนอม!N50)</f>
        <v>2.5000000000000001E-2</v>
      </c>
      <c r="AY50" s="241">
        <f>SUM(นาบอน!L50)</f>
        <v>100</v>
      </c>
      <c r="AZ50" s="241">
        <f>SUM(นาบอน!M50)</f>
        <v>5</v>
      </c>
      <c r="BA50" s="241">
        <f>SUM(นาบอน!N50)</f>
        <v>2.5000000000000001E-2</v>
      </c>
      <c r="BB50" s="244">
        <f>SUM(พรหมคีรี!L50)</f>
        <v>100</v>
      </c>
      <c r="BC50" s="244">
        <f>SUM(พรหมคีรี!M50)</f>
        <v>5</v>
      </c>
      <c r="BD50" s="244">
        <f>SUM(พรหมคีรี!N50)</f>
        <v>2.5000000000000001E-2</v>
      </c>
      <c r="BE50" s="247">
        <f>SUM(บางขัน!L50)</f>
        <v>100</v>
      </c>
      <c r="BF50" s="247">
        <f>SUM(บางขัน!M50)</f>
        <v>5</v>
      </c>
      <c r="BG50" s="247">
        <f>SUM(บางขัน!N50)</f>
        <v>2.5000000000000001E-2</v>
      </c>
      <c r="BH50" s="231">
        <f>SUM(จุฬาภรณ์!L50)</f>
        <v>0</v>
      </c>
      <c r="BI50" s="231">
        <f>SUM(จุฬาภรณ์!M50)</f>
        <v>1</v>
      </c>
      <c r="BJ50" s="231">
        <f>SUM(จุฬาภรณ์!N50)</f>
        <v>5.0000000000000001E-3</v>
      </c>
      <c r="BK50" s="252">
        <f>SUM(ถ้ำพรรณรา!L50)</f>
        <v>100</v>
      </c>
      <c r="BL50" s="252">
        <f>SUM(ถ้ำพรรณรา!M50)</f>
        <v>5</v>
      </c>
      <c r="BM50" s="252">
        <f>SUM(ถ้ำพรรณรา!N50)</f>
        <v>2.5000000000000001E-2</v>
      </c>
      <c r="BN50" s="220">
        <f>SUM(พระพรหม!L50)</f>
        <v>100</v>
      </c>
      <c r="BO50" s="220">
        <f>SUM(พระพรหม!M50)</f>
        <v>5</v>
      </c>
      <c r="BP50" s="220">
        <f>SUM(พระพรหม!N50)</f>
        <v>2.5000000000000001E-2</v>
      </c>
      <c r="BQ50" s="206">
        <f>SUM(เฉลิมพระเกียรติ!L50)</f>
        <v>100</v>
      </c>
      <c r="BR50" s="206">
        <f>SUM(เฉลิมพระเกียรติ!M50)</f>
        <v>5</v>
      </c>
      <c r="BS50" s="206">
        <f>SUM(เฉลิมพระเกียรติ!N50)</f>
        <v>2.5000000000000001E-2</v>
      </c>
      <c r="BT50" s="209">
        <f>SUM(นบพิตำ!L50)</f>
        <v>100</v>
      </c>
      <c r="BU50" s="209">
        <f>SUM(นบพิตำ!M50)</f>
        <v>5</v>
      </c>
      <c r="BV50" s="209">
        <f>SUM(นบพิตำ!N50)</f>
        <v>2.5000000000000001E-2</v>
      </c>
      <c r="BW50" s="244">
        <f>SUM(ช้างกลาง!L50)</f>
        <v>100</v>
      </c>
      <c r="BX50" s="244">
        <f>SUM(ช้างกลาง!M50)</f>
        <v>5</v>
      </c>
      <c r="BY50" s="244">
        <f>SUM(ช้างกลาง!N50)</f>
        <v>2.5000000000000001E-2</v>
      </c>
      <c r="BZ50" s="206">
        <f>SUM(เมือง!L50)</f>
        <v>0</v>
      </c>
      <c r="CA50" s="206">
        <f>SUM(เมือง!M50)</f>
        <v>1</v>
      </c>
      <c r="CB50" s="206">
        <f>SUM(เมือง!N50)</f>
        <v>5.0000000000000001E-3</v>
      </c>
    </row>
    <row r="51" spans="1:80" ht="18.75" customHeight="1">
      <c r="A51" s="112"/>
      <c r="B51" s="259"/>
      <c r="C51" s="134" t="s">
        <v>162</v>
      </c>
      <c r="D51" s="300">
        <v>1</v>
      </c>
      <c r="E51" s="301" t="s">
        <v>116</v>
      </c>
      <c r="F51" s="254">
        <v>0.5</v>
      </c>
      <c r="G51" s="302" t="s">
        <v>121</v>
      </c>
      <c r="H51" s="303" t="s">
        <v>122</v>
      </c>
      <c r="I51" s="303" t="s">
        <v>123</v>
      </c>
      <c r="J51" s="303" t="s">
        <v>124</v>
      </c>
      <c r="K51" s="303" t="s">
        <v>125</v>
      </c>
      <c r="L51" s="172">
        <f>SUM(ทุ่งสง!L51)</f>
        <v>0</v>
      </c>
      <c r="M51" s="172">
        <f>SUM(ทุ่งสง!M51)</f>
        <v>0</v>
      </c>
      <c r="N51" s="204">
        <f>SUM(ทุ่งสง!N51)</f>
        <v>0</v>
      </c>
      <c r="O51" s="206">
        <f>SUM(สิชล!L51)</f>
        <v>0</v>
      </c>
      <c r="P51" s="206">
        <f>SUM(สิชล!M51)</f>
        <v>0</v>
      </c>
      <c r="Q51" s="206">
        <f>SUM(สิชล!N51)</f>
        <v>0</v>
      </c>
      <c r="R51" s="209">
        <f>SUM(ท่าศาลา!L51)</f>
        <v>0</v>
      </c>
      <c r="S51" s="209">
        <f>SUM(ท่าศาลา!M51)</f>
        <v>0</v>
      </c>
      <c r="T51" s="209">
        <f>SUM(ท่าศาลา!N51)</f>
        <v>0</v>
      </c>
      <c r="U51" s="212">
        <f>SUM(ฉวาง!L51)</f>
        <v>0</v>
      </c>
      <c r="V51" s="212">
        <f>SUM(ฉวาง!M51)</f>
        <v>0</v>
      </c>
      <c r="W51" s="212">
        <f>SUM(ฉวาง!N51)</f>
        <v>0</v>
      </c>
      <c r="X51" s="214">
        <f>SUM(ปากพนัง!L51)</f>
        <v>0</v>
      </c>
      <c r="Y51" s="214">
        <f>SUM(ปากพนัง!M51)</f>
        <v>0</v>
      </c>
      <c r="Z51" s="214">
        <f>SUM(ปากพนัง!N51)</f>
        <v>0</v>
      </c>
      <c r="AA51" s="217">
        <f>SUM(ชะอวด!L51)</f>
        <v>0</v>
      </c>
      <c r="AB51" s="217">
        <f>SUM(ชะอวด!M51)</f>
        <v>0</v>
      </c>
      <c r="AC51" s="217">
        <f>SUM(ชะอวด!N51)</f>
        <v>0</v>
      </c>
      <c r="AD51" s="220">
        <f>SUM(ทุ่งใหญ่!L51)</f>
        <v>0</v>
      </c>
      <c r="AE51" s="220">
        <f>SUM(ทุ่งใหญ่!M51)</f>
        <v>0</v>
      </c>
      <c r="AF51" s="220">
        <f>SUM(ทุ่งใหญ่!N51)</f>
        <v>0</v>
      </c>
      <c r="AG51" s="209">
        <f>SUM(เชียรใหญ่!L51)</f>
        <v>0</v>
      </c>
      <c r="AH51" s="209">
        <f>SUM(เชียรใหญ่!M51)</f>
        <v>0</v>
      </c>
      <c r="AI51" s="209">
        <f>SUM(เชียรใหญ่!N51)</f>
        <v>0</v>
      </c>
      <c r="AJ51" s="224">
        <f>SUM(ร่อนพิบูลย์!L51)</f>
        <v>0</v>
      </c>
      <c r="AK51" s="224">
        <f>SUM(ร่อนพิบูลย์!M51)</f>
        <v>0</v>
      </c>
      <c r="AL51" s="224">
        <f>SUM(ร่อนพิบูลย์!N51)</f>
        <v>0</v>
      </c>
      <c r="AM51" s="227">
        <f>SUM(ลานสกา!L51)</f>
        <v>0</v>
      </c>
      <c r="AN51" s="227">
        <f>SUM(ลานสกา!M51)</f>
        <v>0</v>
      </c>
      <c r="AO51" s="227">
        <f>SUM(ลานสกา!N51)</f>
        <v>0</v>
      </c>
      <c r="AP51" s="231">
        <f>SUM(พิปูน!L51)</f>
        <v>0</v>
      </c>
      <c r="AQ51" s="231">
        <f>SUM(พิปูน!M51)</f>
        <v>0</v>
      </c>
      <c r="AR51" s="231">
        <f>SUM(พิปูน!N51)</f>
        <v>0</v>
      </c>
      <c r="AS51" s="235">
        <f>SUM(หัวไทร!L51)</f>
        <v>0</v>
      </c>
      <c r="AT51" s="235">
        <f>SUM(หัวไทร!M51)</f>
        <v>0</v>
      </c>
      <c r="AU51" s="235">
        <f>SUM(หัวไทร!N51)</f>
        <v>0</v>
      </c>
      <c r="AV51" s="237">
        <f>SUM(ขนอม!L51)</f>
        <v>0</v>
      </c>
      <c r="AW51" s="237">
        <f>SUM(ขนอม!M51)</f>
        <v>0</v>
      </c>
      <c r="AX51" s="237">
        <f>SUM(ขนอม!N51)</f>
        <v>0</v>
      </c>
      <c r="AY51" s="241">
        <f>SUM(นาบอน!L51)</f>
        <v>0</v>
      </c>
      <c r="AZ51" s="241">
        <f>SUM(นาบอน!M51)</f>
        <v>0</v>
      </c>
      <c r="BA51" s="241">
        <f>SUM(นาบอน!N51)</f>
        <v>0</v>
      </c>
      <c r="BB51" s="244">
        <f>SUM(พรหมคีรี!L51)</f>
        <v>0</v>
      </c>
      <c r="BC51" s="244">
        <f>SUM(พรหมคีรี!M51)</f>
        <v>0</v>
      </c>
      <c r="BD51" s="244">
        <f>SUM(พรหมคีรี!N51)</f>
        <v>0</v>
      </c>
      <c r="BE51" s="247">
        <f>SUM(บางขัน!L51)</f>
        <v>0</v>
      </c>
      <c r="BF51" s="247">
        <f>SUM(บางขัน!M51)</f>
        <v>0</v>
      </c>
      <c r="BG51" s="247">
        <f>SUM(บางขัน!N51)</f>
        <v>0</v>
      </c>
      <c r="BH51" s="231">
        <f>SUM(จุฬาภรณ์!L51)</f>
        <v>0</v>
      </c>
      <c r="BI51" s="231">
        <f>SUM(จุฬาภรณ์!M51)</f>
        <v>0</v>
      </c>
      <c r="BJ51" s="231">
        <f>SUM(จุฬาภรณ์!N51)</f>
        <v>0</v>
      </c>
      <c r="BK51" s="252">
        <f>SUM(ถ้ำพรรณรา!L51)</f>
        <v>0</v>
      </c>
      <c r="BL51" s="252">
        <f>SUM(ถ้ำพรรณรา!M51)</f>
        <v>0</v>
      </c>
      <c r="BM51" s="252">
        <f>SUM(ถ้ำพรรณรา!N51)</f>
        <v>0</v>
      </c>
      <c r="BN51" s="220">
        <f>SUM(พระพรหม!L51)</f>
        <v>0</v>
      </c>
      <c r="BO51" s="220">
        <f>SUM(พระพรหม!M51)</f>
        <v>0</v>
      </c>
      <c r="BP51" s="220">
        <f>SUM(พระพรหม!N51)</f>
        <v>0</v>
      </c>
      <c r="BQ51" s="206">
        <f>SUM(เฉลิมพระเกียรติ!L51)</f>
        <v>0</v>
      </c>
      <c r="BR51" s="206">
        <f>SUM(เฉลิมพระเกียรติ!M51)</f>
        <v>0</v>
      </c>
      <c r="BS51" s="206">
        <f>SUM(เฉลิมพระเกียรติ!N51)</f>
        <v>0</v>
      </c>
      <c r="BT51" s="209">
        <f>SUM(นบพิตำ!L51)</f>
        <v>0</v>
      </c>
      <c r="BU51" s="209">
        <f>SUM(นบพิตำ!M51)</f>
        <v>0</v>
      </c>
      <c r="BV51" s="209">
        <f>SUM(นบพิตำ!N51)</f>
        <v>0</v>
      </c>
      <c r="BW51" s="244">
        <f>SUM(ช้างกลาง!L51)</f>
        <v>0</v>
      </c>
      <c r="BX51" s="244">
        <f>SUM(ช้างกลาง!M51)</f>
        <v>0</v>
      </c>
      <c r="BY51" s="244">
        <f>SUM(ช้างกลาง!N51)</f>
        <v>0</v>
      </c>
      <c r="BZ51" s="206">
        <f>SUM(เมือง!L51)</f>
        <v>0</v>
      </c>
      <c r="CA51" s="206">
        <f>SUM(เมือง!M51)</f>
        <v>0</v>
      </c>
      <c r="CB51" s="206">
        <f>SUM(เมือง!N51)</f>
        <v>0</v>
      </c>
    </row>
    <row r="52" spans="1:80" ht="18.75" customHeight="1">
      <c r="A52" s="112" t="s">
        <v>113</v>
      </c>
      <c r="B52" s="259">
        <v>1.27</v>
      </c>
      <c r="C52" s="114" t="s">
        <v>163</v>
      </c>
      <c r="D52" s="300">
        <v>0.8</v>
      </c>
      <c r="E52" s="301" t="s">
        <v>116</v>
      </c>
      <c r="F52" s="254">
        <v>1</v>
      </c>
      <c r="G52" s="302">
        <v>40</v>
      </c>
      <c r="H52" s="315">
        <v>50</v>
      </c>
      <c r="I52" s="315">
        <v>60</v>
      </c>
      <c r="J52" s="315">
        <v>70</v>
      </c>
      <c r="K52" s="315">
        <v>80</v>
      </c>
      <c r="L52" s="172">
        <f>SUM(ทุ่งสง!L52)</f>
        <v>0</v>
      </c>
      <c r="M52" s="172">
        <f>SUM(ทุ่งสง!M52)</f>
        <v>1</v>
      </c>
      <c r="N52" s="204">
        <f>SUM(ทุ่งสง!N52)</f>
        <v>0.01</v>
      </c>
      <c r="O52" s="206">
        <f>SUM(สิชล!L52)</f>
        <v>0</v>
      </c>
      <c r="P52" s="206">
        <f>SUM(สิชล!M52)</f>
        <v>1</v>
      </c>
      <c r="Q52" s="206">
        <f>SUM(สิชล!N52)</f>
        <v>0.01</v>
      </c>
      <c r="R52" s="209">
        <f>SUM(ท่าศาลา!L52)</f>
        <v>0</v>
      </c>
      <c r="S52" s="209">
        <f>SUM(ท่าศาลา!M52)</f>
        <v>1</v>
      </c>
      <c r="T52" s="209">
        <f>SUM(ท่าศาลา!N52)</f>
        <v>0.01</v>
      </c>
      <c r="U52" s="212">
        <f>SUM(ฉวาง!L52)</f>
        <v>0</v>
      </c>
      <c r="V52" s="212">
        <f>SUM(ฉวาง!M52)</f>
        <v>1</v>
      </c>
      <c r="W52" s="212">
        <f>SUM(ฉวาง!N52)</f>
        <v>0.01</v>
      </c>
      <c r="X52" s="214">
        <f>SUM(ปากพนัง!L52)</f>
        <v>0</v>
      </c>
      <c r="Y52" s="214">
        <f>SUM(ปากพนัง!M52)</f>
        <v>1</v>
      </c>
      <c r="Z52" s="214">
        <f>SUM(ปากพนัง!N52)</f>
        <v>0.01</v>
      </c>
      <c r="AA52" s="217">
        <f>SUM(ชะอวด!L52)</f>
        <v>0</v>
      </c>
      <c r="AB52" s="217">
        <f>SUM(ชะอวด!M52)</f>
        <v>1</v>
      </c>
      <c r="AC52" s="217">
        <f>SUM(ชะอวด!N52)</f>
        <v>0.01</v>
      </c>
      <c r="AD52" s="220">
        <f>SUM(ทุ่งใหญ่!L52)</f>
        <v>0</v>
      </c>
      <c r="AE52" s="220">
        <f>SUM(ทุ่งใหญ่!M52)</f>
        <v>1</v>
      </c>
      <c r="AF52" s="220">
        <f>SUM(ทุ่งใหญ่!N52)</f>
        <v>0.01</v>
      </c>
      <c r="AG52" s="209">
        <f>SUM(เชียรใหญ่!L52)</f>
        <v>0</v>
      </c>
      <c r="AH52" s="209">
        <f>SUM(เชียรใหญ่!M52)</f>
        <v>1</v>
      </c>
      <c r="AI52" s="209">
        <f>SUM(เชียรใหญ่!N52)</f>
        <v>0.01</v>
      </c>
      <c r="AJ52" s="224">
        <f>SUM(ร่อนพิบูลย์!L52)</f>
        <v>0</v>
      </c>
      <c r="AK52" s="224">
        <f>SUM(ร่อนพิบูลย์!M52)</f>
        <v>1</v>
      </c>
      <c r="AL52" s="224">
        <f>SUM(ร่อนพิบูลย์!N52)</f>
        <v>0.01</v>
      </c>
      <c r="AM52" s="227">
        <f>SUM(ลานสกา!L52)</f>
        <v>0</v>
      </c>
      <c r="AN52" s="227">
        <f>SUM(ลานสกา!M52)</f>
        <v>1</v>
      </c>
      <c r="AO52" s="227">
        <f>SUM(ลานสกา!N52)</f>
        <v>0.01</v>
      </c>
      <c r="AP52" s="231">
        <f>SUM(พิปูน!L52)</f>
        <v>0</v>
      </c>
      <c r="AQ52" s="231">
        <f>SUM(พิปูน!M52)</f>
        <v>1</v>
      </c>
      <c r="AR52" s="231">
        <f>SUM(พิปูน!N52)</f>
        <v>0.01</v>
      </c>
      <c r="AS52" s="235">
        <f>SUM(หัวไทร!L52)</f>
        <v>0</v>
      </c>
      <c r="AT52" s="235">
        <f>SUM(หัวไทร!M52)</f>
        <v>1</v>
      </c>
      <c r="AU52" s="235">
        <f>SUM(หัวไทร!N52)</f>
        <v>0.01</v>
      </c>
      <c r="AV52" s="237">
        <f>SUM(ขนอม!L52)</f>
        <v>0</v>
      </c>
      <c r="AW52" s="237">
        <f>SUM(ขนอม!M52)</f>
        <v>1</v>
      </c>
      <c r="AX52" s="237">
        <f>SUM(ขนอม!N52)</f>
        <v>0.01</v>
      </c>
      <c r="AY52" s="241">
        <f>SUM(นาบอน!L52)</f>
        <v>0</v>
      </c>
      <c r="AZ52" s="241">
        <f>SUM(นาบอน!M52)</f>
        <v>1</v>
      </c>
      <c r="BA52" s="241">
        <f>SUM(นาบอน!N52)</f>
        <v>0.01</v>
      </c>
      <c r="BB52" s="244">
        <f>SUM(พรหมคีรี!L52)</f>
        <v>0</v>
      </c>
      <c r="BC52" s="244">
        <f>SUM(พรหมคีรี!M52)</f>
        <v>1</v>
      </c>
      <c r="BD52" s="244">
        <f>SUM(พรหมคีรี!N52)</f>
        <v>0.01</v>
      </c>
      <c r="BE52" s="247">
        <f>SUM(บางขัน!L52)</f>
        <v>0</v>
      </c>
      <c r="BF52" s="247">
        <f>SUM(บางขัน!M52)</f>
        <v>1</v>
      </c>
      <c r="BG52" s="247">
        <f>SUM(บางขัน!N52)</f>
        <v>0.01</v>
      </c>
      <c r="BH52" s="231">
        <f>SUM(จุฬาภรณ์!L52)</f>
        <v>0</v>
      </c>
      <c r="BI52" s="231">
        <f>SUM(จุฬาภรณ์!M52)</f>
        <v>1</v>
      </c>
      <c r="BJ52" s="231">
        <f>SUM(จุฬาภรณ์!N52)</f>
        <v>0.01</v>
      </c>
      <c r="BK52" s="252">
        <f>SUM(ถ้ำพรรณรา!L52)</f>
        <v>0</v>
      </c>
      <c r="BL52" s="252">
        <f>SUM(ถ้ำพรรณรา!M52)</f>
        <v>1</v>
      </c>
      <c r="BM52" s="252">
        <f>SUM(ถ้ำพรรณรา!N52)</f>
        <v>0.01</v>
      </c>
      <c r="BN52" s="220">
        <f>SUM(พระพรหม!L52)</f>
        <v>0</v>
      </c>
      <c r="BO52" s="220">
        <f>SUM(พระพรหม!M52)</f>
        <v>1</v>
      </c>
      <c r="BP52" s="220">
        <f>SUM(พระพรหม!N52)</f>
        <v>0.01</v>
      </c>
      <c r="BQ52" s="206">
        <f>SUM(เฉลิมพระเกียรติ!L52)</f>
        <v>0</v>
      </c>
      <c r="BR52" s="206">
        <f>SUM(เฉลิมพระเกียรติ!M52)</f>
        <v>1</v>
      </c>
      <c r="BS52" s="206">
        <f>SUM(เฉลิมพระเกียรติ!N52)</f>
        <v>0.01</v>
      </c>
      <c r="BT52" s="209">
        <f>SUM(นบพิตำ!L52)</f>
        <v>0</v>
      </c>
      <c r="BU52" s="209">
        <f>SUM(นบพิตำ!M52)</f>
        <v>1</v>
      </c>
      <c r="BV52" s="209">
        <f>SUM(นบพิตำ!N52)</f>
        <v>0.01</v>
      </c>
      <c r="BW52" s="244">
        <f>SUM(ช้างกลาง!L52)</f>
        <v>0</v>
      </c>
      <c r="BX52" s="244">
        <f>SUM(ช้างกลาง!M52)</f>
        <v>1</v>
      </c>
      <c r="BY52" s="244">
        <f>SUM(ช้างกลาง!N52)</f>
        <v>0.01</v>
      </c>
      <c r="BZ52" s="206">
        <f>SUM(เมือง!L52)</f>
        <v>0</v>
      </c>
      <c r="CA52" s="206">
        <f>SUM(เมือง!M52)</f>
        <v>1</v>
      </c>
      <c r="CB52" s="206">
        <f>SUM(เมือง!N52)</f>
        <v>0.01</v>
      </c>
    </row>
    <row r="53" spans="1:80" ht="18.75" customHeight="1">
      <c r="A53" s="320"/>
      <c r="B53" s="279">
        <v>1.28</v>
      </c>
      <c r="C53" s="250" t="s">
        <v>164</v>
      </c>
      <c r="D53" s="304">
        <v>0.8</v>
      </c>
      <c r="E53" s="305" t="s">
        <v>116</v>
      </c>
      <c r="F53" s="322">
        <v>0.5</v>
      </c>
      <c r="G53" s="323">
        <v>70</v>
      </c>
      <c r="H53" s="323">
        <v>75</v>
      </c>
      <c r="I53" s="323">
        <v>80</v>
      </c>
      <c r="J53" s="323">
        <v>85</v>
      </c>
      <c r="K53" s="323">
        <v>90</v>
      </c>
      <c r="L53" s="375">
        <f>SUM(ทุ่งสง!L53)</f>
        <v>0</v>
      </c>
      <c r="M53" s="375">
        <f>SUM(ทุ่งสง!M53)</f>
        <v>1</v>
      </c>
      <c r="N53" s="378">
        <f>SUM(ทุ่งสง!N53)</f>
        <v>5.0000000000000001E-3</v>
      </c>
      <c r="O53" s="380">
        <f>SUM(สิชล!L53)</f>
        <v>0</v>
      </c>
      <c r="P53" s="380">
        <f>SUM(สิชล!M53)</f>
        <v>1</v>
      </c>
      <c r="Q53" s="380">
        <f>SUM(สิชล!N53)</f>
        <v>5.0000000000000001E-3</v>
      </c>
      <c r="R53" s="383">
        <f>SUM(ท่าศาลา!L53)</f>
        <v>0</v>
      </c>
      <c r="S53" s="383">
        <f>SUM(ท่าศาลา!M53)</f>
        <v>5</v>
      </c>
      <c r="T53" s="383">
        <f>SUM(ท่าศาลา!N53)</f>
        <v>2.5000000000000001E-2</v>
      </c>
      <c r="U53" s="386">
        <f>SUM(ฉวาง!L53)</f>
        <v>0</v>
      </c>
      <c r="V53" s="386">
        <f>SUM(ฉวาง!M53)</f>
        <v>1</v>
      </c>
      <c r="W53" s="386">
        <f>SUM(ฉวาง!N53)</f>
        <v>5.0000000000000001E-3</v>
      </c>
      <c r="X53" s="389">
        <f>SUM(ปากพนัง!L53)</f>
        <v>0</v>
      </c>
      <c r="Y53" s="389">
        <f>SUM(ปากพนัง!M53)</f>
        <v>1</v>
      </c>
      <c r="Z53" s="389">
        <f>SUM(ปากพนัง!N53)</f>
        <v>5.0000000000000001E-3</v>
      </c>
      <c r="AA53" s="394">
        <f>SUM(ชะอวด!L53)</f>
        <v>0</v>
      </c>
      <c r="AB53" s="394">
        <f>SUM(ชะอวด!M53)</f>
        <v>5</v>
      </c>
      <c r="AC53" s="394">
        <f>SUM(ชะอวด!N53)</f>
        <v>2.5000000000000001E-2</v>
      </c>
      <c r="AD53" s="397">
        <f>SUM(ทุ่งใหญ่!L53)</f>
        <v>0</v>
      </c>
      <c r="AE53" s="397">
        <f>SUM(ทุ่งใหญ่!M53)</f>
        <v>1</v>
      </c>
      <c r="AF53" s="397">
        <f>SUM(ทุ่งใหญ่!N53)</f>
        <v>5.0000000000000001E-3</v>
      </c>
      <c r="AG53" s="383">
        <f>SUM(เชียรใหญ่!L53)</f>
        <v>0</v>
      </c>
      <c r="AH53" s="383">
        <f>SUM(เชียรใหญ่!M53)</f>
        <v>1</v>
      </c>
      <c r="AI53" s="383">
        <f>SUM(เชียรใหญ่!N53)</f>
        <v>5.0000000000000001E-3</v>
      </c>
      <c r="AJ53" s="398">
        <f>SUM(ร่อนพิบูลย์!L53)</f>
        <v>0</v>
      </c>
      <c r="AK53" s="398">
        <f>SUM(ร่อนพิบูลย์!M53)</f>
        <v>1</v>
      </c>
      <c r="AL53" s="398">
        <f>SUM(ร่อนพิบูลย์!N53)</f>
        <v>5.0000000000000001E-3</v>
      </c>
      <c r="AM53" s="401">
        <f>SUM(ลานสกา!L53)</f>
        <v>0</v>
      </c>
      <c r="AN53" s="401">
        <f>SUM(ลานสกา!M53)</f>
        <v>1</v>
      </c>
      <c r="AO53" s="401">
        <f>SUM(ลานสกา!N53)</f>
        <v>5.0000000000000001E-3</v>
      </c>
      <c r="AP53" s="402">
        <f>SUM(พิปูน!L53)</f>
        <v>5</v>
      </c>
      <c r="AQ53" s="402">
        <f>SUM(พิปูน!M53)</f>
        <v>5</v>
      </c>
      <c r="AR53" s="402">
        <f>SUM(พิปูน!N53)</f>
        <v>2.5000000000000001E-2</v>
      </c>
      <c r="AS53" s="406">
        <f>SUM(หัวไทร!L53)</f>
        <v>0</v>
      </c>
      <c r="AT53" s="406">
        <f>SUM(หัวไทร!M53)</f>
        <v>1</v>
      </c>
      <c r="AU53" s="406">
        <f>SUM(หัวไทร!N53)</f>
        <v>5.0000000000000001E-3</v>
      </c>
      <c r="AV53" s="410">
        <f>SUM(ขนอม!L53)</f>
        <v>0</v>
      </c>
      <c r="AW53" s="410">
        <f>SUM(ขนอม!M53)</f>
        <v>1</v>
      </c>
      <c r="AX53" s="410">
        <f>SUM(ขนอม!N53)</f>
        <v>5.0000000000000001E-3</v>
      </c>
      <c r="AY53" s="415">
        <f>SUM(นาบอน!L53)</f>
        <v>0</v>
      </c>
      <c r="AZ53" s="415">
        <f>SUM(นาบอน!M53)</f>
        <v>1</v>
      </c>
      <c r="BA53" s="415">
        <f>SUM(นาบอน!N53)</f>
        <v>5.0000000000000001E-3</v>
      </c>
      <c r="BB53" s="418">
        <f>SUM(พรหมคีรี!L53)</f>
        <v>0</v>
      </c>
      <c r="BC53" s="418">
        <f>SUM(พรหมคีรี!M53)</f>
        <v>1</v>
      </c>
      <c r="BD53" s="418">
        <f>SUM(พรหมคีรี!N53)</f>
        <v>5.0000000000000001E-3</v>
      </c>
      <c r="BE53" s="421">
        <f>SUM(บางขัน!L53)</f>
        <v>0</v>
      </c>
      <c r="BF53" s="421">
        <f>SUM(บางขัน!M53)</f>
        <v>1</v>
      </c>
      <c r="BG53" s="421">
        <f>SUM(บางขัน!N53)</f>
        <v>5.0000000000000001E-3</v>
      </c>
      <c r="BH53" s="402">
        <f>SUM(จุฬาภรณ์!L53)</f>
        <v>0</v>
      </c>
      <c r="BI53" s="402">
        <f>SUM(จุฬาภรณ์!M53)</f>
        <v>5</v>
      </c>
      <c r="BJ53" s="402">
        <f>SUM(จุฬาภรณ์!N53)</f>
        <v>2.5000000000000001E-2</v>
      </c>
      <c r="BK53" s="434">
        <f>SUM(ถ้ำพรรณรา!L53)</f>
        <v>0</v>
      </c>
      <c r="BL53" s="434">
        <f>SUM(ถ้ำพรรณรา!M53)</f>
        <v>5</v>
      </c>
      <c r="BM53" s="434">
        <f>SUM(ถ้ำพรรณรา!N53)</f>
        <v>2.5000000000000001E-2</v>
      </c>
      <c r="BN53" s="397">
        <f>SUM(พระพรหม!L53)</f>
        <v>0</v>
      </c>
      <c r="BO53" s="397">
        <f>SUM(พระพรหม!M53)</f>
        <v>5</v>
      </c>
      <c r="BP53" s="397">
        <f>SUM(พระพรหม!N53)</f>
        <v>2.5000000000000001E-2</v>
      </c>
      <c r="BQ53" s="380">
        <f>SUM(เฉลิมพระเกียรติ!L53)</f>
        <v>0</v>
      </c>
      <c r="BR53" s="380">
        <f>SUM(เฉลิมพระเกียรติ!M53)</f>
        <v>5</v>
      </c>
      <c r="BS53" s="380">
        <f>SUM(เฉลิมพระเกียรติ!N53)</f>
        <v>2.5000000000000001E-2</v>
      </c>
      <c r="BT53" s="383">
        <f>SUM(นบพิตำ!L53)</f>
        <v>0</v>
      </c>
      <c r="BU53" s="383">
        <f>SUM(นบพิตำ!M53)</f>
        <v>1</v>
      </c>
      <c r="BV53" s="383">
        <f>SUM(นบพิตำ!N53)</f>
        <v>5.0000000000000001E-3</v>
      </c>
      <c r="BW53" s="418">
        <f>SUM(ช้างกลาง!L53)</f>
        <v>0</v>
      </c>
      <c r="BX53" s="418">
        <f>SUM(ช้างกลาง!M53)</f>
        <v>1</v>
      </c>
      <c r="BY53" s="418">
        <f>SUM(ช้างกลาง!N53)</f>
        <v>5.0000000000000001E-3</v>
      </c>
      <c r="BZ53" s="206">
        <f>SUM(เมือง!L53)</f>
        <v>0</v>
      </c>
      <c r="CA53" s="206">
        <f>SUM(เมือง!M53)</f>
        <v>5</v>
      </c>
      <c r="CB53" s="206">
        <f>SUM(เมือง!N53)</f>
        <v>2.5000000000000001E-2</v>
      </c>
    </row>
    <row r="54" spans="1:80" ht="18.75" customHeight="1">
      <c r="A54" s="320"/>
      <c r="B54" s="326">
        <v>1.29</v>
      </c>
      <c r="C54" s="327" t="s">
        <v>165</v>
      </c>
      <c r="D54" s="291"/>
      <c r="E54" s="292"/>
      <c r="F54" s="189"/>
      <c r="G54" s="189"/>
      <c r="H54" s="295"/>
      <c r="I54" s="189"/>
      <c r="J54" s="189"/>
      <c r="K54" s="295"/>
      <c r="L54" s="387"/>
      <c r="M54" s="368"/>
      <c r="N54" s="368"/>
      <c r="O54" s="488"/>
      <c r="P54" s="488"/>
      <c r="Q54" s="488"/>
      <c r="R54" s="488"/>
      <c r="S54" s="488"/>
      <c r="T54" s="488"/>
      <c r="U54" s="488"/>
      <c r="V54" s="488"/>
      <c r="W54" s="488"/>
      <c r="X54" s="488"/>
      <c r="Y54" s="488"/>
      <c r="Z54" s="488"/>
      <c r="AA54" s="488"/>
      <c r="AB54" s="488"/>
      <c r="AC54" s="488"/>
      <c r="AD54" s="488"/>
      <c r="AE54" s="488"/>
      <c r="AF54" s="488"/>
      <c r="AG54" s="488"/>
      <c r="AH54" s="488"/>
      <c r="AI54" s="488"/>
      <c r="AJ54" s="488"/>
      <c r="AK54" s="488"/>
      <c r="AL54" s="488"/>
      <c r="AM54" s="488"/>
      <c r="AN54" s="488"/>
      <c r="AO54" s="488"/>
      <c r="AP54" s="488"/>
      <c r="AQ54" s="488"/>
      <c r="AR54" s="488"/>
      <c r="AS54" s="488"/>
      <c r="AT54" s="488"/>
      <c r="AU54" s="488"/>
      <c r="AV54" s="488"/>
      <c r="AW54" s="488"/>
      <c r="AX54" s="488"/>
      <c r="AY54" s="488"/>
      <c r="AZ54" s="488"/>
      <c r="BA54" s="488"/>
      <c r="BB54" s="488"/>
      <c r="BC54" s="488"/>
      <c r="BD54" s="488"/>
      <c r="BE54" s="488"/>
      <c r="BF54" s="488"/>
      <c r="BG54" s="488"/>
      <c r="BH54" s="488"/>
      <c r="BI54" s="488"/>
      <c r="BJ54" s="488"/>
      <c r="BK54" s="488"/>
      <c r="BL54" s="488"/>
      <c r="BM54" s="488"/>
      <c r="BN54" s="488"/>
      <c r="BO54" s="488"/>
      <c r="BP54" s="488"/>
      <c r="BQ54" s="488"/>
      <c r="BR54" s="488"/>
      <c r="BS54" s="488"/>
      <c r="BT54" s="488"/>
      <c r="BU54" s="488"/>
      <c r="BV54" s="488"/>
      <c r="BW54" s="488"/>
      <c r="BX54" s="488"/>
      <c r="BY54" s="490"/>
      <c r="BZ54" s="488"/>
      <c r="CA54" s="488"/>
      <c r="CB54" s="488"/>
    </row>
    <row r="55" spans="1:80" ht="18.75" customHeight="1">
      <c r="A55" s="153"/>
      <c r="B55" s="328"/>
      <c r="C55" s="250" t="s">
        <v>166</v>
      </c>
      <c r="D55" s="329">
        <v>0.6</v>
      </c>
      <c r="E55" s="296" t="s">
        <v>116</v>
      </c>
      <c r="F55" s="297">
        <v>0.5</v>
      </c>
      <c r="G55" s="171">
        <v>40</v>
      </c>
      <c r="H55" s="171">
        <v>45</v>
      </c>
      <c r="I55" s="171">
        <v>50</v>
      </c>
      <c r="J55" s="171">
        <v>55</v>
      </c>
      <c r="K55" s="171">
        <v>60</v>
      </c>
      <c r="L55" s="172">
        <f>SUM(ทุ่งสง!L55)</f>
        <v>0</v>
      </c>
      <c r="M55" s="172">
        <f>SUM(ทุ่งสง!M55)</f>
        <v>1</v>
      </c>
      <c r="N55" s="204">
        <f>SUM(ทุ่งสง!N55)</f>
        <v>5.0000000000000001E-3</v>
      </c>
      <c r="O55" s="448">
        <f>SUM(สิชล!L55)</f>
        <v>0</v>
      </c>
      <c r="P55" s="448">
        <f>SUM(สิชล!M55)</f>
        <v>1</v>
      </c>
      <c r="Q55" s="448">
        <f>SUM(สิชล!N55)</f>
        <v>5.0000000000000001E-3</v>
      </c>
      <c r="R55" s="451">
        <f>SUM(ท่าศาลา!L55)</f>
        <v>0</v>
      </c>
      <c r="S55" s="451">
        <f>SUM(ท่าศาลา!M55)</f>
        <v>1</v>
      </c>
      <c r="T55" s="451">
        <f>SUM(ท่าศาลา!N55)</f>
        <v>5.0000000000000001E-3</v>
      </c>
      <c r="U55" s="456">
        <f>SUM(ฉวาง!L55)</f>
        <v>0</v>
      </c>
      <c r="V55" s="456">
        <f>SUM(ฉวาง!M55)</f>
        <v>1</v>
      </c>
      <c r="W55" s="456">
        <f>SUM(ฉวาง!N55)</f>
        <v>5.0000000000000001E-3</v>
      </c>
      <c r="X55" s="460">
        <f>SUM(ปากพนัง!L55)</f>
        <v>0</v>
      </c>
      <c r="Y55" s="460">
        <f>SUM(ปากพนัง!M55)</f>
        <v>1</v>
      </c>
      <c r="Z55" s="460">
        <f>SUM(ปากพนัง!N55)</f>
        <v>5.0000000000000001E-3</v>
      </c>
      <c r="AA55" s="463">
        <f>SUM(ชะอวด!L55)</f>
        <v>0</v>
      </c>
      <c r="AB55" s="463">
        <f>SUM(ชะอวด!M55)</f>
        <v>1</v>
      </c>
      <c r="AC55" s="463">
        <f>SUM(ชะอวด!N55)</f>
        <v>5.0000000000000001E-3</v>
      </c>
      <c r="AD55" s="467">
        <f>SUM(ทุ่งใหญ่!L55)</f>
        <v>0</v>
      </c>
      <c r="AE55" s="467">
        <f>SUM(ทุ่งใหญ่!M55)</f>
        <v>1</v>
      </c>
      <c r="AF55" s="467">
        <f>SUM(ทุ่งใหญ่!N55)</f>
        <v>5.0000000000000001E-3</v>
      </c>
      <c r="AG55" s="451">
        <f>SUM(เชียรใหญ่!L55)</f>
        <v>0</v>
      </c>
      <c r="AH55" s="451">
        <f>SUM(เชียรใหญ่!M55)</f>
        <v>1</v>
      </c>
      <c r="AI55" s="451">
        <f>SUM(เชียรใหญ่!N55)</f>
        <v>5.0000000000000001E-3</v>
      </c>
      <c r="AJ55" s="472">
        <f>SUM(ร่อนพิบูลย์!L55)</f>
        <v>0</v>
      </c>
      <c r="AK55" s="472">
        <f>SUM(ร่อนพิบูลย์!M55)</f>
        <v>1</v>
      </c>
      <c r="AL55" s="472">
        <f>SUM(ร่อนพิบูลย์!N55)</f>
        <v>5.0000000000000001E-3</v>
      </c>
      <c r="AM55" s="473">
        <f>SUM(ลานสกา!L55)</f>
        <v>0</v>
      </c>
      <c r="AN55" s="473">
        <f>SUM(ลานสกา!M55)</f>
        <v>1</v>
      </c>
      <c r="AO55" s="473">
        <f>SUM(ลานสกา!N55)</f>
        <v>5.0000000000000001E-3</v>
      </c>
      <c r="AP55" s="475">
        <f>SUM(พิปูน!L55)</f>
        <v>0</v>
      </c>
      <c r="AQ55" s="475">
        <f>SUM(พิปูน!M55)</f>
        <v>1</v>
      </c>
      <c r="AR55" s="475">
        <f>SUM(พิปูน!N55)</f>
        <v>5.0000000000000001E-3</v>
      </c>
      <c r="AS55" s="478">
        <f>SUM(หัวไทร!L55)</f>
        <v>0</v>
      </c>
      <c r="AT55" s="478">
        <f>SUM(หัวไทร!M55)</f>
        <v>1</v>
      </c>
      <c r="AU55" s="478">
        <f>SUM(หัวไทร!N55)</f>
        <v>5.0000000000000001E-3</v>
      </c>
      <c r="AV55" s="480">
        <f>SUM(ขนอม!L55)</f>
        <v>0</v>
      </c>
      <c r="AW55" s="480">
        <f>SUM(ขนอม!M55)</f>
        <v>1</v>
      </c>
      <c r="AX55" s="480">
        <f>SUM(ขนอม!N55)</f>
        <v>5.0000000000000001E-3</v>
      </c>
      <c r="AY55" s="482">
        <f>SUM(นาบอน!L55)</f>
        <v>0</v>
      </c>
      <c r="AZ55" s="482">
        <f>SUM(นาบอน!M55)</f>
        <v>1</v>
      </c>
      <c r="BA55" s="482">
        <f>SUM(นาบอน!N55)</f>
        <v>5.0000000000000001E-3</v>
      </c>
      <c r="BB55" s="483">
        <f>SUM(พรหมคีรี!L55)</f>
        <v>0</v>
      </c>
      <c r="BC55" s="483">
        <f>SUM(พรหมคีรี!M55)</f>
        <v>1</v>
      </c>
      <c r="BD55" s="483">
        <f>SUM(พรหมคีรี!N55)</f>
        <v>5.0000000000000001E-3</v>
      </c>
      <c r="BE55" s="484">
        <f>SUM(บางขัน!L55)</f>
        <v>0</v>
      </c>
      <c r="BF55" s="484">
        <f>SUM(บางขัน!M55)</f>
        <v>1</v>
      </c>
      <c r="BG55" s="484">
        <f>SUM(บางขัน!N55)</f>
        <v>5.0000000000000001E-3</v>
      </c>
      <c r="BH55" s="475">
        <f>SUM(จุฬาภรณ์!L55)</f>
        <v>0</v>
      </c>
      <c r="BI55" s="475">
        <f>SUM(จุฬาภรณ์!M55)</f>
        <v>1</v>
      </c>
      <c r="BJ55" s="475">
        <f>SUM(จุฬาภรณ์!N55)</f>
        <v>5.0000000000000001E-3</v>
      </c>
      <c r="BK55" s="485">
        <f>SUM(ถ้ำพรรณรา!L55)</f>
        <v>0</v>
      </c>
      <c r="BL55" s="485">
        <f>SUM(ถ้ำพรรณรา!M55)</f>
        <v>1</v>
      </c>
      <c r="BM55" s="485">
        <f>SUM(ถ้ำพรรณรา!N55)</f>
        <v>5.0000000000000001E-3</v>
      </c>
      <c r="BN55" s="467">
        <f>SUM(พระพรหม!L55)</f>
        <v>0</v>
      </c>
      <c r="BO55" s="467">
        <f>SUM(พระพรหม!M55)</f>
        <v>1</v>
      </c>
      <c r="BP55" s="467">
        <f>SUM(พระพรหม!N55)</f>
        <v>5.0000000000000001E-3</v>
      </c>
      <c r="BQ55" s="448">
        <f>SUM(เฉลิมพระเกียรติ!L55)</f>
        <v>0</v>
      </c>
      <c r="BR55" s="448">
        <f>SUM(เฉลิมพระเกียรติ!M55)</f>
        <v>1</v>
      </c>
      <c r="BS55" s="448">
        <f>SUM(เฉลิมพระเกียรติ!N55)</f>
        <v>5.0000000000000001E-3</v>
      </c>
      <c r="BT55" s="451">
        <f>SUM(นบพิตำ!L55)</f>
        <v>0</v>
      </c>
      <c r="BU55" s="451">
        <f>SUM(นบพิตำ!M55)</f>
        <v>1</v>
      </c>
      <c r="BV55" s="451">
        <f>SUM(นบพิตำ!N55)</f>
        <v>5.0000000000000001E-3</v>
      </c>
      <c r="BW55" s="483">
        <f>SUM(ช้างกลาง!L55)</f>
        <v>0</v>
      </c>
      <c r="BX55" s="483">
        <f>SUM(ช้างกลาง!M55)</f>
        <v>1</v>
      </c>
      <c r="BY55" s="483">
        <f>SUM(ช้างกลาง!N55)</f>
        <v>5.0000000000000001E-3</v>
      </c>
      <c r="BZ55" s="206">
        <f>SUM(เมือง!L55)</f>
        <v>0</v>
      </c>
      <c r="CA55" s="206">
        <f>SUM(เมือง!M55)</f>
        <v>1</v>
      </c>
      <c r="CB55" s="206">
        <f>SUM(เมือง!N55)</f>
        <v>5.0000000000000001E-3</v>
      </c>
    </row>
    <row r="56" spans="1:80" ht="18.75" customHeight="1">
      <c r="A56" s="153"/>
      <c r="B56" s="331"/>
      <c r="C56" s="250" t="s">
        <v>167</v>
      </c>
      <c r="D56" s="300">
        <v>0.5</v>
      </c>
      <c r="E56" s="301" t="s">
        <v>116</v>
      </c>
      <c r="F56" s="254">
        <v>0.5</v>
      </c>
      <c r="G56" s="127">
        <v>30</v>
      </c>
      <c r="H56" s="127">
        <v>35</v>
      </c>
      <c r="I56" s="127">
        <v>40</v>
      </c>
      <c r="J56" s="127">
        <v>45</v>
      </c>
      <c r="K56" s="127">
        <v>50</v>
      </c>
      <c r="L56" s="172">
        <f>SUM(ทุ่งสง!L56)</f>
        <v>0</v>
      </c>
      <c r="M56" s="172">
        <f>SUM(ทุ่งสง!M56)</f>
        <v>1</v>
      </c>
      <c r="N56" s="204">
        <f>SUM(ทุ่งสง!N56)</f>
        <v>5.0000000000000001E-3</v>
      </c>
      <c r="O56" s="206">
        <f>SUM(สิชล!L56)</f>
        <v>0</v>
      </c>
      <c r="P56" s="206">
        <f>SUM(สิชล!M56)</f>
        <v>1</v>
      </c>
      <c r="Q56" s="206">
        <f>SUM(สิชล!N56)</f>
        <v>5.0000000000000001E-3</v>
      </c>
      <c r="R56" s="209">
        <f>SUM(ท่าศาลา!L56)</f>
        <v>0</v>
      </c>
      <c r="S56" s="209">
        <f>SUM(ท่าศาลา!M56)</f>
        <v>1</v>
      </c>
      <c r="T56" s="209">
        <f>SUM(ท่าศาลา!N56)</f>
        <v>5.0000000000000001E-3</v>
      </c>
      <c r="U56" s="212">
        <f>SUM(ฉวาง!L56)</f>
        <v>0</v>
      </c>
      <c r="V56" s="212">
        <f>SUM(ฉวาง!M56)</f>
        <v>1</v>
      </c>
      <c r="W56" s="212">
        <f>SUM(ฉวาง!N56)</f>
        <v>5.0000000000000001E-3</v>
      </c>
      <c r="X56" s="214">
        <f>SUM(ปากพนัง!L56)</f>
        <v>0</v>
      </c>
      <c r="Y56" s="214">
        <f>SUM(ปากพนัง!M56)</f>
        <v>1</v>
      </c>
      <c r="Z56" s="214">
        <f>SUM(ปากพนัง!N56)</f>
        <v>5.0000000000000001E-3</v>
      </c>
      <c r="AA56" s="217">
        <f>SUM(ชะอวด!L56)</f>
        <v>0</v>
      </c>
      <c r="AB56" s="217">
        <f>SUM(ชะอวด!M56)</f>
        <v>1</v>
      </c>
      <c r="AC56" s="217">
        <f>SUM(ชะอวด!N56)</f>
        <v>5.0000000000000001E-3</v>
      </c>
      <c r="AD56" s="220">
        <f>SUM(ทุ่งใหญ่!L56)</f>
        <v>0</v>
      </c>
      <c r="AE56" s="220">
        <f>SUM(ทุ่งใหญ่!M56)</f>
        <v>1</v>
      </c>
      <c r="AF56" s="220">
        <f>SUM(ทุ่งใหญ่!N56)</f>
        <v>5.0000000000000001E-3</v>
      </c>
      <c r="AG56" s="209">
        <f>SUM(เชียรใหญ่!L56)</f>
        <v>0</v>
      </c>
      <c r="AH56" s="209">
        <f>SUM(เชียรใหญ่!M56)</f>
        <v>1</v>
      </c>
      <c r="AI56" s="209">
        <f>SUM(เชียรใหญ่!N56)</f>
        <v>5.0000000000000001E-3</v>
      </c>
      <c r="AJ56" s="224">
        <f>SUM(ร่อนพิบูลย์!L56)</f>
        <v>0</v>
      </c>
      <c r="AK56" s="224">
        <f>SUM(ร่อนพิบูลย์!M56)</f>
        <v>1</v>
      </c>
      <c r="AL56" s="224">
        <f>SUM(ร่อนพิบูลย์!N56)</f>
        <v>5.0000000000000001E-3</v>
      </c>
      <c r="AM56" s="227">
        <f>SUM(ลานสกา!L56)</f>
        <v>0</v>
      </c>
      <c r="AN56" s="227">
        <f>SUM(ลานสกา!M56)</f>
        <v>1</v>
      </c>
      <c r="AO56" s="227">
        <f>SUM(ลานสกา!N56)</f>
        <v>5.0000000000000001E-3</v>
      </c>
      <c r="AP56" s="231">
        <f>SUM(พิปูน!L56)</f>
        <v>0</v>
      </c>
      <c r="AQ56" s="231">
        <f>SUM(พิปูน!M56)</f>
        <v>1</v>
      </c>
      <c r="AR56" s="231">
        <f>SUM(พิปูน!N56)</f>
        <v>5.0000000000000001E-3</v>
      </c>
      <c r="AS56" s="235">
        <f>SUM(หัวไทร!L56)</f>
        <v>0</v>
      </c>
      <c r="AT56" s="235">
        <f>SUM(หัวไทร!M56)</f>
        <v>1</v>
      </c>
      <c r="AU56" s="235">
        <f>SUM(หัวไทร!N56)</f>
        <v>5.0000000000000001E-3</v>
      </c>
      <c r="AV56" s="237">
        <f>SUM(ขนอม!L56)</f>
        <v>0</v>
      </c>
      <c r="AW56" s="237">
        <f>SUM(ขนอม!M56)</f>
        <v>1</v>
      </c>
      <c r="AX56" s="237">
        <f>SUM(ขนอม!N56)</f>
        <v>5.0000000000000001E-3</v>
      </c>
      <c r="AY56" s="241">
        <f>SUM(นาบอน!L56)</f>
        <v>0</v>
      </c>
      <c r="AZ56" s="241">
        <f>SUM(นาบอน!M56)</f>
        <v>1</v>
      </c>
      <c r="BA56" s="241">
        <f>SUM(นาบอน!N56)</f>
        <v>5.0000000000000001E-3</v>
      </c>
      <c r="BB56" s="244">
        <f>SUM(พรหมคีรี!L56)</f>
        <v>0</v>
      </c>
      <c r="BC56" s="244">
        <f>SUM(พรหมคีรี!M56)</f>
        <v>1</v>
      </c>
      <c r="BD56" s="244">
        <f>SUM(พรหมคีรี!N56)</f>
        <v>5.0000000000000001E-3</v>
      </c>
      <c r="BE56" s="247">
        <f>SUM(บางขัน!L56)</f>
        <v>0</v>
      </c>
      <c r="BF56" s="247">
        <f>SUM(บางขัน!M56)</f>
        <v>1</v>
      </c>
      <c r="BG56" s="247">
        <f>SUM(บางขัน!N56)</f>
        <v>5.0000000000000001E-3</v>
      </c>
      <c r="BH56" s="231">
        <f>SUM(จุฬาภรณ์!L56)</f>
        <v>0</v>
      </c>
      <c r="BI56" s="231">
        <f>SUM(จุฬาภรณ์!M56)</f>
        <v>1</v>
      </c>
      <c r="BJ56" s="231">
        <f>SUM(จุฬาภรณ์!N56)</f>
        <v>5.0000000000000001E-3</v>
      </c>
      <c r="BK56" s="252">
        <f>SUM(ถ้ำพรรณรา!L56)</f>
        <v>0</v>
      </c>
      <c r="BL56" s="252">
        <f>SUM(ถ้ำพรรณรา!M56)</f>
        <v>1</v>
      </c>
      <c r="BM56" s="252">
        <f>SUM(ถ้ำพรรณรา!N56)</f>
        <v>5.0000000000000001E-3</v>
      </c>
      <c r="BN56" s="220">
        <f>SUM(พระพรหม!L56)</f>
        <v>0</v>
      </c>
      <c r="BO56" s="220">
        <f>SUM(พระพรหม!M56)</f>
        <v>1</v>
      </c>
      <c r="BP56" s="220">
        <f>SUM(พระพรหม!N56)</f>
        <v>5.0000000000000001E-3</v>
      </c>
      <c r="BQ56" s="206">
        <f>SUM(เฉลิมพระเกียรติ!L56)</f>
        <v>0</v>
      </c>
      <c r="BR56" s="206">
        <f>SUM(เฉลิมพระเกียรติ!M56)</f>
        <v>1</v>
      </c>
      <c r="BS56" s="206">
        <f>SUM(เฉลิมพระเกียรติ!N56)</f>
        <v>5.0000000000000001E-3</v>
      </c>
      <c r="BT56" s="209">
        <f>SUM(นบพิตำ!L56)</f>
        <v>0</v>
      </c>
      <c r="BU56" s="209">
        <f>SUM(นบพิตำ!M56)</f>
        <v>1</v>
      </c>
      <c r="BV56" s="209">
        <f>SUM(นบพิตำ!N56)</f>
        <v>5.0000000000000001E-3</v>
      </c>
      <c r="BW56" s="244">
        <f>SUM(ช้างกลาง!L56)</f>
        <v>0</v>
      </c>
      <c r="BX56" s="244">
        <f>SUM(ช้างกลาง!M56)</f>
        <v>1</v>
      </c>
      <c r="BY56" s="244">
        <f>SUM(ช้างกลาง!N56)</f>
        <v>5.0000000000000001E-3</v>
      </c>
      <c r="BZ56" s="206">
        <f>SUM(เมือง!L56)</f>
        <v>0</v>
      </c>
      <c r="CA56" s="206">
        <f>SUM(เมือง!M56)</f>
        <v>1</v>
      </c>
      <c r="CB56" s="206">
        <f>SUM(เมือง!N56)</f>
        <v>5.0000000000000001E-3</v>
      </c>
    </row>
    <row r="57" spans="1:80" ht="18.75" customHeight="1">
      <c r="A57" s="112"/>
      <c r="B57" s="312"/>
      <c r="C57" s="250" t="s">
        <v>168</v>
      </c>
      <c r="D57" s="300">
        <v>0.4</v>
      </c>
      <c r="E57" s="301" t="s">
        <v>116</v>
      </c>
      <c r="F57" s="254">
        <v>0.5</v>
      </c>
      <c r="G57" s="127">
        <v>20</v>
      </c>
      <c r="H57" s="127">
        <v>25</v>
      </c>
      <c r="I57" s="127">
        <v>30</v>
      </c>
      <c r="J57" s="127">
        <v>35</v>
      </c>
      <c r="K57" s="127">
        <v>40</v>
      </c>
      <c r="L57" s="172">
        <f>SUM(ทุ่งสง!L57)</f>
        <v>0</v>
      </c>
      <c r="M57" s="172">
        <f>SUM(ทุ่งสง!M57)</f>
        <v>1</v>
      </c>
      <c r="N57" s="204">
        <f>SUM(ทุ่งสง!N57)</f>
        <v>5.0000000000000001E-3</v>
      </c>
      <c r="O57" s="206">
        <f>SUM(สิชล!L57)</f>
        <v>0</v>
      </c>
      <c r="P57" s="206">
        <f>SUM(สิชล!M57)</f>
        <v>1</v>
      </c>
      <c r="Q57" s="206">
        <f>SUM(สิชล!N57)</f>
        <v>5.0000000000000001E-3</v>
      </c>
      <c r="R57" s="209">
        <f>SUM(ท่าศาลา!L57)</f>
        <v>0</v>
      </c>
      <c r="S57" s="209">
        <f>SUM(ท่าศาลา!M57)</f>
        <v>1</v>
      </c>
      <c r="T57" s="209">
        <f>SUM(ท่าศาลา!N57)</f>
        <v>5.0000000000000001E-3</v>
      </c>
      <c r="U57" s="212">
        <f>SUM(ฉวาง!L57)</f>
        <v>0</v>
      </c>
      <c r="V57" s="212">
        <f>SUM(ฉวาง!M57)</f>
        <v>1</v>
      </c>
      <c r="W57" s="212">
        <f>SUM(ฉวาง!N57)</f>
        <v>5.0000000000000001E-3</v>
      </c>
      <c r="X57" s="214">
        <f>SUM(ปากพนัง!L57)</f>
        <v>0</v>
      </c>
      <c r="Y57" s="214">
        <f>SUM(ปากพนัง!M57)</f>
        <v>1</v>
      </c>
      <c r="Z57" s="214">
        <f>SUM(ปากพนัง!N57)</f>
        <v>5.0000000000000001E-3</v>
      </c>
      <c r="AA57" s="217">
        <f>SUM(ชะอวด!L57)</f>
        <v>0</v>
      </c>
      <c r="AB57" s="217">
        <f>SUM(ชะอวด!M57)</f>
        <v>1</v>
      </c>
      <c r="AC57" s="217">
        <f>SUM(ชะอวด!N57)</f>
        <v>5.0000000000000001E-3</v>
      </c>
      <c r="AD57" s="220">
        <f>SUM(ทุ่งใหญ่!L57)</f>
        <v>0</v>
      </c>
      <c r="AE57" s="220">
        <f>SUM(ทุ่งใหญ่!M57)</f>
        <v>1</v>
      </c>
      <c r="AF57" s="220">
        <f>SUM(ทุ่งใหญ่!N57)</f>
        <v>5.0000000000000001E-3</v>
      </c>
      <c r="AG57" s="209">
        <f>SUM(เชียรใหญ่!L57)</f>
        <v>0</v>
      </c>
      <c r="AH57" s="209">
        <f>SUM(เชียรใหญ่!M57)</f>
        <v>1</v>
      </c>
      <c r="AI57" s="209">
        <f>SUM(เชียรใหญ่!N57)</f>
        <v>5.0000000000000001E-3</v>
      </c>
      <c r="AJ57" s="224">
        <f>SUM(ร่อนพิบูลย์!L57)</f>
        <v>0</v>
      </c>
      <c r="AK57" s="224">
        <f>SUM(ร่อนพิบูลย์!M57)</f>
        <v>1</v>
      </c>
      <c r="AL57" s="224">
        <f>SUM(ร่อนพิบูลย์!N57)</f>
        <v>5.0000000000000001E-3</v>
      </c>
      <c r="AM57" s="227">
        <f>SUM(ลานสกา!L57)</f>
        <v>0</v>
      </c>
      <c r="AN57" s="227">
        <f>SUM(ลานสกา!M57)</f>
        <v>1</v>
      </c>
      <c r="AO57" s="227">
        <f>SUM(ลานสกา!N57)</f>
        <v>5.0000000000000001E-3</v>
      </c>
      <c r="AP57" s="231">
        <f>SUM(พิปูน!L57)</f>
        <v>0</v>
      </c>
      <c r="AQ57" s="231">
        <f>SUM(พิปูน!M57)</f>
        <v>1</v>
      </c>
      <c r="AR57" s="231">
        <f>SUM(พิปูน!N57)</f>
        <v>5.0000000000000001E-3</v>
      </c>
      <c r="AS57" s="235">
        <f>SUM(หัวไทร!L57)</f>
        <v>0</v>
      </c>
      <c r="AT57" s="235">
        <f>SUM(หัวไทร!M57)</f>
        <v>1</v>
      </c>
      <c r="AU57" s="235">
        <f>SUM(หัวไทร!N57)</f>
        <v>5.0000000000000001E-3</v>
      </c>
      <c r="AV57" s="237">
        <f>SUM(ขนอม!L57)</f>
        <v>0</v>
      </c>
      <c r="AW57" s="237">
        <f>SUM(ขนอม!M57)</f>
        <v>1</v>
      </c>
      <c r="AX57" s="237">
        <f>SUM(ขนอม!N57)</f>
        <v>5.0000000000000001E-3</v>
      </c>
      <c r="AY57" s="241">
        <f>SUM(นาบอน!L57)</f>
        <v>0</v>
      </c>
      <c r="AZ57" s="241">
        <f>SUM(นาบอน!M57)</f>
        <v>1</v>
      </c>
      <c r="BA57" s="241">
        <f>SUM(นาบอน!N57)</f>
        <v>5.0000000000000001E-3</v>
      </c>
      <c r="BB57" s="244">
        <f>SUM(พรหมคีรี!L57)</f>
        <v>0</v>
      </c>
      <c r="BC57" s="244">
        <f>SUM(พรหมคีรี!M57)</f>
        <v>1</v>
      </c>
      <c r="BD57" s="244">
        <f>SUM(พรหมคีรี!N57)</f>
        <v>5.0000000000000001E-3</v>
      </c>
      <c r="BE57" s="247">
        <f>SUM(บางขัน!L57)</f>
        <v>0</v>
      </c>
      <c r="BF57" s="247">
        <f>SUM(บางขัน!M57)</f>
        <v>1</v>
      </c>
      <c r="BG57" s="247">
        <f>SUM(บางขัน!N57)</f>
        <v>5.0000000000000001E-3</v>
      </c>
      <c r="BH57" s="231">
        <f>SUM(จุฬาภรณ์!L57)</f>
        <v>0</v>
      </c>
      <c r="BI57" s="231">
        <f>SUM(จุฬาภรณ์!M57)</f>
        <v>1</v>
      </c>
      <c r="BJ57" s="231">
        <f>SUM(จุฬาภรณ์!N57)</f>
        <v>5.0000000000000001E-3</v>
      </c>
      <c r="BK57" s="252">
        <f>SUM(ถ้ำพรรณรา!L57)</f>
        <v>0</v>
      </c>
      <c r="BL57" s="252">
        <f>SUM(ถ้ำพรรณรา!M57)</f>
        <v>1</v>
      </c>
      <c r="BM57" s="252">
        <f>SUM(ถ้ำพรรณรา!N57)</f>
        <v>5.0000000000000001E-3</v>
      </c>
      <c r="BN57" s="220">
        <f>SUM(พระพรหม!L57)</f>
        <v>0</v>
      </c>
      <c r="BO57" s="220">
        <f>SUM(พระพรหม!M57)</f>
        <v>1</v>
      </c>
      <c r="BP57" s="220">
        <f>SUM(พระพรหม!N57)</f>
        <v>5.0000000000000001E-3</v>
      </c>
      <c r="BQ57" s="206">
        <f>SUM(เฉลิมพระเกียรติ!L57)</f>
        <v>0</v>
      </c>
      <c r="BR57" s="206">
        <f>SUM(เฉลิมพระเกียรติ!M57)</f>
        <v>1</v>
      </c>
      <c r="BS57" s="206">
        <f>SUM(เฉลิมพระเกียรติ!N57)</f>
        <v>5.0000000000000001E-3</v>
      </c>
      <c r="BT57" s="209">
        <f>SUM(นบพิตำ!L57)</f>
        <v>0</v>
      </c>
      <c r="BU57" s="209">
        <f>SUM(นบพิตำ!M57)</f>
        <v>1</v>
      </c>
      <c r="BV57" s="209">
        <f>SUM(นบพิตำ!N57)</f>
        <v>5.0000000000000001E-3</v>
      </c>
      <c r="BW57" s="244">
        <f>SUM(ช้างกลาง!L57)</f>
        <v>0</v>
      </c>
      <c r="BX57" s="244">
        <f>SUM(ช้างกลาง!M57)</f>
        <v>1</v>
      </c>
      <c r="BY57" s="244">
        <f>SUM(ช้างกลาง!N57)</f>
        <v>5.0000000000000001E-3</v>
      </c>
      <c r="BZ57" s="206">
        <f>SUM(เมือง!L57)</f>
        <v>0</v>
      </c>
      <c r="CA57" s="206">
        <f>SUM(เมือง!M57)</f>
        <v>1</v>
      </c>
      <c r="CB57" s="206">
        <f>SUM(เมือง!N57)</f>
        <v>5.0000000000000001E-3</v>
      </c>
    </row>
    <row r="58" spans="1:80" ht="18.75" customHeight="1">
      <c r="A58" s="225" t="s">
        <v>169</v>
      </c>
      <c r="B58" s="259">
        <v>1.3</v>
      </c>
      <c r="C58" s="332" t="s">
        <v>170</v>
      </c>
      <c r="D58" s="333"/>
      <c r="E58" s="333" t="s">
        <v>116</v>
      </c>
      <c r="F58" s="335">
        <v>0</v>
      </c>
      <c r="G58" s="302" t="s">
        <v>121</v>
      </c>
      <c r="H58" s="303" t="s">
        <v>122</v>
      </c>
      <c r="I58" s="303" t="s">
        <v>123</v>
      </c>
      <c r="J58" s="303" t="s">
        <v>124</v>
      </c>
      <c r="K58" s="303" t="s">
        <v>125</v>
      </c>
      <c r="L58" s="172">
        <f>SUM(ทุ่งสง!L58)</f>
        <v>0</v>
      </c>
      <c r="M58" s="172">
        <f>SUM(ทุ่งสง!M58)</f>
        <v>2</v>
      </c>
      <c r="N58" s="204">
        <f>SUM(ทุ่งสง!N58)</f>
        <v>0</v>
      </c>
      <c r="O58" s="206">
        <f>SUM(สิชล!L58)</f>
        <v>0</v>
      </c>
      <c r="P58" s="206">
        <f>SUM(สิชล!M58)</f>
        <v>2</v>
      </c>
      <c r="Q58" s="206">
        <f>SUM(สิชล!N58)</f>
        <v>0</v>
      </c>
      <c r="R58" s="209">
        <f>SUM(ท่าศาลา!L58)</f>
        <v>0</v>
      </c>
      <c r="S58" s="209">
        <f>SUM(ท่าศาลา!M58)</f>
        <v>2</v>
      </c>
      <c r="T58" s="209">
        <f>SUM(ท่าศาลา!N58)</f>
        <v>0</v>
      </c>
      <c r="U58" s="212">
        <f>SUM(ฉวาง!L58)</f>
        <v>2</v>
      </c>
      <c r="V58" s="212">
        <f>SUM(ฉวาง!M58)</f>
        <v>2</v>
      </c>
      <c r="W58" s="212">
        <f>SUM(ฉวาง!N58)</f>
        <v>0</v>
      </c>
      <c r="X58" s="214">
        <f>SUM(ปากพนัง!L58)</f>
        <v>2</v>
      </c>
      <c r="Y58" s="214">
        <f>SUM(ปากพนัง!M58)</f>
        <v>2</v>
      </c>
      <c r="Z58" s="214">
        <f>SUM(ปากพนัง!N58)</f>
        <v>0</v>
      </c>
      <c r="AA58" s="217">
        <f>SUM(ชะอวด!L58)</f>
        <v>2</v>
      </c>
      <c r="AB58" s="217">
        <f>SUM(ชะอวด!M58)</f>
        <v>2</v>
      </c>
      <c r="AC58" s="217">
        <f>SUM(ชะอวด!N58)</f>
        <v>0</v>
      </c>
      <c r="AD58" s="220">
        <f>SUM(ทุ่งใหญ่!L58)</f>
        <v>2</v>
      </c>
      <c r="AE58" s="220">
        <f>SUM(ทุ่งใหญ่!M58)</f>
        <v>2</v>
      </c>
      <c r="AF58" s="220">
        <f>SUM(ทุ่งใหญ่!N58)</f>
        <v>0</v>
      </c>
      <c r="AG58" s="209">
        <f>SUM(เชียรใหญ่!L58)</f>
        <v>2</v>
      </c>
      <c r="AH58" s="209">
        <f>SUM(เชียรใหญ่!M58)</f>
        <v>2</v>
      </c>
      <c r="AI58" s="209">
        <f>SUM(เชียรใหญ่!N58)</f>
        <v>0</v>
      </c>
      <c r="AJ58" s="224">
        <f>SUM(ร่อนพิบูลย์!L58)</f>
        <v>2</v>
      </c>
      <c r="AK58" s="224">
        <f>SUM(ร่อนพิบูลย์!M58)</f>
        <v>2</v>
      </c>
      <c r="AL58" s="224">
        <f>SUM(ร่อนพิบูลย์!N58)</f>
        <v>0</v>
      </c>
      <c r="AM58" s="227">
        <f>SUM(ลานสกา!L58)</f>
        <v>0</v>
      </c>
      <c r="AN58" s="227">
        <f>SUM(ลานสกา!M58)</f>
        <v>2</v>
      </c>
      <c r="AO58" s="227">
        <f>SUM(ลานสกา!N58)</f>
        <v>0</v>
      </c>
      <c r="AP58" s="231">
        <f>SUM(พิปูน!L58)</f>
        <v>2</v>
      </c>
      <c r="AQ58" s="231">
        <f>SUM(พิปูน!M58)</f>
        <v>2</v>
      </c>
      <c r="AR58" s="231">
        <f>SUM(พิปูน!N58)</f>
        <v>0</v>
      </c>
      <c r="AS58" s="235">
        <f>SUM(หัวไทร!L58)</f>
        <v>2</v>
      </c>
      <c r="AT58" s="235">
        <f>SUM(หัวไทร!M58)</f>
        <v>2</v>
      </c>
      <c r="AU58" s="235">
        <f>SUM(หัวไทร!N58)</f>
        <v>0</v>
      </c>
      <c r="AV58" s="237">
        <f>SUM(ขนอม!L58)</f>
        <v>2</v>
      </c>
      <c r="AW58" s="237">
        <f>SUM(ขนอม!M58)</f>
        <v>2</v>
      </c>
      <c r="AX58" s="237">
        <f>SUM(ขนอม!N58)</f>
        <v>0</v>
      </c>
      <c r="AY58" s="241">
        <f>SUM(นาบอน!L58)</f>
        <v>0</v>
      </c>
      <c r="AZ58" s="241">
        <f>SUM(นาบอน!M58)</f>
        <v>2</v>
      </c>
      <c r="BA58" s="241">
        <f>SUM(นาบอน!N58)</f>
        <v>0</v>
      </c>
      <c r="BB58" s="244">
        <f>SUM(พรหมคีรี!L58)</f>
        <v>0</v>
      </c>
      <c r="BC58" s="244">
        <f>SUM(พรหมคีรี!M58)</f>
        <v>2</v>
      </c>
      <c r="BD58" s="244">
        <f>SUM(พรหมคีรี!N58)</f>
        <v>0</v>
      </c>
      <c r="BE58" s="247">
        <f>SUM(บางขัน!L58)</f>
        <v>0</v>
      </c>
      <c r="BF58" s="247">
        <f>SUM(บางขัน!M58)</f>
        <v>2</v>
      </c>
      <c r="BG58" s="247">
        <f>SUM(บางขัน!N58)</f>
        <v>0</v>
      </c>
      <c r="BH58" s="231">
        <f>SUM(จุฬาภรณ์!L58)</f>
        <v>0</v>
      </c>
      <c r="BI58" s="231">
        <f>SUM(จุฬาภรณ์!M58)</f>
        <v>2</v>
      </c>
      <c r="BJ58" s="231">
        <f>SUM(จุฬาภรณ์!N58)</f>
        <v>0</v>
      </c>
      <c r="BK58" s="252">
        <f>SUM(ถ้ำพรรณรา!L58)</f>
        <v>0</v>
      </c>
      <c r="BL58" s="252">
        <f>SUM(ถ้ำพรรณรา!M58)</f>
        <v>2</v>
      </c>
      <c r="BM58" s="252">
        <f>SUM(ถ้ำพรรณรา!N58)</f>
        <v>0</v>
      </c>
      <c r="BN58" s="220">
        <f>SUM(พระพรหม!L58)</f>
        <v>0</v>
      </c>
      <c r="BO58" s="220">
        <f>SUM(พระพรหม!M58)</f>
        <v>2</v>
      </c>
      <c r="BP58" s="220">
        <f>SUM(พระพรหม!N58)</f>
        <v>0</v>
      </c>
      <c r="BQ58" s="206">
        <f>SUM(เฉลิมพระเกียรติ!L58)</f>
        <v>0</v>
      </c>
      <c r="BR58" s="206">
        <f>SUM(เฉลิมพระเกียรติ!M58)</f>
        <v>2</v>
      </c>
      <c r="BS58" s="206">
        <f>SUM(เฉลิมพระเกียรติ!N58)</f>
        <v>0</v>
      </c>
      <c r="BT58" s="209">
        <f>SUM(นบพิตำ!L58)</f>
        <v>0</v>
      </c>
      <c r="BU58" s="209">
        <f>SUM(นบพิตำ!M58)</f>
        <v>2</v>
      </c>
      <c r="BV58" s="209">
        <f>SUM(นบพิตำ!N58)</f>
        <v>0</v>
      </c>
      <c r="BW58" s="244">
        <f>SUM(ช้างกลาง!L58)</f>
        <v>0</v>
      </c>
      <c r="BX58" s="244">
        <f>SUM(ช้างกลาง!M58)</f>
        <v>2</v>
      </c>
      <c r="BY58" s="244">
        <f>SUM(ช้างกลาง!N58)</f>
        <v>0</v>
      </c>
      <c r="BZ58" s="206">
        <f>SUM(เมือง!L58)</f>
        <v>0</v>
      </c>
      <c r="CA58" s="206">
        <f>SUM(เมือง!M58)</f>
        <v>2</v>
      </c>
      <c r="CB58" s="206">
        <f>SUM(เมือง!N58)</f>
        <v>0</v>
      </c>
    </row>
    <row r="59" spans="1:80" ht="18.75" customHeight="1">
      <c r="A59" s="112"/>
      <c r="B59" s="216">
        <v>1.31</v>
      </c>
      <c r="C59" s="337" t="s">
        <v>171</v>
      </c>
      <c r="D59" s="338"/>
      <c r="E59" s="339"/>
      <c r="F59" s="335">
        <v>1.3</v>
      </c>
      <c r="G59" s="171">
        <v>2</v>
      </c>
      <c r="H59" s="171">
        <v>4</v>
      </c>
      <c r="I59" s="171">
        <v>6</v>
      </c>
      <c r="J59" s="171">
        <v>8</v>
      </c>
      <c r="K59" s="171">
        <v>10</v>
      </c>
      <c r="L59" s="172">
        <f>SUM(ทุ่งสง!L59)</f>
        <v>0</v>
      </c>
      <c r="M59" s="172">
        <f>SUM(ทุ่งสง!M59)</f>
        <v>5</v>
      </c>
      <c r="N59" s="204">
        <f>SUM(ทุ่งสง!N59)</f>
        <v>6.5000000000000002E-2</v>
      </c>
      <c r="O59" s="206">
        <f>SUM(สิชล!L59)</f>
        <v>0</v>
      </c>
      <c r="P59" s="206">
        <f>SUM(สิชล!M59)</f>
        <v>5</v>
      </c>
      <c r="Q59" s="206">
        <f>SUM(สิชล!N59)</f>
        <v>6.5000000000000002E-2</v>
      </c>
      <c r="R59" s="209">
        <f>SUM(ท่าศาลา!L59)</f>
        <v>0</v>
      </c>
      <c r="S59" s="209">
        <f>SUM(ท่าศาลา!M59)</f>
        <v>5</v>
      </c>
      <c r="T59" s="209">
        <f>SUM(ท่าศาลา!N59)</f>
        <v>6.5000000000000002E-2</v>
      </c>
      <c r="U59" s="212">
        <f>SUM(ฉวาง!L59)</f>
        <v>0</v>
      </c>
      <c r="V59" s="212">
        <f>SUM(ฉวาง!M59)</f>
        <v>5</v>
      </c>
      <c r="W59" s="212">
        <f>SUM(ฉวาง!N59)</f>
        <v>6.5000000000000002E-2</v>
      </c>
      <c r="X59" s="214">
        <f>SUM(ปากพนัง!L59)</f>
        <v>0</v>
      </c>
      <c r="Y59" s="214">
        <f>SUM(ปากพนัง!M59)</f>
        <v>5</v>
      </c>
      <c r="Z59" s="214">
        <f>SUM(ปากพนัง!N59)</f>
        <v>6.5000000000000002E-2</v>
      </c>
      <c r="AA59" s="217">
        <f>SUM(ชะอวด!L59)</f>
        <v>0</v>
      </c>
      <c r="AB59" s="217">
        <f>SUM(ชะอวด!M59)</f>
        <v>5</v>
      </c>
      <c r="AC59" s="217">
        <f>SUM(ชะอวด!N59)</f>
        <v>6.5000000000000002E-2</v>
      </c>
      <c r="AD59" s="220">
        <f>SUM(ทุ่งใหญ่!L59)</f>
        <v>0</v>
      </c>
      <c r="AE59" s="220">
        <f>SUM(ทุ่งใหญ่!M59)</f>
        <v>5</v>
      </c>
      <c r="AF59" s="220">
        <f>SUM(ทุ่งใหญ่!N59)</f>
        <v>6.5000000000000002E-2</v>
      </c>
      <c r="AG59" s="209">
        <f>SUM(เชียรใหญ่!L59)</f>
        <v>0</v>
      </c>
      <c r="AH59" s="209">
        <f>SUM(เชียรใหญ่!M59)</f>
        <v>5</v>
      </c>
      <c r="AI59" s="209">
        <f>SUM(เชียรใหญ่!N59)</f>
        <v>6.5000000000000002E-2</v>
      </c>
      <c r="AJ59" s="224">
        <f>SUM(ร่อนพิบูลย์!L59)</f>
        <v>0</v>
      </c>
      <c r="AK59" s="224">
        <f>SUM(ร่อนพิบูลย์!M59)</f>
        <v>5</v>
      </c>
      <c r="AL59" s="224">
        <f>SUM(ร่อนพิบูลย์!N59)</f>
        <v>6.5000000000000002E-2</v>
      </c>
      <c r="AM59" s="227">
        <f>SUM(ลานสกา!L59)</f>
        <v>0</v>
      </c>
      <c r="AN59" s="227">
        <f>SUM(ลานสกา!M59)</f>
        <v>5</v>
      </c>
      <c r="AO59" s="227">
        <f>SUM(ลานสกา!N59)</f>
        <v>6.5000000000000002E-2</v>
      </c>
      <c r="AP59" s="231">
        <f>SUM(พิปูน!L59)</f>
        <v>0</v>
      </c>
      <c r="AQ59" s="231">
        <f>SUM(พิปูน!M59)</f>
        <v>5</v>
      </c>
      <c r="AR59" s="231">
        <f>SUM(พิปูน!N59)</f>
        <v>6.5000000000000002E-2</v>
      </c>
      <c r="AS59" s="235">
        <f>SUM(หัวไทร!L59)</f>
        <v>0</v>
      </c>
      <c r="AT59" s="235">
        <f>SUM(หัวไทร!M59)</f>
        <v>5</v>
      </c>
      <c r="AU59" s="235">
        <f>SUM(หัวไทร!N59)</f>
        <v>6.5000000000000002E-2</v>
      </c>
      <c r="AV59" s="237">
        <f>SUM(ขนอม!L59)</f>
        <v>0</v>
      </c>
      <c r="AW59" s="237">
        <f>SUM(ขนอม!M59)</f>
        <v>5</v>
      </c>
      <c r="AX59" s="237">
        <f>SUM(ขนอม!N59)</f>
        <v>6.5000000000000002E-2</v>
      </c>
      <c r="AY59" s="241">
        <f>SUM(นาบอน!L59)</f>
        <v>0</v>
      </c>
      <c r="AZ59" s="241">
        <f>SUM(นาบอน!M59)</f>
        <v>5</v>
      </c>
      <c r="BA59" s="241">
        <f>SUM(นาบอน!N59)</f>
        <v>6.5000000000000002E-2</v>
      </c>
      <c r="BB59" s="244">
        <f>SUM(พรหมคีรี!L59)</f>
        <v>0</v>
      </c>
      <c r="BC59" s="244">
        <f>SUM(พรหมคีรี!M59)</f>
        <v>5</v>
      </c>
      <c r="BD59" s="244">
        <f>SUM(พรหมคีรี!N59)</f>
        <v>6.5000000000000002E-2</v>
      </c>
      <c r="BE59" s="247">
        <f>SUM(บางขัน!L59)</f>
        <v>0</v>
      </c>
      <c r="BF59" s="247">
        <f>SUM(บางขัน!M59)</f>
        <v>5</v>
      </c>
      <c r="BG59" s="247">
        <f>SUM(บางขัน!N59)</f>
        <v>6.5000000000000002E-2</v>
      </c>
      <c r="BH59" s="231">
        <f>SUM(จุฬาภรณ์!L59)</f>
        <v>0</v>
      </c>
      <c r="BI59" s="231">
        <f>SUM(จุฬาภรณ์!M59)</f>
        <v>5</v>
      </c>
      <c r="BJ59" s="231">
        <f>SUM(จุฬาภรณ์!N59)</f>
        <v>6.5000000000000002E-2</v>
      </c>
      <c r="BK59" s="252">
        <f>SUM(ถ้ำพรรณรา!L59)</f>
        <v>0</v>
      </c>
      <c r="BL59" s="252">
        <f>SUM(ถ้ำพรรณรา!M59)</f>
        <v>5</v>
      </c>
      <c r="BM59" s="252">
        <f>SUM(ถ้ำพรรณรา!N59)</f>
        <v>6.5000000000000002E-2</v>
      </c>
      <c r="BN59" s="220">
        <f>SUM(พระพรหม!L59)</f>
        <v>0</v>
      </c>
      <c r="BO59" s="220">
        <f>SUM(พระพรหม!M59)</f>
        <v>5</v>
      </c>
      <c r="BP59" s="220">
        <f>SUM(พระพรหม!N59)</f>
        <v>6.5000000000000002E-2</v>
      </c>
      <c r="BQ59" s="206">
        <f>SUM(เฉลิมพระเกียรติ!L59)</f>
        <v>0</v>
      </c>
      <c r="BR59" s="206">
        <f>SUM(เฉลิมพระเกียรติ!M59)</f>
        <v>5</v>
      </c>
      <c r="BS59" s="206">
        <f>SUM(เฉลิมพระเกียรติ!N59)</f>
        <v>6.5000000000000002E-2</v>
      </c>
      <c r="BT59" s="209">
        <f>SUM(นบพิตำ!L59)</f>
        <v>0</v>
      </c>
      <c r="BU59" s="209">
        <f>SUM(นบพิตำ!M59)</f>
        <v>5</v>
      </c>
      <c r="BV59" s="209">
        <f>SUM(นบพิตำ!N59)</f>
        <v>6.5000000000000002E-2</v>
      </c>
      <c r="BW59" s="244">
        <f>SUM(ช้างกลาง!L59)</f>
        <v>0</v>
      </c>
      <c r="BX59" s="244">
        <f>SUM(ช้างกลาง!M59)</f>
        <v>5</v>
      </c>
      <c r="BY59" s="244">
        <f>SUM(ช้างกลาง!N59)</f>
        <v>6.5000000000000002E-2</v>
      </c>
      <c r="BZ59" s="206">
        <f>SUM(เมือง!L59)</f>
        <v>0</v>
      </c>
      <c r="CA59" s="206">
        <f>SUM(เมือง!M59)</f>
        <v>5</v>
      </c>
      <c r="CB59" s="206">
        <f>SUM(เมือง!N59)</f>
        <v>6.5000000000000002E-2</v>
      </c>
    </row>
    <row r="60" spans="1:80" ht="18.75" customHeight="1">
      <c r="A60" s="225"/>
      <c r="B60" s="279">
        <v>1.32</v>
      </c>
      <c r="C60" s="342" t="s">
        <v>172</v>
      </c>
      <c r="D60" s="344"/>
      <c r="E60" s="345"/>
      <c r="F60" s="271">
        <v>1.2</v>
      </c>
      <c r="G60" s="346">
        <v>1</v>
      </c>
      <c r="H60" s="346">
        <v>2</v>
      </c>
      <c r="I60" s="127">
        <v>3</v>
      </c>
      <c r="J60" s="346">
        <v>4</v>
      </c>
      <c r="K60" s="346">
        <v>5</v>
      </c>
      <c r="L60" s="375">
        <f>SUM(ทุ่งสง!L60)</f>
        <v>0</v>
      </c>
      <c r="M60" s="375">
        <f>SUM(ทุ่งสง!M60)</f>
        <v>5</v>
      </c>
      <c r="N60" s="378">
        <f>SUM(ทุ่งสง!N60)</f>
        <v>0.06</v>
      </c>
      <c r="O60" s="380">
        <f>SUM(สิชล!L60)</f>
        <v>0</v>
      </c>
      <c r="P60" s="380">
        <f>SUM(สิชล!M60)</f>
        <v>5</v>
      </c>
      <c r="Q60" s="380">
        <f>SUM(สิชล!N60)</f>
        <v>0.06</v>
      </c>
      <c r="R60" s="383">
        <f>SUM(ท่าศาลา!L60)</f>
        <v>0</v>
      </c>
      <c r="S60" s="383">
        <f>SUM(ท่าศาลา!M60)</f>
        <v>5</v>
      </c>
      <c r="T60" s="383">
        <f>SUM(ท่าศาลา!N60)</f>
        <v>0.06</v>
      </c>
      <c r="U60" s="386">
        <f>SUM(ฉวาง!L60)</f>
        <v>0</v>
      </c>
      <c r="V60" s="386">
        <f>SUM(ฉวาง!M60)</f>
        <v>5</v>
      </c>
      <c r="W60" s="386">
        <f>SUM(ฉวาง!N60)</f>
        <v>0.06</v>
      </c>
      <c r="X60" s="389">
        <f>SUM(ปากพนัง!L60)</f>
        <v>0</v>
      </c>
      <c r="Y60" s="389">
        <f>SUM(ปากพนัง!M60)</f>
        <v>5</v>
      </c>
      <c r="Z60" s="389">
        <f>SUM(ปากพนัง!N60)</f>
        <v>0.06</v>
      </c>
      <c r="AA60" s="394">
        <f>SUM(ชะอวด!L60)</f>
        <v>0</v>
      </c>
      <c r="AB60" s="394">
        <f>SUM(ชะอวด!M60)</f>
        <v>5</v>
      </c>
      <c r="AC60" s="394">
        <f>SUM(ชะอวด!N60)</f>
        <v>0.06</v>
      </c>
      <c r="AD60" s="397">
        <f>SUM(ทุ่งใหญ่!L60)</f>
        <v>0</v>
      </c>
      <c r="AE60" s="397">
        <f>SUM(ทุ่งใหญ่!M60)</f>
        <v>5</v>
      </c>
      <c r="AF60" s="397">
        <f>SUM(ทุ่งใหญ่!N60)</f>
        <v>0.06</v>
      </c>
      <c r="AG60" s="383">
        <f>SUM(เชียรใหญ่!L60)</f>
        <v>0</v>
      </c>
      <c r="AH60" s="383">
        <f>SUM(เชียรใหญ่!M60)</f>
        <v>5</v>
      </c>
      <c r="AI60" s="383">
        <f>SUM(เชียรใหญ่!N60)</f>
        <v>0.06</v>
      </c>
      <c r="AJ60" s="398">
        <f>SUM(ร่อนพิบูลย์!L60)</f>
        <v>0</v>
      </c>
      <c r="AK60" s="398">
        <f>SUM(ร่อนพิบูลย์!M60)</f>
        <v>5</v>
      </c>
      <c r="AL60" s="398">
        <f>SUM(ร่อนพิบูลย์!N60)</f>
        <v>0.06</v>
      </c>
      <c r="AM60" s="401">
        <f>SUM(ลานสกา!L60)</f>
        <v>0</v>
      </c>
      <c r="AN60" s="401">
        <f>SUM(ลานสกา!M60)</f>
        <v>5</v>
      </c>
      <c r="AO60" s="401">
        <f>SUM(ลานสกา!N60)</f>
        <v>0.06</v>
      </c>
      <c r="AP60" s="402">
        <f>SUM(พิปูน!L60)</f>
        <v>0</v>
      </c>
      <c r="AQ60" s="402">
        <f>SUM(พิปูน!M60)</f>
        <v>5</v>
      </c>
      <c r="AR60" s="402">
        <f>SUM(พิปูน!N60)</f>
        <v>0.06</v>
      </c>
      <c r="AS60" s="406">
        <f>SUM(หัวไทร!L60)</f>
        <v>0</v>
      </c>
      <c r="AT60" s="406">
        <f>SUM(หัวไทร!M60)</f>
        <v>5</v>
      </c>
      <c r="AU60" s="406">
        <f>SUM(หัวไทร!N60)</f>
        <v>0.06</v>
      </c>
      <c r="AV60" s="410">
        <f>SUM(ขนอม!L60)</f>
        <v>0</v>
      </c>
      <c r="AW60" s="410">
        <f>SUM(ขนอม!M60)</f>
        <v>5</v>
      </c>
      <c r="AX60" s="410">
        <f>SUM(ขนอม!N60)</f>
        <v>0.06</v>
      </c>
      <c r="AY60" s="415">
        <f>SUM(นาบอน!L60)</f>
        <v>0</v>
      </c>
      <c r="AZ60" s="415">
        <f>SUM(นาบอน!M60)</f>
        <v>5</v>
      </c>
      <c r="BA60" s="415">
        <f>SUM(นาบอน!N60)</f>
        <v>0.06</v>
      </c>
      <c r="BB60" s="418">
        <f>SUM(พรหมคีรี!L60)</f>
        <v>0</v>
      </c>
      <c r="BC60" s="418">
        <f>SUM(พรหมคีรี!M60)</f>
        <v>5</v>
      </c>
      <c r="BD60" s="418">
        <f>SUM(พรหมคีรี!N60)</f>
        <v>0.06</v>
      </c>
      <c r="BE60" s="421">
        <f>SUM(บางขัน!L60)</f>
        <v>0</v>
      </c>
      <c r="BF60" s="421">
        <f>SUM(บางขัน!M60)</f>
        <v>5</v>
      </c>
      <c r="BG60" s="421">
        <f>SUM(บางขัน!N60)</f>
        <v>0.06</v>
      </c>
      <c r="BH60" s="402">
        <f>SUM(จุฬาภรณ์!L60)</f>
        <v>0</v>
      </c>
      <c r="BI60" s="402">
        <f>SUM(จุฬาภรณ์!M60)</f>
        <v>5</v>
      </c>
      <c r="BJ60" s="402">
        <f>SUM(จุฬาภรณ์!N60)</f>
        <v>0.06</v>
      </c>
      <c r="BK60" s="434">
        <f>SUM(ถ้ำพรรณรา!L60)</f>
        <v>0</v>
      </c>
      <c r="BL60" s="434">
        <f>SUM(ถ้ำพรรณรา!M60)</f>
        <v>5</v>
      </c>
      <c r="BM60" s="434">
        <f>SUM(ถ้ำพรรณรา!N60)</f>
        <v>0.06</v>
      </c>
      <c r="BN60" s="397">
        <f>SUM(พระพรหม!L60)</f>
        <v>0</v>
      </c>
      <c r="BO60" s="397">
        <f>SUM(พระพรหม!M60)</f>
        <v>5</v>
      </c>
      <c r="BP60" s="397">
        <f>SUM(พระพรหม!N60)</f>
        <v>0.06</v>
      </c>
      <c r="BQ60" s="380">
        <f>SUM(เฉลิมพระเกียรติ!L60)</f>
        <v>0</v>
      </c>
      <c r="BR60" s="380">
        <f>SUM(เฉลิมพระเกียรติ!M60)</f>
        <v>5</v>
      </c>
      <c r="BS60" s="380">
        <f>SUM(เฉลิมพระเกียรติ!N60)</f>
        <v>0.06</v>
      </c>
      <c r="BT60" s="383">
        <f>SUM(นบพิตำ!L60)</f>
        <v>0</v>
      </c>
      <c r="BU60" s="383">
        <f>SUM(นบพิตำ!M60)</f>
        <v>5</v>
      </c>
      <c r="BV60" s="383">
        <f>SUM(นบพิตำ!N60)</f>
        <v>0.06</v>
      </c>
      <c r="BW60" s="418">
        <f>SUM(ช้างกลาง!L60)</f>
        <v>0</v>
      </c>
      <c r="BX60" s="418">
        <f>SUM(ช้างกลาง!M60)</f>
        <v>5</v>
      </c>
      <c r="BY60" s="418">
        <f>SUM(ช้างกลาง!N60)</f>
        <v>0.06</v>
      </c>
      <c r="BZ60" s="206">
        <f>SUM(เมือง!L60)</f>
        <v>0</v>
      </c>
      <c r="CA60" s="206">
        <f>SUM(เมือง!M60)</f>
        <v>5</v>
      </c>
      <c r="CB60" s="206">
        <f>SUM(เมือง!N60)</f>
        <v>0.06</v>
      </c>
    </row>
    <row r="61" spans="1:80" ht="18.75" customHeight="1">
      <c r="A61" s="225"/>
      <c r="B61" s="348"/>
      <c r="C61" s="350" t="s">
        <v>173</v>
      </c>
      <c r="D61" s="351"/>
      <c r="E61" s="351"/>
      <c r="F61" s="354">
        <v>30</v>
      </c>
      <c r="G61" s="355"/>
      <c r="H61" s="355"/>
      <c r="I61" s="491"/>
      <c r="J61" s="492" t="s">
        <v>255</v>
      </c>
      <c r="K61" s="355"/>
      <c r="L61" s="493" t="s">
        <v>38</v>
      </c>
      <c r="M61" s="493">
        <f>SUM(M62*5)/100</f>
        <v>2.25</v>
      </c>
      <c r="N61" s="493">
        <f>SUM(N11:N60)</f>
        <v>1.3697799999999993</v>
      </c>
      <c r="O61" s="494"/>
      <c r="P61" s="494"/>
      <c r="Q61" s="493">
        <f>SUM(Q11:Q60)</f>
        <v>1.5334899999999998</v>
      </c>
      <c r="R61" s="494"/>
      <c r="S61" s="494"/>
      <c r="T61" s="493">
        <f>SUM(T11:T60)</f>
        <v>1.4030699999999996</v>
      </c>
      <c r="U61" s="494"/>
      <c r="V61" s="494"/>
      <c r="W61" s="493">
        <f>SUM(W11:W60)</f>
        <v>1.3117399999999995</v>
      </c>
      <c r="X61" s="494"/>
      <c r="Y61" s="494"/>
      <c r="Z61" s="493">
        <f>SUM(Z11:Z60)</f>
        <v>1.4564859999999993</v>
      </c>
      <c r="AA61" s="494"/>
      <c r="AB61" s="494"/>
      <c r="AC61" s="493">
        <f>SUM(AC11:AC60)</f>
        <v>1.5669819999999994</v>
      </c>
      <c r="AD61" s="494"/>
      <c r="AE61" s="494"/>
      <c r="AF61" s="493">
        <f>SUM(AF11:AF60)</f>
        <v>1.4367699999999994</v>
      </c>
      <c r="AG61" s="494"/>
      <c r="AH61" s="494"/>
      <c r="AI61" s="493">
        <f>SUM(AI11:AI60)</f>
        <v>1.4271899999999997</v>
      </c>
      <c r="AJ61" s="494"/>
      <c r="AK61" s="494"/>
      <c r="AL61" s="493">
        <f>SUM(AL11:AL60)</f>
        <v>1.4146369999999997</v>
      </c>
      <c r="AM61" s="494"/>
      <c r="AN61" s="494"/>
      <c r="AO61" s="493">
        <f>SUM(AO11:AO60)</f>
        <v>1.5384389999999997</v>
      </c>
      <c r="AP61" s="494"/>
      <c r="AQ61" s="494"/>
      <c r="AR61" s="493">
        <f>SUM(AR11:AR60)</f>
        <v>1.4115999999999995</v>
      </c>
      <c r="AS61" s="494"/>
      <c r="AT61" s="494"/>
      <c r="AU61" s="493">
        <f>SUM(AU11:AU60)</f>
        <v>1.4018749999999998</v>
      </c>
      <c r="AV61" s="494"/>
      <c r="AW61" s="494"/>
      <c r="AX61" s="493">
        <f>SUM(AX11:AX60)</f>
        <v>1.4590999999999996</v>
      </c>
      <c r="AY61" s="494"/>
      <c r="AZ61" s="494"/>
      <c r="BA61" s="493">
        <f>SUM(BA11:BA60)</f>
        <v>1.3350699999999995</v>
      </c>
      <c r="BB61" s="494"/>
      <c r="BC61" s="494"/>
      <c r="BD61" s="493">
        <f>SUM(BD11:BD60)</f>
        <v>1.4269909999999997</v>
      </c>
      <c r="BE61" s="494"/>
      <c r="BF61" s="494"/>
      <c r="BG61" s="493">
        <f>SUM(BG11:BG60)</f>
        <v>1.4647739999999998</v>
      </c>
      <c r="BH61" s="494"/>
      <c r="BI61" s="494"/>
      <c r="BJ61" s="493">
        <f>SUM(BJ11:BJ60)</f>
        <v>1.5114169999999996</v>
      </c>
      <c r="BK61" s="494"/>
      <c r="BL61" s="494"/>
      <c r="BM61" s="493">
        <f>SUM(BM11:BM60)</f>
        <v>1.3825219999999996</v>
      </c>
      <c r="BN61" s="494"/>
      <c r="BO61" s="494"/>
      <c r="BP61" s="493">
        <f>SUM(BP11:BP60)</f>
        <v>1.4340359999999994</v>
      </c>
      <c r="BQ61" s="494"/>
      <c r="BR61" s="494"/>
      <c r="BS61" s="493">
        <f>SUM(BS11:BS60)</f>
        <v>1.4792239999999994</v>
      </c>
      <c r="BT61" s="494"/>
      <c r="BU61" s="494"/>
      <c r="BV61" s="493">
        <f>SUM(BV11:BV60)</f>
        <v>1.4608159999999994</v>
      </c>
      <c r="BW61" s="494"/>
      <c r="BX61" s="494"/>
      <c r="BY61" s="493">
        <f>SUM(BY11:BY60)</f>
        <v>1.4474919999999996</v>
      </c>
      <c r="BZ61" s="494"/>
      <c r="CA61" s="494"/>
      <c r="CB61" s="493">
        <f>SUM(CB11:CB60)</f>
        <v>1.3671299999999995</v>
      </c>
    </row>
    <row r="62" spans="1:80" ht="18.75" customHeight="1">
      <c r="A62" s="225"/>
      <c r="B62" s="357"/>
      <c r="C62" s="156" t="s">
        <v>174</v>
      </c>
      <c r="D62" s="359"/>
      <c r="E62" s="361"/>
      <c r="F62" s="275"/>
      <c r="G62" s="154"/>
      <c r="H62" s="154"/>
      <c r="I62" s="154"/>
      <c r="J62" s="154"/>
      <c r="K62" s="154"/>
      <c r="L62" s="493" t="s">
        <v>230</v>
      </c>
      <c r="M62" s="493">
        <v>45</v>
      </c>
      <c r="N62" s="493">
        <f>SUM(N61*45)/2.25</f>
        <v>27.395599999999988</v>
      </c>
      <c r="O62" s="495"/>
      <c r="P62" s="495"/>
      <c r="Q62" s="493">
        <f>SUM(Q61*45)/2.25</f>
        <v>30.669799999999995</v>
      </c>
      <c r="R62" s="495"/>
      <c r="S62" s="495"/>
      <c r="T62" s="493">
        <f>SUM(T61*45)/2.25</f>
        <v>28.061399999999992</v>
      </c>
      <c r="U62" s="495"/>
      <c r="V62" s="495"/>
      <c r="W62" s="493">
        <f>SUM(W61*45)/2.25</f>
        <v>26.234799999999989</v>
      </c>
      <c r="X62" s="495"/>
      <c r="Y62" s="495"/>
      <c r="Z62" s="493">
        <f>SUM(Z61*45)/2.25</f>
        <v>29.129719999999988</v>
      </c>
      <c r="AA62" s="495"/>
      <c r="AB62" s="495"/>
      <c r="AC62" s="493">
        <f>SUM(AC61*45)/2.25</f>
        <v>31.339639999999989</v>
      </c>
      <c r="AD62" s="495"/>
      <c r="AE62" s="495"/>
      <c r="AF62" s="493">
        <f>SUM(AF61*45)/2.25</f>
        <v>28.735399999999988</v>
      </c>
      <c r="AG62" s="495"/>
      <c r="AH62" s="495"/>
      <c r="AI62" s="493">
        <f>SUM(AI61*45)/2.25</f>
        <v>28.543799999999994</v>
      </c>
      <c r="AJ62" s="495"/>
      <c r="AK62" s="495"/>
      <c r="AL62" s="493">
        <f>SUM(AL61*45)/2.25</f>
        <v>28.292739999999995</v>
      </c>
      <c r="AM62" s="495"/>
      <c r="AN62" s="495"/>
      <c r="AO62" s="493">
        <f>SUM(AO61*45)/2.25</f>
        <v>30.768779999999992</v>
      </c>
      <c r="AP62" s="495"/>
      <c r="AQ62" s="495"/>
      <c r="AR62" s="493">
        <f>SUM(AR61*45)/2.25</f>
        <v>28.231999999999989</v>
      </c>
      <c r="AS62" s="495"/>
      <c r="AT62" s="495"/>
      <c r="AU62" s="493">
        <f>SUM(AU61*45)/2.25</f>
        <v>28.037499999999994</v>
      </c>
      <c r="AV62" s="495"/>
      <c r="AW62" s="495"/>
      <c r="AX62" s="493">
        <f>SUM(AX61*45)/2.25</f>
        <v>29.181999999999992</v>
      </c>
      <c r="AY62" s="495"/>
      <c r="AZ62" s="495"/>
      <c r="BA62" s="493">
        <f>SUM(BA61*45)/2.25</f>
        <v>26.701399999999992</v>
      </c>
      <c r="BB62" s="495"/>
      <c r="BC62" s="495"/>
      <c r="BD62" s="493">
        <f>SUM(BD61*45)/2.25</f>
        <v>28.539819999999995</v>
      </c>
      <c r="BE62" s="495"/>
      <c r="BF62" s="495"/>
      <c r="BG62" s="493">
        <f>SUM(BG61*45)/2.25</f>
        <v>29.295479999999998</v>
      </c>
      <c r="BH62" s="495"/>
      <c r="BI62" s="495"/>
      <c r="BJ62" s="493">
        <f>SUM(BJ61*45)/2.25</f>
        <v>30.228339999999989</v>
      </c>
      <c r="BK62" s="495"/>
      <c r="BL62" s="495"/>
      <c r="BM62" s="493">
        <f>SUM(BM61*45)/2.25</f>
        <v>27.650439999999989</v>
      </c>
      <c r="BN62" s="495"/>
      <c r="BO62" s="495"/>
      <c r="BP62" s="493">
        <f>SUM(BP61*45)/2.25</f>
        <v>28.68071999999999</v>
      </c>
      <c r="BQ62" s="495"/>
      <c r="BR62" s="495"/>
      <c r="BS62" s="493">
        <f>SUM(BS61*45)/2.25</f>
        <v>29.584479999999992</v>
      </c>
      <c r="BT62" s="495"/>
      <c r="BU62" s="495"/>
      <c r="BV62" s="493">
        <f>SUM(BV61*45)/2.25</f>
        <v>29.216319999999989</v>
      </c>
      <c r="BW62" s="495"/>
      <c r="BX62" s="495"/>
      <c r="BY62" s="493">
        <f>SUM(BY61*45)/2.25</f>
        <v>28.949839999999988</v>
      </c>
      <c r="BZ62" s="495"/>
      <c r="CA62" s="495"/>
      <c r="CB62" s="493">
        <f>SUM(CB61*45)/2.25</f>
        <v>27.34259999999999</v>
      </c>
    </row>
    <row r="63" spans="1:80" ht="18.75" customHeight="1">
      <c r="A63" s="225" t="s">
        <v>169</v>
      </c>
      <c r="B63" s="363">
        <v>2.1</v>
      </c>
      <c r="C63" s="365" t="s">
        <v>175</v>
      </c>
      <c r="D63" s="367" t="s">
        <v>53</v>
      </c>
      <c r="E63" s="369" t="s">
        <v>116</v>
      </c>
      <c r="F63" s="282">
        <v>3</v>
      </c>
      <c r="G63" s="289" t="s">
        <v>121</v>
      </c>
      <c r="H63" s="289" t="s">
        <v>122</v>
      </c>
      <c r="I63" s="289" t="s">
        <v>123</v>
      </c>
      <c r="J63" s="289" t="s">
        <v>124</v>
      </c>
      <c r="K63" s="289" t="s">
        <v>125</v>
      </c>
      <c r="L63" s="375">
        <f>SUM(ทุ่งสง!L63)</f>
        <v>5</v>
      </c>
      <c r="M63" s="375">
        <f>SUM(ทุ่งสง!M63)</f>
        <v>5</v>
      </c>
      <c r="N63" s="378">
        <f>SUM(ทุ่งสง!N63)</f>
        <v>0.15</v>
      </c>
      <c r="O63" s="496">
        <f>SUM(สิชล!L63)</f>
        <v>5</v>
      </c>
      <c r="P63" s="496">
        <f>SUM(สิชล!M63)</f>
        <v>5</v>
      </c>
      <c r="Q63" s="496">
        <f>SUM(สิชล!N63)</f>
        <v>0.15</v>
      </c>
      <c r="R63" s="497">
        <f>SUM(ท่าศาลา!L63)</f>
        <v>5</v>
      </c>
      <c r="S63" s="497">
        <f>SUM(ท่าศาลา!M63)</f>
        <v>5</v>
      </c>
      <c r="T63" s="497">
        <f>SUM(ท่าศาลา!N63)</f>
        <v>0.15</v>
      </c>
      <c r="U63" s="498">
        <f>SUM(ฉวาง!L63)</f>
        <v>2</v>
      </c>
      <c r="V63" s="498">
        <f>SUM(ฉวาง!M63)</f>
        <v>2</v>
      </c>
      <c r="W63" s="498">
        <f>SUM(ฉวาง!N63)</f>
        <v>0.06</v>
      </c>
      <c r="X63" s="499">
        <f>SUM(ปากพนัง!L63)</f>
        <v>5</v>
      </c>
      <c r="Y63" s="499">
        <f>SUM(ปากพนัง!M63)</f>
        <v>5</v>
      </c>
      <c r="Z63" s="499">
        <f>SUM(ปากพนัง!N63)</f>
        <v>0.15</v>
      </c>
      <c r="AA63" s="500">
        <f>SUM(ชะอวด!L63)</f>
        <v>2</v>
      </c>
      <c r="AB63" s="500">
        <f>SUM(ชะอวด!M63)</f>
        <v>2</v>
      </c>
      <c r="AC63" s="500">
        <f>SUM(ชะอวด!N63)</f>
        <v>0.06</v>
      </c>
      <c r="AD63" s="501">
        <f>SUM(ทุ่งใหญ่!L63)</f>
        <v>2</v>
      </c>
      <c r="AE63" s="501">
        <f>SUM(ทุ่งใหญ่!M63)</f>
        <v>2</v>
      </c>
      <c r="AF63" s="501">
        <f>SUM(ทุ่งใหญ่!N63)</f>
        <v>0.06</v>
      </c>
      <c r="AG63" s="497">
        <f>SUM(เชียรใหญ่!L63)</f>
        <v>2</v>
      </c>
      <c r="AH63" s="497">
        <f>SUM(เชียรใหญ่!M63)</f>
        <v>2</v>
      </c>
      <c r="AI63" s="497">
        <f>SUM(เชียรใหญ่!N63)</f>
        <v>0.06</v>
      </c>
      <c r="AJ63" s="502">
        <f>SUM(ร่อนพิบูลย์!L63)</f>
        <v>2</v>
      </c>
      <c r="AK63" s="502">
        <f>SUM(ร่อนพิบูลย์!M63)</f>
        <v>2</v>
      </c>
      <c r="AL63" s="502">
        <f>SUM(ร่อนพิบูลย์!N63)</f>
        <v>0.06</v>
      </c>
      <c r="AM63" s="503">
        <f>SUM(ลานสกา!L63)</f>
        <v>2</v>
      </c>
      <c r="AN63" s="503">
        <f>SUM(ลานสกา!M63)</f>
        <v>2</v>
      </c>
      <c r="AO63" s="503">
        <f>SUM(ลานสกา!N63)</f>
        <v>0.06</v>
      </c>
      <c r="AP63" s="504">
        <f>SUM(พิปูน!L63)</f>
        <v>2</v>
      </c>
      <c r="AQ63" s="504">
        <f>SUM(พิปูน!M63)</f>
        <v>2</v>
      </c>
      <c r="AR63" s="504">
        <f>SUM(พิปูน!N63)</f>
        <v>0.06</v>
      </c>
      <c r="AS63" s="505">
        <f>SUM(หัวไทร!L63)</f>
        <v>2</v>
      </c>
      <c r="AT63" s="505">
        <f>SUM(หัวไทร!M63)</f>
        <v>2</v>
      </c>
      <c r="AU63" s="505">
        <f>SUM(หัวไทร!N63)</f>
        <v>0.06</v>
      </c>
      <c r="AV63" s="506">
        <f>SUM(ขนอม!L63)</f>
        <v>2</v>
      </c>
      <c r="AW63" s="506">
        <f>SUM(ขนอม!M63)</f>
        <v>2</v>
      </c>
      <c r="AX63" s="506">
        <f>SUM(ขนอม!N63)</f>
        <v>0.06</v>
      </c>
      <c r="AY63" s="507">
        <f>SUM(นาบอน!L63)</f>
        <v>2</v>
      </c>
      <c r="AZ63" s="507">
        <f>SUM(นาบอน!M63)</f>
        <v>2</v>
      </c>
      <c r="BA63" s="507">
        <f>SUM(นาบอน!N63)</f>
        <v>0.06</v>
      </c>
      <c r="BB63" s="508">
        <f>SUM(พรหมคีรี!L63)</f>
        <v>2</v>
      </c>
      <c r="BC63" s="508">
        <f>SUM(พรหมคีรี!M63)</f>
        <v>2</v>
      </c>
      <c r="BD63" s="508">
        <f>SUM(พรหมคีรี!N63)</f>
        <v>0.06</v>
      </c>
      <c r="BE63" s="509">
        <f>SUM(บางขัน!L63)</f>
        <v>2</v>
      </c>
      <c r="BF63" s="509">
        <f>SUM(บางขัน!M63)</f>
        <v>2</v>
      </c>
      <c r="BG63" s="509">
        <f>SUM(บางขัน!N63)</f>
        <v>0.06</v>
      </c>
      <c r="BH63" s="504">
        <f>SUM(จุฬาภรณ์!L63)</f>
        <v>2</v>
      </c>
      <c r="BI63" s="504">
        <f>SUM(จุฬาภรณ์!M63)</f>
        <v>2</v>
      </c>
      <c r="BJ63" s="504">
        <f>SUM(จุฬาภรณ์!N63)</f>
        <v>0.06</v>
      </c>
      <c r="BK63" s="510">
        <f>SUM(ถ้ำพรรณรา!L63)</f>
        <v>2</v>
      </c>
      <c r="BL63" s="510">
        <f>SUM(ถ้ำพรรณรา!M63)</f>
        <v>2</v>
      </c>
      <c r="BM63" s="510">
        <f>SUM(ถ้ำพรรณรา!N63)</f>
        <v>0.06</v>
      </c>
      <c r="BN63" s="501">
        <f>SUM(พระพรหม!L63)</f>
        <v>2</v>
      </c>
      <c r="BO63" s="501">
        <f>SUM(พระพรหม!M63)</f>
        <v>2</v>
      </c>
      <c r="BP63" s="501">
        <f>SUM(พระพรหม!N63)</f>
        <v>0.06</v>
      </c>
      <c r="BQ63" s="496">
        <f>SUM(เฉลิมพระเกียรติ!L63)</f>
        <v>2</v>
      </c>
      <c r="BR63" s="496">
        <f>SUM(เฉลิมพระเกียรติ!M63)</f>
        <v>2</v>
      </c>
      <c r="BS63" s="496">
        <f>SUM(เฉลิมพระเกียรติ!N63)</f>
        <v>0.06</v>
      </c>
      <c r="BT63" s="497">
        <f>SUM(นบพิตำ!L63)</f>
        <v>2</v>
      </c>
      <c r="BU63" s="497">
        <f>SUM(นบพิตำ!M63)</f>
        <v>2</v>
      </c>
      <c r="BV63" s="497">
        <f>SUM(นบพิตำ!N63)</f>
        <v>0.06</v>
      </c>
      <c r="BW63" s="508">
        <f>SUM(ช้างกลาง!L63)</f>
        <v>2</v>
      </c>
      <c r="BX63" s="508">
        <f>SUM(ช้างกลาง!M63)</f>
        <v>2</v>
      </c>
      <c r="BY63" s="508">
        <f>SUM(ช้างกลาง!N63)</f>
        <v>0.06</v>
      </c>
      <c r="BZ63" s="206">
        <f>SUM(เมือง!L63)</f>
        <v>2</v>
      </c>
      <c r="CA63" s="206">
        <f>SUM(เมือง!M63)</f>
        <v>2</v>
      </c>
      <c r="CB63" s="206">
        <f>SUM(เมือง!N63)</f>
        <v>0.06</v>
      </c>
    </row>
    <row r="64" spans="1:80" ht="18.75" customHeight="1">
      <c r="A64" s="225" t="s">
        <v>169</v>
      </c>
      <c r="B64" s="358">
        <v>2.2000000000000002</v>
      </c>
      <c r="C64" s="341" t="s">
        <v>176</v>
      </c>
      <c r="D64" s="364"/>
      <c r="E64" s="366"/>
      <c r="F64" s="368"/>
      <c r="G64" s="194"/>
      <c r="H64" s="194"/>
      <c r="I64" s="194"/>
      <c r="J64" s="194"/>
      <c r="K64" s="194"/>
      <c r="L64" s="387"/>
      <c r="M64" s="368"/>
      <c r="N64" s="368"/>
      <c r="O64" s="488"/>
      <c r="P64" s="488"/>
      <c r="Q64" s="488"/>
      <c r="R64" s="488"/>
      <c r="S64" s="488"/>
      <c r="T64" s="488"/>
      <c r="U64" s="488"/>
      <c r="V64" s="488"/>
      <c r="W64" s="488"/>
      <c r="X64" s="488"/>
      <c r="Y64" s="488"/>
      <c r="Z64" s="488"/>
      <c r="AA64" s="488"/>
      <c r="AB64" s="488"/>
      <c r="AC64" s="488"/>
      <c r="AD64" s="488"/>
      <c r="AE64" s="488"/>
      <c r="AF64" s="488"/>
      <c r="AG64" s="488"/>
      <c r="AH64" s="488"/>
      <c r="AI64" s="488"/>
      <c r="AJ64" s="488"/>
      <c r="AK64" s="488"/>
      <c r="AL64" s="488"/>
      <c r="AM64" s="488"/>
      <c r="AN64" s="488"/>
      <c r="AO64" s="488"/>
      <c r="AP64" s="488"/>
      <c r="AQ64" s="488"/>
      <c r="AR64" s="488"/>
      <c r="AS64" s="488"/>
      <c r="AT64" s="488"/>
      <c r="AU64" s="488"/>
      <c r="AV64" s="488"/>
      <c r="AW64" s="488"/>
      <c r="AX64" s="488"/>
      <c r="AY64" s="488"/>
      <c r="AZ64" s="488"/>
      <c r="BA64" s="488"/>
      <c r="BB64" s="488"/>
      <c r="BC64" s="488"/>
      <c r="BD64" s="488"/>
      <c r="BE64" s="488"/>
      <c r="BF64" s="488"/>
      <c r="BG64" s="488"/>
      <c r="BH64" s="488"/>
      <c r="BI64" s="488"/>
      <c r="BJ64" s="488"/>
      <c r="BK64" s="488"/>
      <c r="BL64" s="488"/>
      <c r="BM64" s="488"/>
      <c r="BN64" s="488"/>
      <c r="BO64" s="488"/>
      <c r="BP64" s="488"/>
      <c r="BQ64" s="488"/>
      <c r="BR64" s="488"/>
      <c r="BS64" s="488"/>
      <c r="BT64" s="488"/>
      <c r="BU64" s="488"/>
      <c r="BV64" s="488"/>
      <c r="BW64" s="488"/>
      <c r="BX64" s="488"/>
      <c r="BY64" s="490"/>
      <c r="BZ64" s="488"/>
      <c r="CA64" s="488"/>
      <c r="CB64" s="488"/>
    </row>
    <row r="65" spans="1:80" ht="18.75" customHeight="1">
      <c r="A65" s="225"/>
      <c r="B65" s="259"/>
      <c r="C65" s="360" t="s">
        <v>177</v>
      </c>
      <c r="D65" s="370" t="s">
        <v>178</v>
      </c>
      <c r="E65" s="372" t="s">
        <v>94</v>
      </c>
      <c r="F65" s="374">
        <v>1.5</v>
      </c>
      <c r="G65" s="171">
        <v>20</v>
      </c>
      <c r="H65" s="171">
        <v>25</v>
      </c>
      <c r="I65" s="171">
        <v>30</v>
      </c>
      <c r="J65" s="171">
        <v>35</v>
      </c>
      <c r="K65" s="171">
        <v>40</v>
      </c>
      <c r="L65" s="172">
        <f>SUM(ทุ่งสง!L65)</f>
        <v>21.97</v>
      </c>
      <c r="M65" s="172">
        <f>SUM(ทุ่งสง!M65)</f>
        <v>1.3939999999999997</v>
      </c>
      <c r="N65" s="204">
        <f>SUM(ทุ่งสง!N65)</f>
        <v>2.0909999999999995E-2</v>
      </c>
      <c r="O65" s="448">
        <f>SUM(สิชล!L65)</f>
        <v>29.27</v>
      </c>
      <c r="P65" s="448">
        <f>SUM(สิชล!M65)</f>
        <v>2.8540000000000001</v>
      </c>
      <c r="Q65" s="448">
        <f>SUM(สิชล!N65)</f>
        <v>4.2810000000000008E-2</v>
      </c>
      <c r="R65" s="451">
        <f>SUM(ท่าศาลา!L65)</f>
        <v>26.08</v>
      </c>
      <c r="S65" s="451">
        <f>SUM(ท่าศาลา!M65)</f>
        <v>2.2159999999999997</v>
      </c>
      <c r="T65" s="451">
        <f>SUM(ท่าศาลา!N65)</f>
        <v>3.3239999999999999E-2</v>
      </c>
      <c r="U65" s="456">
        <f>SUM(ฉวาง!L65)</f>
        <v>14.69</v>
      </c>
      <c r="V65" s="456">
        <f>SUM(ฉวาง!M65)</f>
        <v>1</v>
      </c>
      <c r="W65" s="456">
        <f>SUM(ฉวาง!N65)</f>
        <v>1.4999999999999999E-2</v>
      </c>
      <c r="X65" s="460">
        <f>SUM(ปากพนัง!L65)</f>
        <v>20.83</v>
      </c>
      <c r="Y65" s="460">
        <f>SUM(ปากพนัง!M65)</f>
        <v>1.1659999999999997</v>
      </c>
      <c r="Z65" s="460">
        <f>SUM(ปากพนัง!N65)</f>
        <v>1.7489999999999995E-2</v>
      </c>
      <c r="AA65" s="463">
        <f>SUM(ชะอวด!L65)</f>
        <v>9.58</v>
      </c>
      <c r="AB65" s="463">
        <f>SUM(ชะอวด!M65)</f>
        <v>1</v>
      </c>
      <c r="AC65" s="463">
        <f>SUM(ชะอวด!N65)</f>
        <v>1.4999999999999999E-2</v>
      </c>
      <c r="AD65" s="467">
        <f>SUM(ทุ่งใหญ่!L65)</f>
        <v>20.81</v>
      </c>
      <c r="AE65" s="467">
        <f>SUM(ทุ่งใหญ่!M65)</f>
        <v>1.1619999999999997</v>
      </c>
      <c r="AF65" s="467">
        <f>SUM(ทุ่งใหญ่!N65)</f>
        <v>1.7429999999999994E-2</v>
      </c>
      <c r="AG65" s="451">
        <f>SUM(เชียรใหญ่!L65)</f>
        <v>17.38</v>
      </c>
      <c r="AH65" s="451">
        <f>SUM(เชียรใหญ่!M65)</f>
        <v>1</v>
      </c>
      <c r="AI65" s="451">
        <f>SUM(เชียรใหญ่!N65)</f>
        <v>1.4999999999999999E-2</v>
      </c>
      <c r="AJ65" s="472">
        <f>SUM(ร่อนพิบูลย์!L65)</f>
        <v>40.880000000000003</v>
      </c>
      <c r="AK65" s="472">
        <f>SUM(ร่อนพิบูลย์!M65)</f>
        <v>5</v>
      </c>
      <c r="AL65" s="472">
        <f>SUM(ร่อนพิบูลย์!N65)</f>
        <v>7.4999999999999997E-2</v>
      </c>
      <c r="AM65" s="473">
        <f>SUM(ลานสกา!L65)</f>
        <v>19.399999999999999</v>
      </c>
      <c r="AN65" s="473">
        <f>SUM(ลานสกา!M65)</f>
        <v>1</v>
      </c>
      <c r="AO65" s="473">
        <f>SUM(ลานสกา!N65)</f>
        <v>1.4999999999999999E-2</v>
      </c>
      <c r="AP65" s="475">
        <f>SUM(พิปูน!L65)</f>
        <v>14.93</v>
      </c>
      <c r="AQ65" s="475">
        <f>SUM(พิปูน!M65)</f>
        <v>1</v>
      </c>
      <c r="AR65" s="475">
        <f>SUM(พิปูน!N65)</f>
        <v>1.4999999999999999E-2</v>
      </c>
      <c r="AS65" s="478">
        <f>SUM(หัวไทร!L65)</f>
        <v>28.82</v>
      </c>
      <c r="AT65" s="478">
        <f>SUM(หัวไทร!M65)</f>
        <v>2.7640000000000002</v>
      </c>
      <c r="AU65" s="478">
        <f>SUM(หัวไทร!N65)</f>
        <v>4.1460000000000011E-2</v>
      </c>
      <c r="AV65" s="480">
        <f>SUM(ขนอม!L65)</f>
        <v>20.07</v>
      </c>
      <c r="AW65" s="480">
        <f>SUM(ขนอม!M65)</f>
        <v>1.014</v>
      </c>
      <c r="AX65" s="480">
        <f>SUM(ขนอม!N65)</f>
        <v>1.521E-2</v>
      </c>
      <c r="AY65" s="482">
        <f>SUM(นาบอน!L65)</f>
        <v>18.38</v>
      </c>
      <c r="AZ65" s="482">
        <f>SUM(นาบอน!M65)</f>
        <v>1</v>
      </c>
      <c r="BA65" s="482">
        <f>SUM(นาบอน!N65)</f>
        <v>1.4999999999999999E-2</v>
      </c>
      <c r="BB65" s="483">
        <f>SUM(พรหมคีรี!L65)</f>
        <v>42.41</v>
      </c>
      <c r="BC65" s="483">
        <f>SUM(พรหมคีรี!M65)</f>
        <v>5</v>
      </c>
      <c r="BD65" s="483">
        <f>SUM(พรหมคีรี!N65)</f>
        <v>7.4999999999999997E-2</v>
      </c>
      <c r="BE65" s="484">
        <f>SUM(บางขัน!L65)</f>
        <v>19.93</v>
      </c>
      <c r="BF65" s="484">
        <f>SUM(บางขัน!M65)</f>
        <v>1</v>
      </c>
      <c r="BG65" s="484">
        <f>SUM(บางขัน!N65)</f>
        <v>1.4999999999999999E-2</v>
      </c>
      <c r="BH65" s="475">
        <f>SUM(จุฬาภรณ์!L65)</f>
        <v>13.39</v>
      </c>
      <c r="BI65" s="475">
        <f>SUM(จุฬาภรณ์!M65)</f>
        <v>1</v>
      </c>
      <c r="BJ65" s="475">
        <f>SUM(จุฬาภรณ์!N65)</f>
        <v>1.4999999999999999E-2</v>
      </c>
      <c r="BK65" s="485">
        <f>SUM(ถ้ำพรรณรา!L65)</f>
        <v>20.22</v>
      </c>
      <c r="BL65" s="485">
        <f>SUM(ถ้ำพรรณรา!M65)</f>
        <v>1.0439999999999998</v>
      </c>
      <c r="BM65" s="485">
        <f>SUM(ถ้ำพรรณรา!N65)</f>
        <v>1.5659999999999997E-2</v>
      </c>
      <c r="BN65" s="467">
        <f>SUM(พระพรหม!L65)</f>
        <v>20.32</v>
      </c>
      <c r="BO65" s="467">
        <f>SUM(พระพรหม!M65)</f>
        <v>1.0640000000000001</v>
      </c>
      <c r="BP65" s="467">
        <f>SUM(พระพรหม!N65)</f>
        <v>1.5960000000000002E-2</v>
      </c>
      <c r="BQ65" s="448">
        <f>SUM(เฉลิมพระเกียรติ!L65)</f>
        <v>20.88</v>
      </c>
      <c r="BR65" s="448">
        <f>SUM(เฉลิมพระเกียรติ!M65)</f>
        <v>1.1759999999999997</v>
      </c>
      <c r="BS65" s="448">
        <f>SUM(เฉลิมพระเกียรติ!N65)</f>
        <v>1.7639999999999996E-2</v>
      </c>
      <c r="BT65" s="451">
        <f>SUM(นบพิตำ!L65)</f>
        <v>26.34</v>
      </c>
      <c r="BU65" s="451">
        <f>SUM(นบพิตำ!M65)</f>
        <v>2.2679999999999998</v>
      </c>
      <c r="BV65" s="451">
        <f>SUM(นบพิตำ!N65)</f>
        <v>3.4019999999999995E-2</v>
      </c>
      <c r="BW65" s="483">
        <f>SUM(ช้างกลาง!L65)</f>
        <v>20.25</v>
      </c>
      <c r="BX65" s="483">
        <f>SUM(ช้างกลาง!M65)</f>
        <v>1.05</v>
      </c>
      <c r="BY65" s="483">
        <f>SUM(ช้างกลาง!N65)</f>
        <v>1.575E-2</v>
      </c>
      <c r="BZ65" s="206">
        <f>SUM(เมือง!L65)</f>
        <v>18.77</v>
      </c>
      <c r="CA65" s="206">
        <f>SUM(เมือง!M65)</f>
        <v>1</v>
      </c>
      <c r="CB65" s="206">
        <f>SUM(เมือง!N65)</f>
        <v>1.4999999999999999E-2</v>
      </c>
    </row>
    <row r="66" spans="1:80" ht="18.75" customHeight="1">
      <c r="A66" s="112"/>
      <c r="B66" s="259"/>
      <c r="C66" s="360" t="s">
        <v>179</v>
      </c>
      <c r="D66" s="268" t="s">
        <v>180</v>
      </c>
      <c r="E66" s="274" t="s">
        <v>94</v>
      </c>
      <c r="F66" s="335">
        <v>1.5</v>
      </c>
      <c r="G66" s="127">
        <v>25</v>
      </c>
      <c r="H66" s="127">
        <v>30</v>
      </c>
      <c r="I66" s="127">
        <v>35</v>
      </c>
      <c r="J66" s="127">
        <v>40</v>
      </c>
      <c r="K66" s="276">
        <v>45</v>
      </c>
      <c r="L66" s="172">
        <f>SUM(ทุ่งสง!L66)</f>
        <v>25.13</v>
      </c>
      <c r="M66" s="172">
        <f>SUM(ทุ่งสง!M66)</f>
        <v>1.0259999999999998</v>
      </c>
      <c r="N66" s="204">
        <f>SUM(ทุ่งสง!N66)</f>
        <v>1.5389999999999997E-2</v>
      </c>
      <c r="O66" s="206">
        <f>SUM(สิชล!L66)</f>
        <v>37.840000000000003</v>
      </c>
      <c r="P66" s="206">
        <f>SUM(สิชล!M66)</f>
        <v>3.5680000000000005</v>
      </c>
      <c r="Q66" s="206">
        <f>SUM(สิชล!N66)</f>
        <v>5.3520000000000005E-2</v>
      </c>
      <c r="R66" s="209">
        <f>SUM(ท่าศาลา!L66)</f>
        <v>25.62</v>
      </c>
      <c r="S66" s="209">
        <f>SUM(ท่าศาลา!M66)</f>
        <v>1.1240000000000001</v>
      </c>
      <c r="T66" s="209">
        <f>SUM(ท่าศาลา!N66)</f>
        <v>1.686E-2</v>
      </c>
      <c r="U66" s="212">
        <f>SUM(ฉวาง!L66)</f>
        <v>37.71</v>
      </c>
      <c r="V66" s="212">
        <f>SUM(ฉวาง!M66)</f>
        <v>3.5420000000000003</v>
      </c>
      <c r="W66" s="212">
        <f>SUM(ฉวาง!N66)</f>
        <v>5.3130000000000004E-2</v>
      </c>
      <c r="X66" s="214">
        <f>SUM(ปากพนัง!L66)</f>
        <v>40.6</v>
      </c>
      <c r="Y66" s="214">
        <f>SUM(ปากพนัง!M66)</f>
        <v>4.12</v>
      </c>
      <c r="Z66" s="214">
        <f>SUM(ปากพนัง!N66)</f>
        <v>6.1799999999999994E-2</v>
      </c>
      <c r="AA66" s="217">
        <f>SUM(ชะอวด!L66)</f>
        <v>26.3</v>
      </c>
      <c r="AB66" s="217">
        <f>SUM(ชะอวด!M66)</f>
        <v>1.2600000000000002</v>
      </c>
      <c r="AC66" s="217">
        <f>SUM(ชะอวด!N66)</f>
        <v>1.8900000000000004E-2</v>
      </c>
      <c r="AD66" s="220">
        <f>SUM(ทุ่งใหญ่!L66)</f>
        <v>31.19</v>
      </c>
      <c r="AE66" s="220">
        <f>SUM(ทุ่งใหญ่!M66)</f>
        <v>2.2380000000000004</v>
      </c>
      <c r="AF66" s="220">
        <f>SUM(ทุ่งใหญ่!N66)</f>
        <v>3.357000000000001E-2</v>
      </c>
      <c r="AG66" s="209">
        <f>SUM(เชียรใหญ่!L66)</f>
        <v>29.86</v>
      </c>
      <c r="AH66" s="209">
        <f>SUM(เชียรใหญ่!M66)</f>
        <v>1.972</v>
      </c>
      <c r="AI66" s="209">
        <f>SUM(เชียรใหญ่!N66)</f>
        <v>2.9580000000000002E-2</v>
      </c>
      <c r="AJ66" s="224">
        <f>SUM(ร่อนพิบูลย์!L66)</f>
        <v>41.15</v>
      </c>
      <c r="AK66" s="224">
        <f>SUM(ร่อนพิบูลย์!M66)</f>
        <v>4.2299999999999995</v>
      </c>
      <c r="AL66" s="224">
        <f>SUM(ร่อนพิบูลย์!N66)</f>
        <v>6.3449999999999993E-2</v>
      </c>
      <c r="AM66" s="227">
        <f>SUM(ลานสกา!L66)</f>
        <v>35.07</v>
      </c>
      <c r="AN66" s="227">
        <f>SUM(ลานสกา!M66)</f>
        <v>3.0140000000000002</v>
      </c>
      <c r="AO66" s="227">
        <f>SUM(ลานสกา!N66)</f>
        <v>4.5210000000000007E-2</v>
      </c>
      <c r="AP66" s="231">
        <f>SUM(พิปูน!L66)</f>
        <v>28.77</v>
      </c>
      <c r="AQ66" s="231">
        <f>SUM(พิปูน!M66)</f>
        <v>1.754</v>
      </c>
      <c r="AR66" s="231">
        <f>SUM(พิปูน!N66)</f>
        <v>2.6310000000000004E-2</v>
      </c>
      <c r="AS66" s="235">
        <f>SUM(หัวไทร!L66)</f>
        <v>45.31</v>
      </c>
      <c r="AT66" s="235">
        <f>SUM(หัวไทร!M66)</f>
        <v>5</v>
      </c>
      <c r="AU66" s="235">
        <f>SUM(หัวไทร!N66)</f>
        <v>7.4999999999999997E-2</v>
      </c>
      <c r="AV66" s="237">
        <f>SUM(ขนอม!L66)</f>
        <v>20.56</v>
      </c>
      <c r="AW66" s="237">
        <f>SUM(ขนอม!M66)</f>
        <v>1</v>
      </c>
      <c r="AX66" s="237">
        <f>SUM(ขนอม!N66)</f>
        <v>1.4999999999999999E-2</v>
      </c>
      <c r="AY66" s="241">
        <f>SUM(นาบอน!L66)</f>
        <v>30.78</v>
      </c>
      <c r="AZ66" s="241">
        <f>SUM(นาบอน!M66)</f>
        <v>2.1560000000000001</v>
      </c>
      <c r="BA66" s="241">
        <f>SUM(นาบอน!N66)</f>
        <v>3.2340000000000001E-2</v>
      </c>
      <c r="BB66" s="244">
        <f>SUM(พรหมคีรี!L66)</f>
        <v>32.229999999999997</v>
      </c>
      <c r="BC66" s="244">
        <f>SUM(พรหมคีรี!M66)</f>
        <v>2.4459999999999993</v>
      </c>
      <c r="BD66" s="244">
        <f>SUM(พรหมคีรี!N66)</f>
        <v>3.6689999999999987E-2</v>
      </c>
      <c r="BE66" s="247">
        <f>SUM(บางขัน!L66)</f>
        <v>32.92</v>
      </c>
      <c r="BF66" s="247">
        <f>SUM(บางขัน!M66)</f>
        <v>2.5840000000000005</v>
      </c>
      <c r="BG66" s="247">
        <f>SUM(บางขัน!N66)</f>
        <v>3.876000000000001E-2</v>
      </c>
      <c r="BH66" s="231">
        <f>SUM(จุฬาภรณ์!L66)</f>
        <v>42.21</v>
      </c>
      <c r="BI66" s="231">
        <f>SUM(จุฬาภรณ์!M66)</f>
        <v>4.4420000000000002</v>
      </c>
      <c r="BJ66" s="231">
        <f>SUM(จุฬาภรณ์!N66)</f>
        <v>6.6630000000000009E-2</v>
      </c>
      <c r="BK66" s="252">
        <f>SUM(ถ้ำพรรณรา!L66)</f>
        <v>27.37</v>
      </c>
      <c r="BL66" s="252">
        <f>SUM(ถ้ำพรรณรา!M66)</f>
        <v>1.4740000000000002</v>
      </c>
      <c r="BM66" s="252">
        <f>SUM(ถ้ำพรรณรา!N66)</f>
        <v>2.2110000000000005E-2</v>
      </c>
      <c r="BN66" s="220">
        <f>SUM(พระพรหม!L66)</f>
        <v>19.27</v>
      </c>
      <c r="BO66" s="220">
        <f>SUM(พระพรหม!M66)</f>
        <v>1</v>
      </c>
      <c r="BP66" s="220">
        <f>SUM(พระพรหม!N66)</f>
        <v>1.4999999999999999E-2</v>
      </c>
      <c r="BQ66" s="206">
        <f>SUM(เฉลิมพระเกียรติ!L66)</f>
        <v>26.31</v>
      </c>
      <c r="BR66" s="206">
        <f>SUM(เฉลิมพระเกียรติ!M66)</f>
        <v>1.2619999999999998</v>
      </c>
      <c r="BS66" s="206">
        <f>SUM(เฉลิมพระเกียรติ!N66)</f>
        <v>1.8929999999999999E-2</v>
      </c>
      <c r="BT66" s="209">
        <f>SUM(นบพิตำ!L66)</f>
        <v>34.86</v>
      </c>
      <c r="BU66" s="209">
        <f>SUM(นบพิตำ!M66)</f>
        <v>2.972</v>
      </c>
      <c r="BV66" s="209">
        <f>SUM(นบพิตำ!N66)</f>
        <v>4.4580000000000002E-2</v>
      </c>
      <c r="BW66" s="244">
        <f>SUM(ช้างกลาง!L66)</f>
        <v>33.42</v>
      </c>
      <c r="BX66" s="244">
        <f>SUM(ช้างกลาง!M66)</f>
        <v>2.6840000000000002</v>
      </c>
      <c r="BY66" s="244">
        <f>SUM(ช้างกลาง!N66)</f>
        <v>4.0259999999999997E-2</v>
      </c>
      <c r="BZ66" s="206">
        <f>SUM(เมือง!L66)</f>
        <v>18.079999999999998</v>
      </c>
      <c r="CA66" s="206">
        <f>SUM(เมือง!M66)</f>
        <v>1</v>
      </c>
      <c r="CB66" s="206">
        <f>SUM(เมือง!N66)</f>
        <v>1.4999999999999999E-2</v>
      </c>
    </row>
    <row r="67" spans="1:80" ht="18.75" customHeight="1">
      <c r="A67" s="225" t="s">
        <v>39</v>
      </c>
      <c r="B67" s="358">
        <v>2.2999999999999998</v>
      </c>
      <c r="C67" s="260" t="s">
        <v>181</v>
      </c>
      <c r="D67" s="268" t="s">
        <v>97</v>
      </c>
      <c r="E67" s="274" t="s">
        <v>94</v>
      </c>
      <c r="F67" s="377">
        <v>2</v>
      </c>
      <c r="G67" s="276">
        <v>8</v>
      </c>
      <c r="H67" s="276">
        <v>7.75</v>
      </c>
      <c r="I67" s="379">
        <v>7.5</v>
      </c>
      <c r="J67" s="276">
        <v>7.25</v>
      </c>
      <c r="K67" s="276">
        <v>7</v>
      </c>
      <c r="L67" s="172">
        <f>SUM(ทุ่งสง!L67)</f>
        <v>3.24</v>
      </c>
      <c r="M67" s="172">
        <f>SUM(ทุ่งสง!M67)</f>
        <v>5</v>
      </c>
      <c r="N67" s="204">
        <f>SUM(ทุ่งสง!N67)</f>
        <v>0.1</v>
      </c>
      <c r="O67" s="206">
        <f>SUM(สิชล!L67)</f>
        <v>3.7</v>
      </c>
      <c r="P67" s="206">
        <f>SUM(สิชล!M67)</f>
        <v>5</v>
      </c>
      <c r="Q67" s="206">
        <f>SUM(สิชล!N67)</f>
        <v>0.1</v>
      </c>
      <c r="R67" s="209">
        <f>SUM(ท่าศาลา!L67)</f>
        <v>2.83</v>
      </c>
      <c r="S67" s="209">
        <f>SUM(ท่าศาลา!M67)</f>
        <v>5</v>
      </c>
      <c r="T67" s="209">
        <f>SUM(ท่าศาลา!N67)</f>
        <v>0.1</v>
      </c>
      <c r="U67" s="212">
        <f>SUM(ฉวาง!L67)</f>
        <v>4.5999999999999996</v>
      </c>
      <c r="V67" s="212">
        <f>SUM(ฉวาง!M67)</f>
        <v>5</v>
      </c>
      <c r="W67" s="212">
        <f>SUM(ฉวาง!N67)</f>
        <v>0.1</v>
      </c>
      <c r="X67" s="214">
        <f>SUM(ปากพนัง!L67)</f>
        <v>3.47</v>
      </c>
      <c r="Y67" s="214">
        <f>SUM(ปากพนัง!M67)</f>
        <v>5</v>
      </c>
      <c r="Z67" s="214">
        <f>SUM(ปากพนัง!N67)</f>
        <v>0.1</v>
      </c>
      <c r="AA67" s="217">
        <f>SUM(ชะอวด!L67)</f>
        <v>3.04</v>
      </c>
      <c r="AB67" s="217">
        <f>SUM(ชะอวด!M67)</f>
        <v>5</v>
      </c>
      <c r="AC67" s="217">
        <f>SUM(ชะอวด!N67)</f>
        <v>0.1</v>
      </c>
      <c r="AD67" s="220">
        <f>SUM(ทุ่งใหญ่!L67)</f>
        <v>1.98</v>
      </c>
      <c r="AE67" s="220">
        <f>SUM(ทุ่งใหญ่!M67)</f>
        <v>5</v>
      </c>
      <c r="AF67" s="220">
        <f>SUM(ทุ่งใหญ่!N67)</f>
        <v>0.1</v>
      </c>
      <c r="AG67" s="209">
        <f>SUM(เชียรใหญ่!L67)</f>
        <v>3.47</v>
      </c>
      <c r="AH67" s="209">
        <f>SUM(เชียรใหญ่!M67)</f>
        <v>5</v>
      </c>
      <c r="AI67" s="209">
        <f>SUM(เชียรใหญ่!N67)</f>
        <v>0.1</v>
      </c>
      <c r="AJ67" s="224">
        <f>SUM(ร่อนพิบูลย์!L67)</f>
        <v>2.93</v>
      </c>
      <c r="AK67" s="224">
        <f>SUM(ร่อนพิบูลย์!M67)</f>
        <v>5</v>
      </c>
      <c r="AL67" s="224">
        <f>SUM(ร่อนพิบูลย์!N67)</f>
        <v>0.1</v>
      </c>
      <c r="AM67" s="227">
        <f>SUM(ลานสกา!L67)</f>
        <v>2.5099999999999998</v>
      </c>
      <c r="AN67" s="227">
        <f>SUM(ลานสกา!M67)</f>
        <v>5</v>
      </c>
      <c r="AO67" s="227">
        <f>SUM(ลานสกา!N67)</f>
        <v>0.1</v>
      </c>
      <c r="AP67" s="231">
        <f>SUM(พิปูน!L67)</f>
        <v>3.19</v>
      </c>
      <c r="AQ67" s="231">
        <f>SUM(พิปูน!M67)</f>
        <v>5</v>
      </c>
      <c r="AR67" s="231">
        <f>SUM(พิปูน!N67)</f>
        <v>0.1</v>
      </c>
      <c r="AS67" s="235">
        <f>SUM(หัวไทร!L67)</f>
        <v>4.41</v>
      </c>
      <c r="AT67" s="235">
        <f>SUM(หัวไทร!M67)</f>
        <v>5</v>
      </c>
      <c r="AU67" s="235">
        <f>SUM(หัวไทร!N67)</f>
        <v>0.1</v>
      </c>
      <c r="AV67" s="237">
        <f>SUM(ขนอม!L67)</f>
        <v>3.18</v>
      </c>
      <c r="AW67" s="237">
        <f>SUM(ขนอม!M67)</f>
        <v>5</v>
      </c>
      <c r="AX67" s="237">
        <f>SUM(ขนอม!N67)</f>
        <v>0.1</v>
      </c>
      <c r="AY67" s="241">
        <f>SUM(นาบอน!L67)</f>
        <v>4.29</v>
      </c>
      <c r="AZ67" s="241">
        <f>SUM(นาบอน!M67)</f>
        <v>5</v>
      </c>
      <c r="BA67" s="241">
        <f>SUM(นาบอน!N67)</f>
        <v>0.1</v>
      </c>
      <c r="BB67" s="244">
        <f>SUM(พรหมคีรี!L67)</f>
        <v>1.77</v>
      </c>
      <c r="BC67" s="244">
        <f>SUM(พรหมคีรี!M67)</f>
        <v>5</v>
      </c>
      <c r="BD67" s="244">
        <f>SUM(พรหมคีรี!N67)</f>
        <v>0.1</v>
      </c>
      <c r="BE67" s="247">
        <f>SUM(บางขัน!L67)</f>
        <v>2.75</v>
      </c>
      <c r="BF67" s="247">
        <f>SUM(บางขัน!M67)</f>
        <v>5</v>
      </c>
      <c r="BG67" s="247">
        <f>SUM(บางขัน!N67)</f>
        <v>0.1</v>
      </c>
      <c r="BH67" s="231">
        <f>SUM(จุฬาภรณ์!L67)</f>
        <v>3.94</v>
      </c>
      <c r="BI67" s="231">
        <f>SUM(จุฬาภรณ์!M67)</f>
        <v>5</v>
      </c>
      <c r="BJ67" s="231">
        <f>SUM(จุฬาภรณ์!N67)</f>
        <v>0.1</v>
      </c>
      <c r="BK67" s="252">
        <f>SUM(ถ้ำพรรณรา!L67)</f>
        <v>3.4</v>
      </c>
      <c r="BL67" s="252">
        <f>SUM(ถ้ำพรรณรา!M67)</f>
        <v>5</v>
      </c>
      <c r="BM67" s="252">
        <f>SUM(ถ้ำพรรณรา!N67)</f>
        <v>0.1</v>
      </c>
      <c r="BN67" s="220">
        <f>SUM(พระพรหม!L67)</f>
        <v>1.79</v>
      </c>
      <c r="BO67" s="220">
        <f>SUM(พระพรหม!M67)</f>
        <v>5</v>
      </c>
      <c r="BP67" s="220">
        <f>SUM(พระพรหม!N67)</f>
        <v>0.1</v>
      </c>
      <c r="BQ67" s="206">
        <f>SUM(เฉลิมพระเกียรติ!L67)</f>
        <v>2.35</v>
      </c>
      <c r="BR67" s="206">
        <f>SUM(เฉลิมพระเกียรติ!M67)</f>
        <v>5</v>
      </c>
      <c r="BS67" s="206">
        <f>SUM(เฉลิมพระเกียรติ!N67)</f>
        <v>0.1</v>
      </c>
      <c r="BT67" s="209">
        <f>SUM(นบพิตำ!L67)</f>
        <v>3.47</v>
      </c>
      <c r="BU67" s="209">
        <f>SUM(นบพิตำ!M67)</f>
        <v>5</v>
      </c>
      <c r="BV67" s="209">
        <f>SUM(นบพิตำ!N67)</f>
        <v>0.1</v>
      </c>
      <c r="BW67" s="244">
        <f>SUM(ช้างกลาง!L67)</f>
        <v>5.21</v>
      </c>
      <c r="BX67" s="244">
        <f>SUM(ช้างกลาง!M67)</f>
        <v>5</v>
      </c>
      <c r="BY67" s="244">
        <f>SUM(ช้างกลาง!N67)</f>
        <v>0.1</v>
      </c>
      <c r="BZ67" s="206">
        <f>SUM(เมือง!L67)</f>
        <v>3.94</v>
      </c>
      <c r="CA67" s="206">
        <f>SUM(เมือง!M67)</f>
        <v>5</v>
      </c>
      <c r="CB67" s="206">
        <f>SUM(เมือง!N67)</f>
        <v>0.1</v>
      </c>
    </row>
    <row r="68" spans="1:80" ht="18.75" customHeight="1">
      <c r="A68" s="225" t="s">
        <v>169</v>
      </c>
      <c r="B68" s="358">
        <v>2.4</v>
      </c>
      <c r="C68" s="360" t="s">
        <v>182</v>
      </c>
      <c r="D68" s="268"/>
      <c r="E68" s="388"/>
      <c r="F68" s="282">
        <v>3</v>
      </c>
      <c r="G68" s="382"/>
      <c r="H68" s="382"/>
      <c r="I68" s="382"/>
      <c r="J68" s="382"/>
      <c r="K68" s="382"/>
      <c r="L68" s="375">
        <f>SUM(ทุ่งสง!L68)</f>
        <v>2</v>
      </c>
      <c r="M68" s="375">
        <f>SUM(ทุ่งสง!M68)</f>
        <v>2</v>
      </c>
      <c r="N68" s="378">
        <f>SUM(ทุ่งสง!N68)</f>
        <v>0.06</v>
      </c>
      <c r="O68" s="380">
        <f>SUM(สิชล!L68)</f>
        <v>0</v>
      </c>
      <c r="P68" s="380">
        <f>SUM(สิชล!M68)</f>
        <v>2</v>
      </c>
      <c r="Q68" s="380">
        <f>SUM(สิชล!N68)</f>
        <v>0.06</v>
      </c>
      <c r="R68" s="383">
        <f>SUM(ท่าศาลา!L68)</f>
        <v>2</v>
      </c>
      <c r="S68" s="383">
        <f>SUM(ท่าศาลา!M68)</f>
        <v>2</v>
      </c>
      <c r="T68" s="383">
        <f>SUM(ท่าศาลา!N68)</f>
        <v>0.06</v>
      </c>
      <c r="U68" s="386">
        <f>SUM(ฉวาง!L68)</f>
        <v>0</v>
      </c>
      <c r="V68" s="386">
        <f>SUM(ฉวาง!M68)</f>
        <v>2</v>
      </c>
      <c r="W68" s="386">
        <f>SUM(ฉวาง!N68)</f>
        <v>0.06</v>
      </c>
      <c r="X68" s="389">
        <f>SUM(ปากพนัง!L68)</f>
        <v>0</v>
      </c>
      <c r="Y68" s="389">
        <f>SUM(ปากพนัง!M68)</f>
        <v>2</v>
      </c>
      <c r="Z68" s="389">
        <f>SUM(ปากพนัง!N68)</f>
        <v>0.06</v>
      </c>
      <c r="AA68" s="394">
        <f>SUM(ชะอวด!L68)</f>
        <v>0</v>
      </c>
      <c r="AB68" s="394">
        <f>SUM(ชะอวด!M68)</f>
        <v>2</v>
      </c>
      <c r="AC68" s="394">
        <f>SUM(ชะอวด!N68)</f>
        <v>0.06</v>
      </c>
      <c r="AD68" s="397">
        <f>SUM(ทุ่งใหญ่!L68)</f>
        <v>0</v>
      </c>
      <c r="AE68" s="397">
        <f>SUM(ทุ่งใหญ่!M68)</f>
        <v>2</v>
      </c>
      <c r="AF68" s="397">
        <f>SUM(ทุ่งใหญ่!N68)</f>
        <v>0.06</v>
      </c>
      <c r="AG68" s="383">
        <f>SUM(เชียรใหญ่!L68)</f>
        <v>2</v>
      </c>
      <c r="AH68" s="383">
        <f>SUM(เชียรใหญ่!M68)</f>
        <v>2</v>
      </c>
      <c r="AI68" s="383">
        <f>SUM(เชียรใหญ่!N68)</f>
        <v>0.06</v>
      </c>
      <c r="AJ68" s="398">
        <f>SUM(ร่อนพิบูลย์!L68)</f>
        <v>0</v>
      </c>
      <c r="AK68" s="398">
        <f>SUM(ร่อนพิบูลย์!M68)</f>
        <v>2</v>
      </c>
      <c r="AL68" s="398">
        <f>SUM(ร่อนพิบูลย์!N68)</f>
        <v>0.06</v>
      </c>
      <c r="AM68" s="401">
        <f>SUM(ลานสกา!L68)</f>
        <v>0</v>
      </c>
      <c r="AN68" s="401">
        <f>SUM(ลานสกา!M68)</f>
        <v>2</v>
      </c>
      <c r="AO68" s="401">
        <f>SUM(ลานสกา!N68)</f>
        <v>0.06</v>
      </c>
      <c r="AP68" s="402">
        <f>SUM(พิปูน!L68)</f>
        <v>2</v>
      </c>
      <c r="AQ68" s="402">
        <f>SUM(พิปูน!M68)</f>
        <v>2</v>
      </c>
      <c r="AR68" s="402">
        <f>SUM(พิปูน!N68)</f>
        <v>0.06</v>
      </c>
      <c r="AS68" s="406">
        <f>SUM(หัวไทร!L68)</f>
        <v>0</v>
      </c>
      <c r="AT68" s="406">
        <f>SUM(หัวไทร!M68)</f>
        <v>2</v>
      </c>
      <c r="AU68" s="406">
        <f>SUM(หัวไทร!N68)</f>
        <v>0.06</v>
      </c>
      <c r="AV68" s="410">
        <f>SUM(ขนอม!L68)</f>
        <v>0</v>
      </c>
      <c r="AW68" s="410">
        <f>SUM(ขนอม!M68)</f>
        <v>2</v>
      </c>
      <c r="AX68" s="410">
        <f>SUM(ขนอม!N68)</f>
        <v>0.06</v>
      </c>
      <c r="AY68" s="415">
        <f>SUM(นาบอน!L68)</f>
        <v>2</v>
      </c>
      <c r="AZ68" s="415">
        <f>SUM(นาบอน!M68)</f>
        <v>2</v>
      </c>
      <c r="BA68" s="415">
        <f>SUM(นาบอน!N68)</f>
        <v>0.06</v>
      </c>
      <c r="BB68" s="418">
        <f>SUM(พรหมคีรี!L68)</f>
        <v>0</v>
      </c>
      <c r="BC68" s="418">
        <f>SUM(พรหมคีรี!M68)</f>
        <v>2</v>
      </c>
      <c r="BD68" s="418">
        <f>SUM(พรหมคีรี!N68)</f>
        <v>0.06</v>
      </c>
      <c r="BE68" s="421">
        <f>SUM(บางขัน!L68)</f>
        <v>0</v>
      </c>
      <c r="BF68" s="421">
        <f>SUM(บางขัน!M68)</f>
        <v>2</v>
      </c>
      <c r="BG68" s="421">
        <f>SUM(บางขัน!N68)</f>
        <v>0.06</v>
      </c>
      <c r="BH68" s="402">
        <f>SUM(จุฬาภรณ์!L68)</f>
        <v>0</v>
      </c>
      <c r="BI68" s="402">
        <f>SUM(จุฬาภรณ์!M68)</f>
        <v>2</v>
      </c>
      <c r="BJ68" s="402">
        <f>SUM(จุฬาภรณ์!N68)</f>
        <v>0.06</v>
      </c>
      <c r="BK68" s="434">
        <f>SUM(ถ้ำพรรณรา!L68)</f>
        <v>2</v>
      </c>
      <c r="BL68" s="434">
        <f>SUM(ถ้ำพรรณรา!M68)</f>
        <v>2</v>
      </c>
      <c r="BM68" s="434">
        <f>SUM(ถ้ำพรรณรา!N68)</f>
        <v>0.06</v>
      </c>
      <c r="BN68" s="397">
        <f>SUM(พระพรหม!L68)</f>
        <v>2</v>
      </c>
      <c r="BO68" s="397">
        <f>SUM(พระพรหม!M68)</f>
        <v>2</v>
      </c>
      <c r="BP68" s="397">
        <f>SUM(พระพรหม!N68)</f>
        <v>0.06</v>
      </c>
      <c r="BQ68" s="380">
        <f>SUM(เฉลิมพระเกียรติ!L68)</f>
        <v>0</v>
      </c>
      <c r="BR68" s="380">
        <f>SUM(เฉลิมพระเกียรติ!M68)</f>
        <v>2</v>
      </c>
      <c r="BS68" s="380">
        <f>SUM(เฉลิมพระเกียรติ!N68)</f>
        <v>0.06</v>
      </c>
      <c r="BT68" s="383">
        <f>SUM(นบพิตำ!L68)</f>
        <v>0</v>
      </c>
      <c r="BU68" s="383">
        <f>SUM(นบพิตำ!M68)</f>
        <v>2</v>
      </c>
      <c r="BV68" s="383">
        <f>SUM(นบพิตำ!N68)</f>
        <v>0.06</v>
      </c>
      <c r="BW68" s="418">
        <f>SUM(ช้างกลาง!L68)</f>
        <v>2</v>
      </c>
      <c r="BX68" s="418">
        <f>SUM(ช้างกลาง!M68)</f>
        <v>2</v>
      </c>
      <c r="BY68" s="418">
        <f>SUM(ช้างกลาง!N68)</f>
        <v>0.06</v>
      </c>
      <c r="BZ68" s="206">
        <f>SUM(เมือง!L68)</f>
        <v>2</v>
      </c>
      <c r="CA68" s="206">
        <f>SUM(เมือง!M68)</f>
        <v>2</v>
      </c>
      <c r="CB68" s="206">
        <f>SUM(เมือง!N68)</f>
        <v>0.06</v>
      </c>
    </row>
    <row r="69" spans="1:80" ht="18.75" customHeight="1">
      <c r="A69" s="112" t="s">
        <v>39</v>
      </c>
      <c r="B69" s="358">
        <v>2.5</v>
      </c>
      <c r="C69" s="384" t="s">
        <v>183</v>
      </c>
      <c r="D69" s="268"/>
      <c r="E69" s="274" t="s">
        <v>94</v>
      </c>
      <c r="F69" s="368"/>
      <c r="G69" s="194"/>
      <c r="H69" s="194"/>
      <c r="I69" s="194"/>
      <c r="J69" s="194"/>
      <c r="K69" s="194"/>
      <c r="L69" s="387"/>
      <c r="M69" s="368"/>
      <c r="N69" s="368"/>
      <c r="O69" s="488"/>
      <c r="P69" s="488"/>
      <c r="Q69" s="488"/>
      <c r="R69" s="488"/>
      <c r="S69" s="488"/>
      <c r="T69" s="488"/>
      <c r="U69" s="488"/>
      <c r="V69" s="488"/>
      <c r="W69" s="488"/>
      <c r="X69" s="488"/>
      <c r="Y69" s="488"/>
      <c r="Z69" s="488"/>
      <c r="AA69" s="488"/>
      <c r="AB69" s="488"/>
      <c r="AC69" s="488"/>
      <c r="AD69" s="488"/>
      <c r="AE69" s="488"/>
      <c r="AF69" s="488"/>
      <c r="AG69" s="488"/>
      <c r="AH69" s="488"/>
      <c r="AI69" s="488"/>
      <c r="AJ69" s="488"/>
      <c r="AK69" s="488"/>
      <c r="AL69" s="488"/>
      <c r="AM69" s="488"/>
      <c r="AN69" s="488"/>
      <c r="AO69" s="488"/>
      <c r="AP69" s="488"/>
      <c r="AQ69" s="488"/>
      <c r="AR69" s="488"/>
      <c r="AS69" s="488"/>
      <c r="AT69" s="488"/>
      <c r="AU69" s="488"/>
      <c r="AV69" s="488"/>
      <c r="AW69" s="488"/>
      <c r="AX69" s="488"/>
      <c r="AY69" s="488"/>
      <c r="AZ69" s="488"/>
      <c r="BA69" s="488"/>
      <c r="BB69" s="488"/>
      <c r="BC69" s="488"/>
      <c r="BD69" s="488"/>
      <c r="BE69" s="488"/>
      <c r="BF69" s="488"/>
      <c r="BG69" s="488"/>
      <c r="BH69" s="488"/>
      <c r="BI69" s="488"/>
      <c r="BJ69" s="488"/>
      <c r="BK69" s="488"/>
      <c r="BL69" s="488"/>
      <c r="BM69" s="488"/>
      <c r="BN69" s="488"/>
      <c r="BO69" s="488"/>
      <c r="BP69" s="488"/>
      <c r="BQ69" s="488"/>
      <c r="BR69" s="488"/>
      <c r="BS69" s="488"/>
      <c r="BT69" s="488"/>
      <c r="BU69" s="488"/>
      <c r="BV69" s="488"/>
      <c r="BW69" s="488"/>
      <c r="BX69" s="488"/>
      <c r="BY69" s="490"/>
      <c r="BZ69" s="488"/>
      <c r="CA69" s="488"/>
      <c r="CB69" s="488"/>
    </row>
    <row r="70" spans="1:80" ht="18.75" customHeight="1">
      <c r="A70" s="112"/>
      <c r="B70" s="358"/>
      <c r="C70" s="285" t="s">
        <v>184</v>
      </c>
      <c r="D70" s="268">
        <v>0.1</v>
      </c>
      <c r="E70" s="274"/>
      <c r="F70" s="392"/>
      <c r="G70" s="87">
        <v>6</v>
      </c>
      <c r="H70" s="87">
        <v>8</v>
      </c>
      <c r="I70" s="87">
        <v>10</v>
      </c>
      <c r="J70" s="87">
        <v>12</v>
      </c>
      <c r="K70" s="87">
        <v>14</v>
      </c>
      <c r="L70" s="172">
        <f>SUM(ทุ่งสง!L70)</f>
        <v>21.22</v>
      </c>
      <c r="M70" s="172">
        <f>SUM(ทุ่งสง!M70)</f>
        <v>5</v>
      </c>
      <c r="N70" s="204">
        <f>SUM(ทุ่งสง!N70)</f>
        <v>0</v>
      </c>
      <c r="O70" s="448">
        <f>SUM(สิชล!L70)</f>
        <v>10.42</v>
      </c>
      <c r="P70" s="448">
        <f>SUM(สิชล!M70)</f>
        <v>3.21</v>
      </c>
      <c r="Q70" s="448">
        <f>SUM(สิชล!N70)</f>
        <v>0</v>
      </c>
      <c r="R70" s="451">
        <f>SUM(ท่าศาลา!L70)</f>
        <v>0</v>
      </c>
      <c r="S70" s="451">
        <f>SUM(ท่าศาลา!M70)</f>
        <v>1</v>
      </c>
      <c r="T70" s="451">
        <f>SUM(ท่าศาลา!N70)</f>
        <v>0</v>
      </c>
      <c r="U70" s="456">
        <f>SUM(ฉวาง!L70)</f>
        <v>0</v>
      </c>
      <c r="V70" s="456">
        <f>SUM(ฉวาง!M70)</f>
        <v>1</v>
      </c>
      <c r="W70" s="456">
        <f>SUM(ฉวาง!N70)</f>
        <v>0</v>
      </c>
      <c r="X70" s="460">
        <f>SUM(ปากพนัง!L70)</f>
        <v>0</v>
      </c>
      <c r="Y70" s="460">
        <f>SUM(ปากพนัง!M70)</f>
        <v>1</v>
      </c>
      <c r="Z70" s="460">
        <f>SUM(ปากพนัง!N70)</f>
        <v>0</v>
      </c>
      <c r="AA70" s="463">
        <f>SUM(ชะอวด!L70)</f>
        <v>0</v>
      </c>
      <c r="AB70" s="463">
        <f>SUM(ชะอวด!M70)</f>
        <v>1</v>
      </c>
      <c r="AC70" s="463">
        <f>SUM(ชะอวด!N70)</f>
        <v>0</v>
      </c>
      <c r="AD70" s="467">
        <f>SUM(ทุ่งใหญ่!L70)</f>
        <v>0</v>
      </c>
      <c r="AE70" s="467">
        <f>SUM(ทุ่งใหญ่!M70)</f>
        <v>1</v>
      </c>
      <c r="AF70" s="467">
        <f>SUM(ทุ่งใหญ่!N70)</f>
        <v>0</v>
      </c>
      <c r="AG70" s="451">
        <f>SUM(เชียรใหญ่!L70)</f>
        <v>0</v>
      </c>
      <c r="AH70" s="451">
        <f>SUM(เชียรใหญ่!M70)</f>
        <v>1</v>
      </c>
      <c r="AI70" s="451">
        <f>SUM(เชียรใหญ่!N70)</f>
        <v>0</v>
      </c>
      <c r="AJ70" s="472">
        <f>SUM(ร่อนพิบูลย์!L70)</f>
        <v>0</v>
      </c>
      <c r="AK70" s="472">
        <f>SUM(ร่อนพิบูลย์!M70)</f>
        <v>1</v>
      </c>
      <c r="AL70" s="472">
        <f>SUM(ร่อนพิบูลย์!N70)</f>
        <v>0</v>
      </c>
      <c r="AM70" s="473">
        <f>SUM(ลานสกา!L70)</f>
        <v>0</v>
      </c>
      <c r="AN70" s="473">
        <f>SUM(ลานสกา!M70)</f>
        <v>1</v>
      </c>
      <c r="AO70" s="473">
        <f>SUM(ลานสกา!N70)</f>
        <v>0</v>
      </c>
      <c r="AP70" s="475">
        <f>SUM(พิปูน!L70)</f>
        <v>0</v>
      </c>
      <c r="AQ70" s="475">
        <f>SUM(พิปูน!M70)</f>
        <v>1</v>
      </c>
      <c r="AR70" s="475">
        <f>SUM(พิปูน!N70)</f>
        <v>0</v>
      </c>
      <c r="AS70" s="478">
        <f>SUM(หัวไทร!L70)</f>
        <v>0</v>
      </c>
      <c r="AT70" s="478">
        <f>SUM(หัวไทร!M70)</f>
        <v>1</v>
      </c>
      <c r="AU70" s="478">
        <f>SUM(หัวไทร!N70)</f>
        <v>0</v>
      </c>
      <c r="AV70" s="480">
        <f>SUM(ขนอม!L70)</f>
        <v>0</v>
      </c>
      <c r="AW70" s="480">
        <f>SUM(ขนอม!M70)</f>
        <v>1</v>
      </c>
      <c r="AX70" s="480">
        <f>SUM(ขนอม!N70)</f>
        <v>0</v>
      </c>
      <c r="AY70" s="482">
        <f>SUM(นาบอน!L70)</f>
        <v>0</v>
      </c>
      <c r="AZ70" s="482">
        <f>SUM(นาบอน!M70)</f>
        <v>1</v>
      </c>
      <c r="BA70" s="482">
        <f>SUM(นาบอน!N70)</f>
        <v>0</v>
      </c>
      <c r="BB70" s="483">
        <f>SUM(พรหมคีรี!L70)</f>
        <v>0</v>
      </c>
      <c r="BC70" s="483">
        <f>SUM(พรหมคีรี!M70)</f>
        <v>1</v>
      </c>
      <c r="BD70" s="483">
        <f>SUM(พรหมคีรี!N70)</f>
        <v>0</v>
      </c>
      <c r="BE70" s="484">
        <f>SUM(บางขัน!L70)</f>
        <v>0</v>
      </c>
      <c r="BF70" s="484">
        <f>SUM(บางขัน!M70)</f>
        <v>1</v>
      </c>
      <c r="BG70" s="484">
        <f>SUM(บางขัน!N70)</f>
        <v>0</v>
      </c>
      <c r="BH70" s="475">
        <f>SUM(จุฬาภรณ์!L70)</f>
        <v>0</v>
      </c>
      <c r="BI70" s="475">
        <f>SUM(จุฬาภรณ์!M70)</f>
        <v>1</v>
      </c>
      <c r="BJ70" s="475">
        <f>SUM(จุฬาภรณ์!N70)</f>
        <v>0</v>
      </c>
      <c r="BK70" s="485">
        <f>SUM(ถ้ำพรรณรา!L70)</f>
        <v>0</v>
      </c>
      <c r="BL70" s="485">
        <f>SUM(ถ้ำพรรณรา!M70)</f>
        <v>1</v>
      </c>
      <c r="BM70" s="485">
        <f>SUM(ถ้ำพรรณรา!N70)</f>
        <v>0</v>
      </c>
      <c r="BN70" s="467">
        <f>SUM(พระพรหม!L70)</f>
        <v>0</v>
      </c>
      <c r="BO70" s="467">
        <f>SUM(พระพรหม!M70)</f>
        <v>1</v>
      </c>
      <c r="BP70" s="467">
        <f>SUM(พระพรหม!N70)</f>
        <v>0</v>
      </c>
      <c r="BQ70" s="448">
        <f>SUM(เฉลิมพระเกียรติ!L70)</f>
        <v>0</v>
      </c>
      <c r="BR70" s="448">
        <f>SUM(เฉลิมพระเกียรติ!M70)</f>
        <v>1</v>
      </c>
      <c r="BS70" s="448">
        <f>SUM(เฉลิมพระเกียรติ!N70)</f>
        <v>0</v>
      </c>
      <c r="BT70" s="451">
        <f>SUM(นบพิตำ!L70)</f>
        <v>0</v>
      </c>
      <c r="BU70" s="451">
        <f>SUM(นบพิตำ!M70)</f>
        <v>1</v>
      </c>
      <c r="BV70" s="451">
        <f>SUM(นบพิตำ!N70)</f>
        <v>0</v>
      </c>
      <c r="BW70" s="483">
        <f>SUM(ช้างกลาง!L70)</f>
        <v>0</v>
      </c>
      <c r="BX70" s="483">
        <f>SUM(ช้างกลาง!M70)</f>
        <v>1</v>
      </c>
      <c r="BY70" s="483">
        <f>SUM(ช้างกลาง!N70)</f>
        <v>0</v>
      </c>
      <c r="BZ70" s="206">
        <f>SUM(เมือง!L70)</f>
        <v>0</v>
      </c>
      <c r="CA70" s="206">
        <f>SUM(เมือง!M70)</f>
        <v>1</v>
      </c>
      <c r="CB70" s="206">
        <f>SUM(เมือง!N70)</f>
        <v>0</v>
      </c>
    </row>
    <row r="71" spans="1:80" ht="18.75" customHeight="1">
      <c r="A71" s="112"/>
      <c r="B71" s="358"/>
      <c r="C71" s="280" t="s">
        <v>185</v>
      </c>
      <c r="D71" s="268">
        <v>0.2</v>
      </c>
      <c r="E71" s="274"/>
      <c r="F71" s="275">
        <v>0</v>
      </c>
      <c r="G71" s="276">
        <v>16</v>
      </c>
      <c r="H71" s="276">
        <v>18</v>
      </c>
      <c r="I71" s="276">
        <v>20</v>
      </c>
      <c r="J71" s="276">
        <v>22</v>
      </c>
      <c r="K71" s="276">
        <v>24</v>
      </c>
      <c r="L71" s="172">
        <f>SUM(ทุ่งสง!L71)</f>
        <v>0</v>
      </c>
      <c r="M71" s="172">
        <f>SUM(ทุ่งสง!M71)</f>
        <v>1</v>
      </c>
      <c r="N71" s="204">
        <f>SUM(ทุ่งสง!N71)</f>
        <v>0</v>
      </c>
      <c r="O71" s="206">
        <f>SUM(สิชล!L71)</f>
        <v>0</v>
      </c>
      <c r="P71" s="206">
        <f>SUM(สิชล!M71)</f>
        <v>1</v>
      </c>
      <c r="Q71" s="206">
        <f>SUM(สิชล!N71)</f>
        <v>0</v>
      </c>
      <c r="R71" s="209">
        <f>SUM(ท่าศาลา!L71)</f>
        <v>19.37</v>
      </c>
      <c r="S71" s="209">
        <f>SUM(ท่าศาลา!M71)</f>
        <v>2.6850000000000005</v>
      </c>
      <c r="T71" s="209">
        <f>SUM(ท่าศาลา!N71)</f>
        <v>0</v>
      </c>
      <c r="U71" s="212">
        <f>SUM(ฉวาง!L71)</f>
        <v>0</v>
      </c>
      <c r="V71" s="212">
        <f>SUM(ฉวาง!M71)</f>
        <v>1</v>
      </c>
      <c r="W71" s="212">
        <f>SUM(ฉวาง!N71)</f>
        <v>0</v>
      </c>
      <c r="X71" s="214">
        <f>SUM(ปากพนัง!L71)</f>
        <v>0</v>
      </c>
      <c r="Y71" s="214">
        <f>SUM(ปากพนัง!M71)</f>
        <v>1</v>
      </c>
      <c r="Z71" s="214">
        <f>SUM(ปากพนัง!N71)</f>
        <v>0</v>
      </c>
      <c r="AA71" s="217">
        <f>SUM(ชะอวด!L71)</f>
        <v>0</v>
      </c>
      <c r="AB71" s="217">
        <f>SUM(ชะอวด!M71)</f>
        <v>1</v>
      </c>
      <c r="AC71" s="217">
        <f>SUM(ชะอวด!N71)</f>
        <v>0</v>
      </c>
      <c r="AD71" s="220">
        <f>SUM(ทุ่งใหญ่!L71)</f>
        <v>0</v>
      </c>
      <c r="AE71" s="220">
        <f>SUM(ทุ่งใหญ่!M71)</f>
        <v>1</v>
      </c>
      <c r="AF71" s="220">
        <f>SUM(ทุ่งใหญ่!N71)</f>
        <v>0</v>
      </c>
      <c r="AG71" s="209">
        <f>SUM(เชียรใหญ่!L71)</f>
        <v>0</v>
      </c>
      <c r="AH71" s="209">
        <f>SUM(เชียรใหญ่!M71)</f>
        <v>1</v>
      </c>
      <c r="AI71" s="209">
        <f>SUM(เชียรใหญ่!N71)</f>
        <v>0</v>
      </c>
      <c r="AJ71" s="224">
        <f>SUM(ร่อนพิบูลย์!L71)</f>
        <v>0</v>
      </c>
      <c r="AK71" s="224">
        <f>SUM(ร่อนพิบูลย์!M71)</f>
        <v>1</v>
      </c>
      <c r="AL71" s="224">
        <f>SUM(ร่อนพิบูลย์!N71)</f>
        <v>0</v>
      </c>
      <c r="AM71" s="227">
        <f>SUM(ลานสกา!L71)</f>
        <v>0</v>
      </c>
      <c r="AN71" s="227">
        <f>SUM(ลานสกา!M71)</f>
        <v>1</v>
      </c>
      <c r="AO71" s="227">
        <f>SUM(ลานสกา!N71)</f>
        <v>0</v>
      </c>
      <c r="AP71" s="231">
        <f>SUM(พิปูน!L71)</f>
        <v>0</v>
      </c>
      <c r="AQ71" s="231">
        <f>SUM(พิปูน!M71)</f>
        <v>1</v>
      </c>
      <c r="AR71" s="231">
        <f>SUM(พิปูน!N71)</f>
        <v>0</v>
      </c>
      <c r="AS71" s="235">
        <f>SUM(หัวไทร!L71)</f>
        <v>0</v>
      </c>
      <c r="AT71" s="235">
        <f>SUM(หัวไทร!M71)</f>
        <v>1</v>
      </c>
      <c r="AU71" s="235">
        <f>SUM(หัวไทร!N71)</f>
        <v>0</v>
      </c>
      <c r="AV71" s="237">
        <f>SUM(ขนอม!L71)</f>
        <v>0</v>
      </c>
      <c r="AW71" s="237">
        <f>SUM(ขนอม!M71)</f>
        <v>1</v>
      </c>
      <c r="AX71" s="237">
        <f>SUM(ขนอม!N71)</f>
        <v>0</v>
      </c>
      <c r="AY71" s="241">
        <f>SUM(นาบอน!L71)</f>
        <v>0</v>
      </c>
      <c r="AZ71" s="241">
        <f>SUM(นาบอน!M71)</f>
        <v>1</v>
      </c>
      <c r="BA71" s="241">
        <f>SUM(นาบอน!N71)</f>
        <v>0</v>
      </c>
      <c r="BB71" s="244">
        <f>SUM(พรหมคีรี!L71)</f>
        <v>0</v>
      </c>
      <c r="BC71" s="244">
        <f>SUM(พรหมคีรี!M71)</f>
        <v>1</v>
      </c>
      <c r="BD71" s="244">
        <f>SUM(พรหมคีรี!N71)</f>
        <v>0</v>
      </c>
      <c r="BE71" s="247">
        <f>SUM(บางขัน!L71)</f>
        <v>0</v>
      </c>
      <c r="BF71" s="247">
        <f>SUM(บางขัน!M71)</f>
        <v>1</v>
      </c>
      <c r="BG71" s="247">
        <f>SUM(บางขัน!N71)</f>
        <v>0</v>
      </c>
      <c r="BH71" s="231">
        <f>SUM(จุฬาภรณ์!L71)</f>
        <v>0</v>
      </c>
      <c r="BI71" s="231">
        <f>SUM(จุฬาภรณ์!M71)</f>
        <v>1</v>
      </c>
      <c r="BJ71" s="231">
        <f>SUM(จุฬาภรณ์!N71)</f>
        <v>0</v>
      </c>
      <c r="BK71" s="252">
        <f>SUM(ถ้ำพรรณรา!L71)</f>
        <v>0</v>
      </c>
      <c r="BL71" s="252">
        <f>SUM(ถ้ำพรรณรา!M71)</f>
        <v>1</v>
      </c>
      <c r="BM71" s="252">
        <f>SUM(ถ้ำพรรณรา!N71)</f>
        <v>0</v>
      </c>
      <c r="BN71" s="220">
        <f>SUM(พระพรหม!L71)</f>
        <v>0</v>
      </c>
      <c r="BO71" s="220">
        <f>SUM(พระพรหม!M71)</f>
        <v>1</v>
      </c>
      <c r="BP71" s="220">
        <f>SUM(พระพรหม!N71)</f>
        <v>0</v>
      </c>
      <c r="BQ71" s="206">
        <f>SUM(เฉลิมพระเกียรติ!L71)</f>
        <v>0</v>
      </c>
      <c r="BR71" s="206">
        <f>SUM(เฉลิมพระเกียรติ!M71)</f>
        <v>1</v>
      </c>
      <c r="BS71" s="206">
        <f>SUM(เฉลิมพระเกียรติ!N71)</f>
        <v>0</v>
      </c>
      <c r="BT71" s="209">
        <f>SUM(นบพิตำ!L71)</f>
        <v>0</v>
      </c>
      <c r="BU71" s="209">
        <f>SUM(นบพิตำ!M71)</f>
        <v>1</v>
      </c>
      <c r="BV71" s="209">
        <f>SUM(นบพิตำ!N71)</f>
        <v>0</v>
      </c>
      <c r="BW71" s="244">
        <f>SUM(ช้างกลาง!L71)</f>
        <v>0</v>
      </c>
      <c r="BX71" s="244">
        <f>SUM(ช้างกลาง!M71)</f>
        <v>1</v>
      </c>
      <c r="BY71" s="244">
        <f>SUM(ช้างกลาง!N71)</f>
        <v>0</v>
      </c>
      <c r="BZ71" s="206">
        <f>SUM(เมือง!L71)</f>
        <v>0</v>
      </c>
      <c r="CA71" s="206">
        <f>SUM(เมือง!M71)</f>
        <v>1</v>
      </c>
      <c r="CB71" s="206">
        <f>SUM(เมือง!N71)</f>
        <v>0</v>
      </c>
    </row>
    <row r="72" spans="1:80" ht="18.75" customHeight="1">
      <c r="A72" s="112"/>
      <c r="B72" s="358"/>
      <c r="C72" s="360" t="s">
        <v>186</v>
      </c>
      <c r="D72" s="268">
        <v>0.3</v>
      </c>
      <c r="E72" s="274"/>
      <c r="F72" s="275">
        <v>2</v>
      </c>
      <c r="G72" s="276">
        <v>26</v>
      </c>
      <c r="H72" s="276">
        <v>28</v>
      </c>
      <c r="I72" s="276">
        <v>30</v>
      </c>
      <c r="J72" s="276">
        <v>32</v>
      </c>
      <c r="K72" s="276">
        <v>34</v>
      </c>
      <c r="L72" s="172">
        <f>SUM(ทุ่งสง!L72)</f>
        <v>27.9</v>
      </c>
      <c r="M72" s="172">
        <f>SUM(ทุ่งสง!M72)</f>
        <v>1.9499999999999993</v>
      </c>
      <c r="N72" s="204">
        <f>SUM(ทุ่งสง!N72)</f>
        <v>3.8999999999999986E-2</v>
      </c>
      <c r="O72" s="206">
        <f>SUM(สิชล!L72)</f>
        <v>42.03</v>
      </c>
      <c r="P72" s="206">
        <f>SUM(สิชล!M72)</f>
        <v>5</v>
      </c>
      <c r="Q72" s="206">
        <f>SUM(สิชล!N72)</f>
        <v>0.1</v>
      </c>
      <c r="R72" s="209">
        <f>SUM(ท่าศาลา!L72)</f>
        <v>39.94</v>
      </c>
      <c r="S72" s="209">
        <f>SUM(ท่าศาลา!M72)</f>
        <v>5</v>
      </c>
      <c r="T72" s="209">
        <f>SUM(ท่าศาลา!N72)</f>
        <v>0.1</v>
      </c>
      <c r="U72" s="212">
        <f>SUM(ฉวาง!L72)</f>
        <v>30.47</v>
      </c>
      <c r="V72" s="212">
        <f>SUM(ฉวาง!M72)</f>
        <v>3.2349999999999994</v>
      </c>
      <c r="W72" s="212">
        <f>SUM(ฉวาง!N72)</f>
        <v>6.4699999999999994E-2</v>
      </c>
      <c r="X72" s="214">
        <f>SUM(ปากพนัง!L72)</f>
        <v>43.49</v>
      </c>
      <c r="Y72" s="214">
        <f>SUM(ปากพนัง!M72)</f>
        <v>5</v>
      </c>
      <c r="Z72" s="214">
        <f>SUM(ปากพนัง!N72)</f>
        <v>0.1</v>
      </c>
      <c r="AA72" s="217">
        <f>SUM(ชะอวด!L72)</f>
        <v>51.57</v>
      </c>
      <c r="AB72" s="217">
        <f>SUM(ชะอวด!M72)</f>
        <v>5</v>
      </c>
      <c r="AC72" s="217">
        <f>SUM(ชะอวด!N72)</f>
        <v>0.1</v>
      </c>
      <c r="AD72" s="220">
        <f>SUM(ทุ่งใหญ่!L72)</f>
        <v>27.61</v>
      </c>
      <c r="AE72" s="220">
        <f>SUM(ทุ่งใหญ่!M72)</f>
        <v>1.8049999999999997</v>
      </c>
      <c r="AF72" s="220">
        <f>SUM(ทุ่งใหญ่!N72)</f>
        <v>3.6099999999999993E-2</v>
      </c>
      <c r="AG72" s="209">
        <f>SUM(เชียรใหญ่!L72)</f>
        <v>42.32</v>
      </c>
      <c r="AH72" s="209">
        <f>SUM(เชียรใหญ่!M72)</f>
        <v>5</v>
      </c>
      <c r="AI72" s="209">
        <f>SUM(เชียรใหญ่!N72)</f>
        <v>0.1</v>
      </c>
      <c r="AJ72" s="224">
        <f>SUM(ร่อนพิบูลย์!L72)</f>
        <v>58.06</v>
      </c>
      <c r="AK72" s="224">
        <f>SUM(ร่อนพิบูลย์!M72)</f>
        <v>5</v>
      </c>
      <c r="AL72" s="224">
        <f>SUM(ร่อนพิบูลย์!N72)</f>
        <v>0.1</v>
      </c>
      <c r="AM72" s="227">
        <f>SUM(ลานสกา!L72)</f>
        <v>69.819999999999993</v>
      </c>
      <c r="AN72" s="227">
        <f>SUM(ลานสกา!M72)</f>
        <v>5</v>
      </c>
      <c r="AO72" s="227">
        <f>SUM(ลานสกา!N72)</f>
        <v>0.1</v>
      </c>
      <c r="AP72" s="231">
        <f>SUM(พิปูน!L72)</f>
        <v>26.34</v>
      </c>
      <c r="AQ72" s="231">
        <f>SUM(พิปูน!M72)</f>
        <v>1.17</v>
      </c>
      <c r="AR72" s="231">
        <f>SUM(พิปูน!N72)</f>
        <v>2.3399999999999997E-2</v>
      </c>
      <c r="AS72" s="235">
        <f>SUM(หัวไทร!L72)</f>
        <v>28.02</v>
      </c>
      <c r="AT72" s="235">
        <f>SUM(หัวไทร!M72)</f>
        <v>2.0099999999999998</v>
      </c>
      <c r="AU72" s="235">
        <f>SUM(หัวไทร!N72)</f>
        <v>4.0199999999999993E-2</v>
      </c>
      <c r="AV72" s="237">
        <f>SUM(ขนอม!L72)</f>
        <v>49.66</v>
      </c>
      <c r="AW72" s="237">
        <f>SUM(ขนอม!M72)</f>
        <v>5</v>
      </c>
      <c r="AX72" s="237">
        <f>SUM(ขนอม!N72)</f>
        <v>0.1</v>
      </c>
      <c r="AY72" s="241">
        <f>SUM(นาบอน!L72)</f>
        <v>31.75</v>
      </c>
      <c r="AZ72" s="241">
        <f>SUM(นาบอน!M72)</f>
        <v>3.875</v>
      </c>
      <c r="BA72" s="241">
        <f>SUM(นาบอน!N72)</f>
        <v>7.7499999999999999E-2</v>
      </c>
      <c r="BB72" s="244">
        <f>SUM(พรหมคีรี!L72)</f>
        <v>39.26</v>
      </c>
      <c r="BC72" s="244">
        <f>SUM(พรหมคีรี!M72)</f>
        <v>5</v>
      </c>
      <c r="BD72" s="244">
        <f>SUM(พรหมคีรี!N72)</f>
        <v>0.1</v>
      </c>
      <c r="BE72" s="247">
        <f>SUM(บางขัน!L72)</f>
        <v>36.340000000000003</v>
      </c>
      <c r="BF72" s="247">
        <f>SUM(บางขัน!M72)</f>
        <v>5</v>
      </c>
      <c r="BG72" s="247">
        <f>SUM(บางขัน!N72)</f>
        <v>0.1</v>
      </c>
      <c r="BH72" s="231">
        <f>SUM(จุฬาภรณ์!L72)</f>
        <v>38.659999999999997</v>
      </c>
      <c r="BI72" s="231">
        <f>SUM(จุฬาภรณ์!M72)</f>
        <v>5</v>
      </c>
      <c r="BJ72" s="231">
        <f>SUM(จุฬาภรณ์!N72)</f>
        <v>0.1</v>
      </c>
      <c r="BK72" s="252">
        <f>SUM(ถ้ำพรรณรา!L72)</f>
        <v>31.18</v>
      </c>
      <c r="BL72" s="252">
        <f>SUM(ถ้ำพรรณรา!M72)</f>
        <v>3.59</v>
      </c>
      <c r="BM72" s="252">
        <f>SUM(ถ้ำพรรณรา!N72)</f>
        <v>7.1800000000000003E-2</v>
      </c>
      <c r="BN72" s="220">
        <f>SUM(พระพรหม!L72)</f>
        <v>44.14</v>
      </c>
      <c r="BO72" s="220">
        <f>SUM(พระพรหม!M72)</f>
        <v>5</v>
      </c>
      <c r="BP72" s="220">
        <f>SUM(พระพรหม!N72)</f>
        <v>0.1</v>
      </c>
      <c r="BQ72" s="206">
        <f>SUM(เฉลิมพระเกียรติ!L72)</f>
        <v>17.77</v>
      </c>
      <c r="BR72" s="206">
        <f>SUM(เฉลิมพระเกียรติ!M72)</f>
        <v>1</v>
      </c>
      <c r="BS72" s="206">
        <f>SUM(เฉลิมพระเกียรติ!N72)</f>
        <v>0.02</v>
      </c>
      <c r="BT72" s="209">
        <f>SUM(นบพิตำ!L72)</f>
        <v>34.51</v>
      </c>
      <c r="BU72" s="209">
        <f>SUM(นบพิตำ!M72)</f>
        <v>5</v>
      </c>
      <c r="BV72" s="209">
        <f>SUM(นบพิตำ!N72)</f>
        <v>0.1</v>
      </c>
      <c r="BW72" s="244">
        <f>SUM(ช้างกลาง!L72)</f>
        <v>45.44</v>
      </c>
      <c r="BX72" s="244">
        <f>SUM(ช้างกลาง!M72)</f>
        <v>5</v>
      </c>
      <c r="BY72" s="244">
        <f>SUM(ช้างกลาง!N72)</f>
        <v>0.1</v>
      </c>
      <c r="BZ72" s="206">
        <f>SUM(เมือง!L72)</f>
        <v>32.04</v>
      </c>
      <c r="CA72" s="206">
        <f>SUM(เมือง!M72)</f>
        <v>4.0199999999999996</v>
      </c>
      <c r="CB72" s="206">
        <f>SUM(เมือง!N72)</f>
        <v>8.0399999999999985E-2</v>
      </c>
    </row>
    <row r="73" spans="1:80" ht="18.75" customHeight="1">
      <c r="A73" s="225" t="s">
        <v>169</v>
      </c>
      <c r="B73" s="358">
        <v>2.6</v>
      </c>
      <c r="C73" s="360" t="s">
        <v>187</v>
      </c>
      <c r="D73" s="268" t="s">
        <v>188</v>
      </c>
      <c r="E73" s="274" t="s">
        <v>94</v>
      </c>
      <c r="F73" s="275">
        <v>0</v>
      </c>
      <c r="G73" s="276">
        <v>14</v>
      </c>
      <c r="H73" s="276">
        <v>13</v>
      </c>
      <c r="I73" s="276">
        <v>12</v>
      </c>
      <c r="J73" s="276">
        <v>11</v>
      </c>
      <c r="K73" s="276">
        <v>10</v>
      </c>
      <c r="L73" s="172">
        <f>SUM(ทุ่งสง!L73)</f>
        <v>0</v>
      </c>
      <c r="M73" s="172">
        <f>SUM(ทุ่งสง!M73)</f>
        <v>5</v>
      </c>
      <c r="N73" s="204">
        <f>SUM(ทุ่งสง!N73)</f>
        <v>0</v>
      </c>
      <c r="O73" s="206">
        <f>SUM(สิชล!L73)</f>
        <v>12.41</v>
      </c>
      <c r="P73" s="206">
        <f>SUM(สิชล!M73)</f>
        <v>2.59</v>
      </c>
      <c r="Q73" s="206">
        <f>SUM(สิชล!N73)</f>
        <v>0</v>
      </c>
      <c r="R73" s="209">
        <f>SUM(ท่าศาลา!L73)</f>
        <v>7.29</v>
      </c>
      <c r="S73" s="209">
        <f>SUM(ท่าศาลา!M73)</f>
        <v>5</v>
      </c>
      <c r="T73" s="209">
        <f>SUM(ท่าศาลา!N73)</f>
        <v>0</v>
      </c>
      <c r="U73" s="212">
        <f>SUM(ฉวาง!L73)</f>
        <v>2.44</v>
      </c>
      <c r="V73" s="212">
        <f>SUM(ฉวาง!M73)</f>
        <v>5</v>
      </c>
      <c r="W73" s="212">
        <f>SUM(ฉวาง!N73)</f>
        <v>0</v>
      </c>
      <c r="X73" s="214">
        <f>SUM(ปากพนัง!L73)</f>
        <v>10.81</v>
      </c>
      <c r="Y73" s="214">
        <f>SUM(ปากพนัง!M73)</f>
        <v>4.1899999999999995</v>
      </c>
      <c r="Z73" s="214">
        <f>SUM(ปากพนัง!N73)</f>
        <v>0</v>
      </c>
      <c r="AA73" s="217">
        <f>SUM(ชะอวด!L73)</f>
        <v>2.08</v>
      </c>
      <c r="AB73" s="217">
        <f>SUM(ชะอวด!M73)</f>
        <v>5</v>
      </c>
      <c r="AC73" s="217">
        <f>SUM(ชะอวด!N73)</f>
        <v>0</v>
      </c>
      <c r="AD73" s="220">
        <f>SUM(ทุ่งใหญ่!L73)</f>
        <v>33.33</v>
      </c>
      <c r="AE73" s="220">
        <f>SUM(ทุ่งใหญ่!M73)</f>
        <v>1</v>
      </c>
      <c r="AF73" s="220">
        <f>SUM(ทุ่งใหญ่!N73)</f>
        <v>0</v>
      </c>
      <c r="AG73" s="209">
        <f>SUM(เชียรใหญ่!L73)</f>
        <v>0</v>
      </c>
      <c r="AH73" s="209">
        <f>SUM(เชียรใหญ่!M73)</f>
        <v>5</v>
      </c>
      <c r="AI73" s="209">
        <f>SUM(เชียรใหญ่!N73)</f>
        <v>0</v>
      </c>
      <c r="AJ73" s="224">
        <f>SUM(ร่อนพิบูลย์!L73)</f>
        <v>1.92</v>
      </c>
      <c r="AK73" s="224">
        <f>SUM(ร่อนพิบูลย์!M73)</f>
        <v>5</v>
      </c>
      <c r="AL73" s="224">
        <f>SUM(ร่อนพิบูลย์!N73)</f>
        <v>0</v>
      </c>
      <c r="AM73" s="227">
        <f>SUM(ลานสกา!L73)</f>
        <v>0.19</v>
      </c>
      <c r="AN73" s="227">
        <f>SUM(ลานสกา!M73)</f>
        <v>5</v>
      </c>
      <c r="AO73" s="227">
        <f>SUM(ลานสกา!N73)</f>
        <v>0</v>
      </c>
      <c r="AP73" s="231">
        <f>SUM(พิปูน!L73)</f>
        <v>0</v>
      </c>
      <c r="AQ73" s="231">
        <f>SUM(พิปูน!M73)</f>
        <v>5</v>
      </c>
      <c r="AR73" s="231">
        <f>SUM(พิปูน!N73)</f>
        <v>0</v>
      </c>
      <c r="AS73" s="235">
        <f>SUM(หัวไทร!L73)</f>
        <v>5.26</v>
      </c>
      <c r="AT73" s="235">
        <f>SUM(หัวไทร!M73)</f>
        <v>5</v>
      </c>
      <c r="AU73" s="235">
        <f>SUM(หัวไทร!N73)</f>
        <v>0</v>
      </c>
      <c r="AV73" s="237">
        <f>SUM(ขนอม!L73)</f>
        <v>4.76</v>
      </c>
      <c r="AW73" s="237">
        <f>SUM(ขนอม!M73)</f>
        <v>5</v>
      </c>
      <c r="AX73" s="237">
        <f>SUM(ขนอม!N73)</f>
        <v>0</v>
      </c>
      <c r="AY73" s="241">
        <f>SUM(นาบอน!L73)</f>
        <v>0.63</v>
      </c>
      <c r="AZ73" s="241">
        <f>SUM(นาบอน!M73)</f>
        <v>5</v>
      </c>
      <c r="BA73" s="241">
        <f>SUM(นาบอน!N73)</f>
        <v>0</v>
      </c>
      <c r="BB73" s="244">
        <f>SUM(พรหมคีรี!L73)</f>
        <v>0</v>
      </c>
      <c r="BC73" s="244">
        <f>SUM(พรหมคีรี!M73)</f>
        <v>5</v>
      </c>
      <c r="BD73" s="244">
        <f>SUM(พรหมคีรี!N73)</f>
        <v>0</v>
      </c>
      <c r="BE73" s="247">
        <f>SUM(บางขัน!L73)</f>
        <v>38.46</v>
      </c>
      <c r="BF73" s="247">
        <f>SUM(บางขัน!M73)</f>
        <v>1</v>
      </c>
      <c r="BG73" s="247">
        <f>SUM(บางขัน!N73)</f>
        <v>0</v>
      </c>
      <c r="BH73" s="231">
        <f>SUM(จุฬาภรณ์!L73)</f>
        <v>0.96</v>
      </c>
      <c r="BI73" s="231">
        <f>SUM(จุฬาภรณ์!M73)</f>
        <v>5</v>
      </c>
      <c r="BJ73" s="231">
        <f>SUM(จุฬาภรณ์!N73)</f>
        <v>0</v>
      </c>
      <c r="BK73" s="252">
        <f>SUM(ถ้ำพรรณรา!L73)</f>
        <v>0</v>
      </c>
      <c r="BL73" s="252">
        <f>SUM(ถ้ำพรรณรา!M73)</f>
        <v>5</v>
      </c>
      <c r="BM73" s="252">
        <f>SUM(ถ้ำพรรณรา!N73)</f>
        <v>0</v>
      </c>
      <c r="BN73" s="220">
        <f>SUM(พระพรหม!L73)</f>
        <v>0</v>
      </c>
      <c r="BO73" s="220">
        <f>SUM(พระพรหม!M73)</f>
        <v>5</v>
      </c>
      <c r="BP73" s="220">
        <f>SUM(พระพรหม!N73)</f>
        <v>0</v>
      </c>
      <c r="BQ73" s="206">
        <f>SUM(เฉลิมพระเกียรติ!L73)</f>
        <v>0</v>
      </c>
      <c r="BR73" s="206">
        <f>SUM(เฉลิมพระเกียรติ!M73)</f>
        <v>5</v>
      </c>
      <c r="BS73" s="206">
        <f>SUM(เฉลิมพระเกียรติ!N73)</f>
        <v>0</v>
      </c>
      <c r="BT73" s="209">
        <f>SUM(นบพิตำ!L73)</f>
        <v>0</v>
      </c>
      <c r="BU73" s="209">
        <f>SUM(นบพิตำ!M73)</f>
        <v>5</v>
      </c>
      <c r="BV73" s="209">
        <f>SUM(นบพิตำ!N73)</f>
        <v>0</v>
      </c>
      <c r="BW73" s="244">
        <f>SUM(ช้างกลาง!L73)</f>
        <v>0</v>
      </c>
      <c r="BX73" s="244">
        <f>SUM(ช้างกลาง!M73)</f>
        <v>5</v>
      </c>
      <c r="BY73" s="244">
        <f>SUM(ช้างกลาง!N73)</f>
        <v>0</v>
      </c>
      <c r="BZ73" s="206">
        <f>SUM(เมือง!L73)</f>
        <v>4.8</v>
      </c>
      <c r="CA73" s="206">
        <f>SUM(เมือง!M73)</f>
        <v>5</v>
      </c>
      <c r="CB73" s="206">
        <f>SUM(เมือง!N73)</f>
        <v>0</v>
      </c>
    </row>
    <row r="74" spans="1:80" ht="18.75" customHeight="1">
      <c r="A74" s="225" t="s">
        <v>169</v>
      </c>
      <c r="B74" s="358">
        <v>2.7</v>
      </c>
      <c r="C74" s="384" t="s">
        <v>189</v>
      </c>
      <c r="D74" s="268">
        <v>0.85</v>
      </c>
      <c r="E74" s="274" t="s">
        <v>143</v>
      </c>
      <c r="F74" s="275">
        <v>3</v>
      </c>
      <c r="G74" s="276">
        <v>73</v>
      </c>
      <c r="H74" s="276">
        <v>76</v>
      </c>
      <c r="I74" s="276">
        <v>79</v>
      </c>
      <c r="J74" s="276">
        <v>82</v>
      </c>
      <c r="K74" s="276">
        <v>85</v>
      </c>
      <c r="L74" s="172">
        <f>SUM(ทุ่งสง!L74)</f>
        <v>89.19</v>
      </c>
      <c r="M74" s="172">
        <f>SUM(ทุ่งสง!M74)</f>
        <v>5</v>
      </c>
      <c r="N74" s="204">
        <f>SUM(ทุ่งสง!N74)</f>
        <v>0.15</v>
      </c>
      <c r="O74" s="206">
        <f>SUM(สิชล!L74)</f>
        <v>81.08</v>
      </c>
      <c r="P74" s="206">
        <f>SUM(สิชล!M74)</f>
        <v>3.6933333333333329</v>
      </c>
      <c r="Q74" s="206">
        <f>SUM(สิชล!N74)</f>
        <v>0.11079999999999998</v>
      </c>
      <c r="R74" s="209">
        <f>SUM(ท่าศาลา!L74)</f>
        <v>77.14</v>
      </c>
      <c r="S74" s="209">
        <f>SUM(ท่าศาลา!M74)</f>
        <v>2.3800000000000003</v>
      </c>
      <c r="T74" s="209">
        <f>SUM(ท่าศาลา!N74)</f>
        <v>7.1400000000000005E-2</v>
      </c>
      <c r="U74" s="212">
        <f>SUM(ฉวาง!L74)</f>
        <v>88.24</v>
      </c>
      <c r="V74" s="212">
        <f>SUM(ฉวาง!M74)</f>
        <v>5</v>
      </c>
      <c r="W74" s="212">
        <f>SUM(ฉวาง!N74)</f>
        <v>0.15</v>
      </c>
      <c r="X74" s="214">
        <f>SUM(ปากพนัง!L74)</f>
        <v>78.569999999999993</v>
      </c>
      <c r="Y74" s="214">
        <f>SUM(ปากพนัง!M74)</f>
        <v>2.8566666666666642</v>
      </c>
      <c r="Z74" s="214">
        <f>SUM(ปากพนัง!N74)</f>
        <v>8.5699999999999929E-2</v>
      </c>
      <c r="AA74" s="217">
        <f>SUM(ชะอวด!L74)</f>
        <v>85.71</v>
      </c>
      <c r="AB74" s="217">
        <f>SUM(ชะอวด!M74)</f>
        <v>5</v>
      </c>
      <c r="AC74" s="217">
        <f>SUM(ชะอวด!N74)</f>
        <v>0.15</v>
      </c>
      <c r="AD74" s="220">
        <f>SUM(ทุ่งใหญ่!L74)</f>
        <v>84</v>
      </c>
      <c r="AE74" s="220">
        <f>SUM(ทุ่งใหญ่!M74)</f>
        <v>4.666666666666667</v>
      </c>
      <c r="AF74" s="220">
        <f>SUM(ทุ่งใหญ่!N74)</f>
        <v>0.14000000000000001</v>
      </c>
      <c r="AG74" s="209">
        <f>SUM(เชียรใหญ่!L74)</f>
        <v>90.91</v>
      </c>
      <c r="AH74" s="209">
        <f>SUM(เชียรใหญ่!M74)</f>
        <v>5</v>
      </c>
      <c r="AI74" s="209">
        <f>SUM(เชียรใหญ่!N74)</f>
        <v>0.15</v>
      </c>
      <c r="AJ74" s="224">
        <f>SUM(ร่อนพิบูลย์!L74)</f>
        <v>92.86</v>
      </c>
      <c r="AK74" s="224">
        <f>SUM(ร่อนพิบูลย์!M74)</f>
        <v>5</v>
      </c>
      <c r="AL74" s="224">
        <f>SUM(ร่อนพิบูลย์!N74)</f>
        <v>0.15</v>
      </c>
      <c r="AM74" s="227">
        <f>SUM(ลานสกา!L74)</f>
        <v>57.14</v>
      </c>
      <c r="AN74" s="227">
        <f>SUM(ลานสกา!M74)</f>
        <v>1</v>
      </c>
      <c r="AO74" s="227">
        <f>SUM(ลานสกา!N74)</f>
        <v>0.03</v>
      </c>
      <c r="AP74" s="231">
        <f>SUM(พิปูน!L74)</f>
        <v>100</v>
      </c>
      <c r="AQ74" s="231">
        <f>SUM(พิปูน!M74)</f>
        <v>5</v>
      </c>
      <c r="AR74" s="231">
        <f>SUM(พิปูน!N74)</f>
        <v>0.15</v>
      </c>
      <c r="AS74" s="235">
        <f>SUM(หัวไทร!L74)</f>
        <v>90</v>
      </c>
      <c r="AT74" s="235">
        <f>SUM(หัวไทร!M74)</f>
        <v>5</v>
      </c>
      <c r="AU74" s="235">
        <f>SUM(หัวไทร!N74)</f>
        <v>0.15</v>
      </c>
      <c r="AV74" s="237">
        <f>SUM(ขนอม!L74)</f>
        <v>53.85</v>
      </c>
      <c r="AW74" s="237">
        <f>SUM(ขนอม!M74)</f>
        <v>1</v>
      </c>
      <c r="AX74" s="237">
        <f>SUM(ขนอม!N74)</f>
        <v>0.03</v>
      </c>
      <c r="AY74" s="241">
        <f>SUM(นาบอน!L74)</f>
        <v>84.62</v>
      </c>
      <c r="AZ74" s="241">
        <f>SUM(นาบอน!M74)</f>
        <v>4.8733333333333348</v>
      </c>
      <c r="BA74" s="241">
        <f>SUM(นาบอน!N74)</f>
        <v>0.14620000000000005</v>
      </c>
      <c r="BB74" s="244">
        <f>SUM(พรหมคีรี!L74)</f>
        <v>92.31</v>
      </c>
      <c r="BC74" s="244">
        <f>SUM(พรหมคีรี!M74)</f>
        <v>5</v>
      </c>
      <c r="BD74" s="244">
        <f>SUM(พรหมคีรี!N74)</f>
        <v>0.15</v>
      </c>
      <c r="BE74" s="247">
        <f>SUM(บางขัน!L74)</f>
        <v>87.5</v>
      </c>
      <c r="BF74" s="247">
        <f>SUM(บางขัน!M74)</f>
        <v>5</v>
      </c>
      <c r="BG74" s="247">
        <f>SUM(บางขัน!N74)</f>
        <v>0.15</v>
      </c>
      <c r="BH74" s="231">
        <f>SUM(จุฬาภรณ์!L74)</f>
        <v>90.91</v>
      </c>
      <c r="BI74" s="231">
        <f>SUM(จุฬาภรณ์!M74)</f>
        <v>5</v>
      </c>
      <c r="BJ74" s="231">
        <f>SUM(จุฬาภรณ์!N74)</f>
        <v>0.15</v>
      </c>
      <c r="BK74" s="252">
        <f>SUM(ถ้ำพรรณรา!L74)</f>
        <v>50</v>
      </c>
      <c r="BL74" s="252">
        <f>SUM(ถ้ำพรรณรา!M74)</f>
        <v>1</v>
      </c>
      <c r="BM74" s="252">
        <f>SUM(ถ้ำพรรณรา!N74)</f>
        <v>0.03</v>
      </c>
      <c r="BN74" s="220">
        <f>SUM(พระพรหม!L74)</f>
        <v>81.819999999999993</v>
      </c>
      <c r="BO74" s="220">
        <f>SUM(พระพรหม!M74)</f>
        <v>3.9399999999999977</v>
      </c>
      <c r="BP74" s="220">
        <f>SUM(พระพรหม!N74)</f>
        <v>0.11819999999999993</v>
      </c>
      <c r="BQ74" s="206">
        <f>SUM(เฉลิมพระเกียรติ!L74)</f>
        <v>0</v>
      </c>
      <c r="BR74" s="206">
        <f>SUM(เฉลิมพระเกียรติ!M74)</f>
        <v>1</v>
      </c>
      <c r="BS74" s="206">
        <f>SUM(เฉลิมพระเกียรติ!N74)</f>
        <v>0.03</v>
      </c>
      <c r="BT74" s="209">
        <f>SUM(นบพิตำ!L74)</f>
        <v>0</v>
      </c>
      <c r="BU74" s="209">
        <f>SUM(นบพิตำ!M74)</f>
        <v>1</v>
      </c>
      <c r="BV74" s="209">
        <f>SUM(นบพิตำ!N74)</f>
        <v>0.03</v>
      </c>
      <c r="BW74" s="244">
        <f>SUM(ช้างกลาง!L74)</f>
        <v>0</v>
      </c>
      <c r="BX74" s="244">
        <f>SUM(ช้างกลาง!M74)</f>
        <v>1</v>
      </c>
      <c r="BY74" s="244">
        <f>SUM(ช้างกลาง!N74)</f>
        <v>0.03</v>
      </c>
      <c r="BZ74" s="206">
        <f>SUM(เมือง!L74)</f>
        <v>67.23</v>
      </c>
      <c r="CA74" s="206">
        <f>SUM(เมือง!M74)</f>
        <v>1</v>
      </c>
      <c r="CB74" s="206">
        <f>SUM(เมือง!N74)</f>
        <v>0.03</v>
      </c>
    </row>
    <row r="75" spans="1:80" ht="18.75" customHeight="1">
      <c r="A75" s="225" t="s">
        <v>39</v>
      </c>
      <c r="B75" s="358">
        <v>2.8</v>
      </c>
      <c r="C75" s="260" t="s">
        <v>264</v>
      </c>
      <c r="D75" s="268" t="s">
        <v>191</v>
      </c>
      <c r="E75" s="274" t="s">
        <v>94</v>
      </c>
      <c r="F75" s="275">
        <v>2</v>
      </c>
      <c r="G75" s="276">
        <v>58</v>
      </c>
      <c r="H75" s="276">
        <v>60</v>
      </c>
      <c r="I75" s="276">
        <v>62</v>
      </c>
      <c r="J75" s="276">
        <v>64</v>
      </c>
      <c r="K75" s="276">
        <v>66</v>
      </c>
      <c r="L75" s="172">
        <f>SUM(ทุ่งสง!L75)</f>
        <v>52.2</v>
      </c>
      <c r="M75" s="172">
        <f>SUM(ทุ่งสง!M75)</f>
        <v>1</v>
      </c>
      <c r="N75" s="204">
        <f>SUM(ทุ่งสง!N75)</f>
        <v>0.02</v>
      </c>
      <c r="O75" s="206">
        <f>SUM(สิชล!L75)</f>
        <v>44.19</v>
      </c>
      <c r="P75" s="206">
        <f>SUM(สิชล!M75)</f>
        <v>1</v>
      </c>
      <c r="Q75" s="206">
        <f>SUM(สิชล!N75)</f>
        <v>0.02</v>
      </c>
      <c r="R75" s="209">
        <f>SUM(ท่าศาลา!L75)</f>
        <v>55.56</v>
      </c>
      <c r="S75" s="209">
        <f>SUM(ท่าศาลา!M75)</f>
        <v>1</v>
      </c>
      <c r="T75" s="209">
        <f>SUM(ท่าศาลา!N75)</f>
        <v>0.02</v>
      </c>
      <c r="U75" s="212">
        <f>SUM(ฉวาง!L75)</f>
        <v>56.95</v>
      </c>
      <c r="V75" s="212">
        <f>SUM(ฉวาง!M75)</f>
        <v>1</v>
      </c>
      <c r="W75" s="212">
        <f>SUM(ฉวาง!N75)</f>
        <v>0.02</v>
      </c>
      <c r="X75" s="214">
        <f>SUM(ปากพนัง!L75)</f>
        <v>52.38</v>
      </c>
      <c r="Y75" s="214">
        <f>SUM(ปากพนัง!M75)</f>
        <v>1</v>
      </c>
      <c r="Z75" s="214">
        <f>SUM(ปากพนัง!N75)</f>
        <v>0.02</v>
      </c>
      <c r="AA75" s="217">
        <f>SUM(ชะอวด!L75)</f>
        <v>69.44</v>
      </c>
      <c r="AB75" s="217">
        <f>SUM(ชะอวด!M75)</f>
        <v>5</v>
      </c>
      <c r="AC75" s="217">
        <f>SUM(ชะอวด!N75)</f>
        <v>0.1</v>
      </c>
      <c r="AD75" s="220">
        <f>SUM(ทุ่งใหญ่!L75)</f>
        <v>64.89</v>
      </c>
      <c r="AE75" s="220">
        <f>SUM(ทุ่งใหญ่!M75)</f>
        <v>4.4450000000000003</v>
      </c>
      <c r="AF75" s="220">
        <f>SUM(ทุ่งใหญ่!N75)</f>
        <v>8.8900000000000007E-2</v>
      </c>
      <c r="AG75" s="209">
        <f>SUM(เชียรใหญ่!L75)</f>
        <v>65.42</v>
      </c>
      <c r="AH75" s="209">
        <f>SUM(เชียรใหญ่!M75)</f>
        <v>4.7100000000000009</v>
      </c>
      <c r="AI75" s="209">
        <f>SUM(เชียรใหญ่!N75)</f>
        <v>9.420000000000002E-2</v>
      </c>
      <c r="AJ75" s="224">
        <f>SUM(ร่อนพิบูลย์!L75)</f>
        <v>69.489999999999995</v>
      </c>
      <c r="AK75" s="224">
        <f>SUM(ร่อนพิบูลย์!M75)</f>
        <v>5</v>
      </c>
      <c r="AL75" s="224">
        <f>SUM(ร่อนพิบูลย์!N75)</f>
        <v>0.1</v>
      </c>
      <c r="AM75" s="227">
        <f>SUM(ลานสกา!L75)</f>
        <v>54.32</v>
      </c>
      <c r="AN75" s="227">
        <f>SUM(ลานสกา!M75)</f>
        <v>1</v>
      </c>
      <c r="AO75" s="227">
        <f>SUM(ลานสกา!N75)</f>
        <v>0.02</v>
      </c>
      <c r="AP75" s="231">
        <f>SUM(พิปูน!L75)</f>
        <v>63.49</v>
      </c>
      <c r="AQ75" s="231">
        <f>SUM(พิปูน!M75)</f>
        <v>3.745000000000001</v>
      </c>
      <c r="AR75" s="231">
        <f>SUM(พิปูน!N75)</f>
        <v>7.4900000000000022E-2</v>
      </c>
      <c r="AS75" s="235">
        <f>SUM(หัวไทร!L75)</f>
        <v>64.55</v>
      </c>
      <c r="AT75" s="235">
        <f>SUM(หัวไทร!M75)</f>
        <v>4.2749999999999986</v>
      </c>
      <c r="AU75" s="235">
        <f>SUM(หัวไทร!N75)</f>
        <v>8.5499999999999965E-2</v>
      </c>
      <c r="AV75" s="237">
        <f>SUM(ขนอม!L75)</f>
        <v>73.08</v>
      </c>
      <c r="AW75" s="237">
        <f>SUM(ขนอม!M75)</f>
        <v>5</v>
      </c>
      <c r="AX75" s="237">
        <f>SUM(ขนอม!N75)</f>
        <v>0.1</v>
      </c>
      <c r="AY75" s="241">
        <f>SUM(นาบอน!L75)</f>
        <v>56.6</v>
      </c>
      <c r="AZ75" s="241">
        <f>SUM(นาบอน!M75)</f>
        <v>1</v>
      </c>
      <c r="BA75" s="241">
        <f>SUM(นาบอน!N75)</f>
        <v>0.02</v>
      </c>
      <c r="BB75" s="244">
        <f>SUM(พรหมคีรี!L75)</f>
        <v>76.47</v>
      </c>
      <c r="BC75" s="244">
        <f>SUM(พรหมคีรี!M75)</f>
        <v>5</v>
      </c>
      <c r="BD75" s="244">
        <f>SUM(พรหมคีรี!N75)</f>
        <v>0.1</v>
      </c>
      <c r="BE75" s="247">
        <f>SUM(บางขัน!L75)</f>
        <v>66.67</v>
      </c>
      <c r="BF75" s="247">
        <f>SUM(บางขัน!M75)</f>
        <v>5</v>
      </c>
      <c r="BG75" s="247">
        <f>SUM(บางขัน!N75)</f>
        <v>0.1</v>
      </c>
      <c r="BH75" s="231">
        <f>SUM(จุฬาภรณ์!L75)</f>
        <v>26.23</v>
      </c>
      <c r="BI75" s="231">
        <f>SUM(จุฬาภรณ์!M75)</f>
        <v>1</v>
      </c>
      <c r="BJ75" s="231">
        <f>SUM(จุฬาภรณ์!N75)</f>
        <v>0.02</v>
      </c>
      <c r="BK75" s="252">
        <f>SUM(ถ้ำพรรณรา!L75)</f>
        <v>45.35</v>
      </c>
      <c r="BL75" s="252">
        <f>SUM(ถ้ำพรรณรา!M75)</f>
        <v>1</v>
      </c>
      <c r="BM75" s="252">
        <f>SUM(ถ้ำพรรณรา!N75)</f>
        <v>0.02</v>
      </c>
      <c r="BN75" s="220">
        <f>SUM(พระพรหม!L75)</f>
        <v>50</v>
      </c>
      <c r="BO75" s="220">
        <f>SUM(พระพรหม!M75)</f>
        <v>1</v>
      </c>
      <c r="BP75" s="220">
        <f>SUM(พระพรหม!N75)</f>
        <v>0.02</v>
      </c>
      <c r="BQ75" s="206">
        <f>SUM(เฉลิมพระเกียรติ!L75)</f>
        <v>51.11</v>
      </c>
      <c r="BR75" s="206">
        <f>SUM(เฉลิมพระเกียรติ!M75)</f>
        <v>1</v>
      </c>
      <c r="BS75" s="206">
        <f>SUM(เฉลิมพระเกียรติ!N75)</f>
        <v>0.02</v>
      </c>
      <c r="BT75" s="209">
        <f>SUM(นบพิตำ!L75)</f>
        <v>60</v>
      </c>
      <c r="BU75" s="209">
        <f>SUM(นบพิตำ!M75)</f>
        <v>2</v>
      </c>
      <c r="BV75" s="209">
        <f>SUM(นบพิตำ!N75)</f>
        <v>0.04</v>
      </c>
      <c r="BW75" s="244">
        <f>SUM(ช้างกลาง!L75)</f>
        <v>56.6</v>
      </c>
      <c r="BX75" s="244">
        <f>SUM(ช้างกลาง!M75)</f>
        <v>1</v>
      </c>
      <c r="BY75" s="244">
        <f>SUM(ช้างกลาง!N75)</f>
        <v>0.02</v>
      </c>
      <c r="BZ75" s="206">
        <f>SUM(เมือง!L75)</f>
        <v>63.7</v>
      </c>
      <c r="CA75" s="206">
        <f>SUM(เมือง!M75)</f>
        <v>3.8500000000000014</v>
      </c>
      <c r="CB75" s="206">
        <f>SUM(เมือง!N75)</f>
        <v>7.7000000000000027E-2</v>
      </c>
    </row>
    <row r="76" spans="1:80" ht="18.75" customHeight="1">
      <c r="A76" s="112" t="s">
        <v>39</v>
      </c>
      <c r="B76" s="358">
        <v>2.9</v>
      </c>
      <c r="C76" s="360" t="s">
        <v>192</v>
      </c>
      <c r="D76" s="268">
        <v>0.7</v>
      </c>
      <c r="E76" s="274"/>
      <c r="F76" s="275">
        <v>2</v>
      </c>
      <c r="G76" s="276">
        <v>60</v>
      </c>
      <c r="H76" s="276">
        <v>65</v>
      </c>
      <c r="I76" s="276">
        <v>70</v>
      </c>
      <c r="J76" s="276">
        <v>75</v>
      </c>
      <c r="K76" s="276">
        <v>80</v>
      </c>
      <c r="L76" s="172">
        <f>SUM(ทุ่งสง!L76)</f>
        <v>0</v>
      </c>
      <c r="M76" s="172">
        <f>SUM(ทุ่งสง!M76)</f>
        <v>1</v>
      </c>
      <c r="N76" s="204">
        <f>SUM(ทุ่งสง!N76)</f>
        <v>0.02</v>
      </c>
      <c r="O76" s="206">
        <f>SUM(สิชล!L76)</f>
        <v>0</v>
      </c>
      <c r="P76" s="206">
        <f>SUM(สิชล!M76)</f>
        <v>1</v>
      </c>
      <c r="Q76" s="206">
        <f>SUM(สิชล!N76)</f>
        <v>0.02</v>
      </c>
      <c r="R76" s="209">
        <f>SUM(ท่าศาลา!L76)</f>
        <v>0</v>
      </c>
      <c r="S76" s="209">
        <f>SUM(ท่าศาลา!M76)</f>
        <v>1</v>
      </c>
      <c r="T76" s="209">
        <f>SUM(ท่าศาลา!N76)</f>
        <v>0.02</v>
      </c>
      <c r="U76" s="212">
        <f>SUM(ฉวาง!L76)</f>
        <v>0</v>
      </c>
      <c r="V76" s="212">
        <f>SUM(ฉวาง!M76)</f>
        <v>1</v>
      </c>
      <c r="W76" s="212">
        <f>SUM(ฉวาง!N76)</f>
        <v>0.02</v>
      </c>
      <c r="X76" s="214">
        <f>SUM(ปากพนัง!L76)</f>
        <v>0</v>
      </c>
      <c r="Y76" s="214">
        <f>SUM(ปากพนัง!M76)</f>
        <v>1</v>
      </c>
      <c r="Z76" s="214">
        <f>SUM(ปากพนัง!N76)</f>
        <v>0.02</v>
      </c>
      <c r="AA76" s="217">
        <f>SUM(ชะอวด!L76)</f>
        <v>0</v>
      </c>
      <c r="AB76" s="217">
        <f>SUM(ชะอวด!M76)</f>
        <v>1</v>
      </c>
      <c r="AC76" s="217">
        <f>SUM(ชะอวด!N76)</f>
        <v>0.02</v>
      </c>
      <c r="AD76" s="220">
        <f>SUM(ทุ่งใหญ่!L76)</f>
        <v>0</v>
      </c>
      <c r="AE76" s="220">
        <f>SUM(ทุ่งใหญ่!M76)</f>
        <v>1</v>
      </c>
      <c r="AF76" s="220">
        <f>SUM(ทุ่งใหญ่!N76)</f>
        <v>0.02</v>
      </c>
      <c r="AG76" s="209">
        <f>SUM(เชียรใหญ่!L76)</f>
        <v>0</v>
      </c>
      <c r="AH76" s="209">
        <f>SUM(เชียรใหญ่!M76)</f>
        <v>1</v>
      </c>
      <c r="AI76" s="209">
        <f>SUM(เชียรใหญ่!N76)</f>
        <v>0.02</v>
      </c>
      <c r="AJ76" s="224">
        <f>SUM(ร่อนพิบูลย์!L76)</f>
        <v>0</v>
      </c>
      <c r="AK76" s="224">
        <f>SUM(ร่อนพิบูลย์!M76)</f>
        <v>1</v>
      </c>
      <c r="AL76" s="224">
        <f>SUM(ร่อนพิบูลย์!N76)</f>
        <v>0.02</v>
      </c>
      <c r="AM76" s="227">
        <f>SUM(ลานสกา!L76)</f>
        <v>0</v>
      </c>
      <c r="AN76" s="227">
        <f>SUM(ลานสกา!M76)</f>
        <v>1</v>
      </c>
      <c r="AO76" s="227">
        <f>SUM(ลานสกา!N76)</f>
        <v>0.02</v>
      </c>
      <c r="AP76" s="231">
        <f>SUM(พิปูน!L76)</f>
        <v>0</v>
      </c>
      <c r="AQ76" s="231">
        <f>SUM(พิปูน!M76)</f>
        <v>1</v>
      </c>
      <c r="AR76" s="231">
        <f>SUM(พิปูน!N76)</f>
        <v>0.02</v>
      </c>
      <c r="AS76" s="235">
        <f>SUM(หัวไทร!L76)</f>
        <v>0</v>
      </c>
      <c r="AT76" s="235">
        <f>SUM(หัวไทร!M76)</f>
        <v>1</v>
      </c>
      <c r="AU76" s="235">
        <f>SUM(หัวไทร!N76)</f>
        <v>0.02</v>
      </c>
      <c r="AV76" s="237">
        <f>SUM(ขนอม!L76)</f>
        <v>0</v>
      </c>
      <c r="AW76" s="237">
        <f>SUM(ขนอม!M76)</f>
        <v>1</v>
      </c>
      <c r="AX76" s="237">
        <f>SUM(ขนอม!N76)</f>
        <v>0.02</v>
      </c>
      <c r="AY76" s="241">
        <f>SUM(นาบอน!L76)</f>
        <v>0</v>
      </c>
      <c r="AZ76" s="241">
        <f>SUM(นาบอน!M76)</f>
        <v>1</v>
      </c>
      <c r="BA76" s="241">
        <f>SUM(นาบอน!N76)</f>
        <v>0.02</v>
      </c>
      <c r="BB76" s="244">
        <f>SUM(พรหมคีรี!L76)</f>
        <v>0</v>
      </c>
      <c r="BC76" s="244">
        <f>SUM(พรหมคีรี!M76)</f>
        <v>1</v>
      </c>
      <c r="BD76" s="244">
        <f>SUM(พรหมคีรี!N76)</f>
        <v>0.02</v>
      </c>
      <c r="BE76" s="247">
        <f>SUM(บางขัน!L76)</f>
        <v>0</v>
      </c>
      <c r="BF76" s="247">
        <f>SUM(บางขัน!M76)</f>
        <v>1</v>
      </c>
      <c r="BG76" s="247">
        <f>SUM(บางขัน!N76)</f>
        <v>0.02</v>
      </c>
      <c r="BH76" s="231">
        <f>SUM(จุฬาภรณ์!L76)</f>
        <v>0</v>
      </c>
      <c r="BI76" s="231">
        <f>SUM(จุฬาภรณ์!M76)</f>
        <v>1</v>
      </c>
      <c r="BJ76" s="231">
        <f>SUM(จุฬาภรณ์!N76)</f>
        <v>0.02</v>
      </c>
      <c r="BK76" s="252">
        <f>SUM(ถ้ำพรรณรา!L76)</f>
        <v>0</v>
      </c>
      <c r="BL76" s="252">
        <f>SUM(ถ้ำพรรณรา!M76)</f>
        <v>1</v>
      </c>
      <c r="BM76" s="252">
        <f>SUM(ถ้ำพรรณรา!N76)</f>
        <v>0.02</v>
      </c>
      <c r="BN76" s="220">
        <f>SUM(พระพรหม!L76)</f>
        <v>0</v>
      </c>
      <c r="BO76" s="220">
        <f>SUM(พระพรหม!M76)</f>
        <v>1</v>
      </c>
      <c r="BP76" s="220">
        <f>SUM(พระพรหม!N76)</f>
        <v>0.02</v>
      </c>
      <c r="BQ76" s="206">
        <f>SUM(เฉลิมพระเกียรติ!L76)</f>
        <v>0</v>
      </c>
      <c r="BR76" s="206">
        <f>SUM(เฉลิมพระเกียรติ!M76)</f>
        <v>1</v>
      </c>
      <c r="BS76" s="206">
        <f>SUM(เฉลิมพระเกียรติ!N76)</f>
        <v>0.02</v>
      </c>
      <c r="BT76" s="209">
        <f>SUM(นบพิตำ!L76)</f>
        <v>0</v>
      </c>
      <c r="BU76" s="209">
        <f>SUM(นบพิตำ!M76)</f>
        <v>1</v>
      </c>
      <c r="BV76" s="209">
        <f>SUM(นบพิตำ!N76)</f>
        <v>0.02</v>
      </c>
      <c r="BW76" s="244">
        <f>SUM(ช้างกลาง!L76)</f>
        <v>0</v>
      </c>
      <c r="BX76" s="244">
        <f>SUM(ช้างกลาง!M76)</f>
        <v>1</v>
      </c>
      <c r="BY76" s="244">
        <f>SUM(ช้างกลาง!N76)</f>
        <v>0.02</v>
      </c>
      <c r="BZ76" s="206">
        <f>SUM(เมือง!L76)</f>
        <v>0</v>
      </c>
      <c r="CA76" s="206">
        <f>SUM(เมือง!M76)</f>
        <v>1</v>
      </c>
      <c r="CB76" s="206">
        <f>SUM(เมือง!N76)</f>
        <v>0.02</v>
      </c>
    </row>
    <row r="77" spans="1:80" ht="18.75" customHeight="1">
      <c r="A77" s="112" t="s">
        <v>193</v>
      </c>
      <c r="B77" s="259">
        <v>2.1</v>
      </c>
      <c r="C77" s="360" t="s">
        <v>194</v>
      </c>
      <c r="D77" s="268" t="s">
        <v>195</v>
      </c>
      <c r="E77" s="274" t="s">
        <v>94</v>
      </c>
      <c r="F77" s="395">
        <v>2</v>
      </c>
      <c r="G77" s="276">
        <v>51</v>
      </c>
      <c r="H77" s="276">
        <v>52</v>
      </c>
      <c r="I77" s="276">
        <v>53</v>
      </c>
      <c r="J77" s="276">
        <v>54</v>
      </c>
      <c r="K77" s="276">
        <v>55</v>
      </c>
      <c r="L77" s="172">
        <f>SUM(ทุ่งสง!L77)</f>
        <v>94.1</v>
      </c>
      <c r="M77" s="172">
        <f>SUM(ทุ่งสง!M77)</f>
        <v>5</v>
      </c>
      <c r="N77" s="204">
        <f>SUM(ทุ่งสง!N77)</f>
        <v>0.1</v>
      </c>
      <c r="O77" s="206">
        <f>SUM(สิชล!L77)</f>
        <v>58.3</v>
      </c>
      <c r="P77" s="206">
        <f>SUM(สิชล!M77)</f>
        <v>5</v>
      </c>
      <c r="Q77" s="206">
        <f>SUM(สิชล!N77)</f>
        <v>0.1</v>
      </c>
      <c r="R77" s="209">
        <f>SUM(ท่าศาลา!L77)</f>
        <v>63.5</v>
      </c>
      <c r="S77" s="209">
        <f>SUM(ท่าศาลา!M77)</f>
        <v>5</v>
      </c>
      <c r="T77" s="209">
        <f>SUM(ท่าศาลา!N77)</f>
        <v>0.1</v>
      </c>
      <c r="U77" s="212">
        <f>SUM(ฉวาง!L77)</f>
        <v>34.200000000000003</v>
      </c>
      <c r="V77" s="212">
        <f>SUM(ฉวาง!M77)</f>
        <v>1</v>
      </c>
      <c r="W77" s="212">
        <f>SUM(ฉวาง!N77)</f>
        <v>0.02</v>
      </c>
      <c r="X77" s="214">
        <f>SUM(ปากพนัง!L77)</f>
        <v>43.7</v>
      </c>
      <c r="Y77" s="214">
        <f>SUM(ปากพนัง!M77)</f>
        <v>1</v>
      </c>
      <c r="Z77" s="214">
        <f>SUM(ปากพนัง!N77)</f>
        <v>0.02</v>
      </c>
      <c r="AA77" s="217">
        <f>SUM(ชะอวด!L77)</f>
        <v>14.3</v>
      </c>
      <c r="AB77" s="217">
        <f>SUM(ชะอวด!M77)</f>
        <v>1</v>
      </c>
      <c r="AC77" s="217">
        <f>SUM(ชะอวด!N77)</f>
        <v>0.02</v>
      </c>
      <c r="AD77" s="220">
        <f>SUM(ทุ่งใหญ่!L77)</f>
        <v>21.1</v>
      </c>
      <c r="AE77" s="220">
        <f>SUM(ทุ่งใหญ่!M77)</f>
        <v>1</v>
      </c>
      <c r="AF77" s="220">
        <f>SUM(ทุ่งใหญ่!N77)</f>
        <v>0.02</v>
      </c>
      <c r="AG77" s="209">
        <f>SUM(เชียรใหญ่!L77)</f>
        <v>90.8</v>
      </c>
      <c r="AH77" s="209">
        <f>SUM(เชียรใหญ่!M77)</f>
        <v>5</v>
      </c>
      <c r="AI77" s="209">
        <f>SUM(เชียรใหญ่!N77)</f>
        <v>0.1</v>
      </c>
      <c r="AJ77" s="224">
        <f>SUM(ร่อนพิบูลย์!L77)</f>
        <v>51.8</v>
      </c>
      <c r="AK77" s="224">
        <f>SUM(ร่อนพิบูลย์!M77)</f>
        <v>1.7999999999999972</v>
      </c>
      <c r="AL77" s="224">
        <f>SUM(ร่อนพิบูลย์!N77)</f>
        <v>3.5999999999999942E-2</v>
      </c>
      <c r="AM77" s="227">
        <f>SUM(ลานสกา!L77)</f>
        <v>100</v>
      </c>
      <c r="AN77" s="227">
        <f>SUM(ลานสกา!M77)</f>
        <v>5</v>
      </c>
      <c r="AO77" s="227">
        <f>SUM(ลานสกา!N77)</f>
        <v>0.1</v>
      </c>
      <c r="AP77" s="231">
        <f>SUM(พิปูน!L77)</f>
        <v>36.700000000000003</v>
      </c>
      <c r="AQ77" s="231">
        <f>SUM(พิปูน!M77)</f>
        <v>1</v>
      </c>
      <c r="AR77" s="231">
        <f>SUM(พิปูน!N77)</f>
        <v>0.02</v>
      </c>
      <c r="AS77" s="235">
        <f>SUM(หัวไทร!L77)</f>
        <v>36.299999999999997</v>
      </c>
      <c r="AT77" s="235">
        <f>SUM(หัวไทร!M77)</f>
        <v>1</v>
      </c>
      <c r="AU77" s="235">
        <f>SUM(หัวไทร!N77)</f>
        <v>0.02</v>
      </c>
      <c r="AV77" s="237">
        <f>SUM(ขนอม!L77)</f>
        <v>29.1</v>
      </c>
      <c r="AW77" s="237">
        <f>SUM(ขนอม!M77)</f>
        <v>1</v>
      </c>
      <c r="AX77" s="237">
        <f>SUM(ขนอม!N77)</f>
        <v>0.02</v>
      </c>
      <c r="AY77" s="241">
        <f>SUM(นาบอน!L77)</f>
        <v>100</v>
      </c>
      <c r="AZ77" s="241">
        <f>SUM(นาบอน!M77)</f>
        <v>5</v>
      </c>
      <c r="BA77" s="241">
        <f>SUM(นาบอน!N77)</f>
        <v>0.1</v>
      </c>
      <c r="BB77" s="244">
        <f>SUM(พรหมคีรี!L77)</f>
        <v>18.8</v>
      </c>
      <c r="BC77" s="244">
        <f>SUM(พรหมคีรี!M77)</f>
        <v>1</v>
      </c>
      <c r="BD77" s="244">
        <f>SUM(พรหมคีรี!N77)</f>
        <v>0.02</v>
      </c>
      <c r="BE77" s="247">
        <f>SUM(บางขัน!L77)</f>
        <v>18.600000000000001</v>
      </c>
      <c r="BF77" s="247">
        <f>SUM(บางขัน!M77)</f>
        <v>1</v>
      </c>
      <c r="BG77" s="247">
        <f>SUM(บางขัน!N77)</f>
        <v>0.02</v>
      </c>
      <c r="BH77" s="231">
        <f>SUM(จุฬาภรณ์!L77)</f>
        <v>37.1</v>
      </c>
      <c r="BI77" s="231">
        <f>SUM(จุฬาภรณ์!M77)</f>
        <v>1</v>
      </c>
      <c r="BJ77" s="231">
        <f>SUM(จุฬาภรณ์!N77)</f>
        <v>0.02</v>
      </c>
      <c r="BK77" s="252">
        <f>SUM(ถ้ำพรรณรา!L77)</f>
        <v>33.1</v>
      </c>
      <c r="BL77" s="252">
        <f>SUM(ถ้ำพรรณรา!M77)</f>
        <v>1</v>
      </c>
      <c r="BM77" s="252">
        <f>SUM(ถ้ำพรรณรา!N77)</f>
        <v>0.02</v>
      </c>
      <c r="BN77" s="220">
        <f>SUM(พระพรหม!L77)</f>
        <v>2.7</v>
      </c>
      <c r="BO77" s="220">
        <f>SUM(พระพรหม!M77)</f>
        <v>1</v>
      </c>
      <c r="BP77" s="220">
        <f>SUM(พระพรหม!N77)</f>
        <v>0.02</v>
      </c>
      <c r="BQ77" s="206">
        <f>SUM(เฉลิมพระเกียรติ!L77)</f>
        <v>2.7</v>
      </c>
      <c r="BR77" s="206">
        <f>SUM(เฉลิมพระเกียรติ!M77)</f>
        <v>1</v>
      </c>
      <c r="BS77" s="206">
        <f>SUM(เฉลิมพระเกียรติ!N77)</f>
        <v>0.02</v>
      </c>
      <c r="BT77" s="209">
        <f>SUM(นบพิตำ!L77)</f>
        <v>3.4</v>
      </c>
      <c r="BU77" s="209">
        <f>SUM(นบพิตำ!M77)</f>
        <v>1</v>
      </c>
      <c r="BV77" s="209">
        <f>SUM(นบพิตำ!N77)</f>
        <v>0.02</v>
      </c>
      <c r="BW77" s="244">
        <f>SUM(ช้างกลาง!L77)</f>
        <v>0.4</v>
      </c>
      <c r="BX77" s="244">
        <f>SUM(ช้างกลาง!M77)</f>
        <v>1</v>
      </c>
      <c r="BY77" s="244">
        <f>SUM(ช้างกลาง!N77)</f>
        <v>0.02</v>
      </c>
      <c r="BZ77" s="206">
        <f>SUM(เมือง!L77)</f>
        <v>62.6</v>
      </c>
      <c r="CA77" s="206">
        <f>SUM(เมือง!M77)</f>
        <v>5</v>
      </c>
      <c r="CB77" s="206">
        <f>SUM(เมือง!N77)</f>
        <v>0.1</v>
      </c>
    </row>
    <row r="78" spans="1:80" ht="18.75" customHeight="1">
      <c r="A78" s="112"/>
      <c r="B78" s="259">
        <v>2.11</v>
      </c>
      <c r="C78" s="360" t="s">
        <v>196</v>
      </c>
      <c r="D78" s="399">
        <v>0.82499999999999996</v>
      </c>
      <c r="E78" s="274" t="s">
        <v>94</v>
      </c>
      <c r="F78" s="395">
        <v>2</v>
      </c>
      <c r="G78" s="276">
        <v>72.5</v>
      </c>
      <c r="H78" s="276">
        <v>75</v>
      </c>
      <c r="I78" s="276">
        <v>77.5</v>
      </c>
      <c r="J78" s="276">
        <v>80</v>
      </c>
      <c r="K78" s="276">
        <v>82.5</v>
      </c>
      <c r="L78" s="172">
        <f>SUM(ทุ่งสง!L78)</f>
        <v>63.79</v>
      </c>
      <c r="M78" s="172">
        <f>SUM(ทุ่งสง!M78)</f>
        <v>1</v>
      </c>
      <c r="N78" s="204">
        <f>SUM(ทุ่งสง!N78)</f>
        <v>0.02</v>
      </c>
      <c r="O78" s="206">
        <f>SUM(สิชล!L78)</f>
        <v>79.55</v>
      </c>
      <c r="P78" s="206">
        <f>SUM(สิชล!M78)</f>
        <v>3.819999999999999</v>
      </c>
      <c r="Q78" s="206">
        <f>SUM(สิชล!N78)</f>
        <v>7.6399999999999982E-2</v>
      </c>
      <c r="R78" s="209">
        <f>SUM(ท่าศาลา!L78)</f>
        <v>86.28</v>
      </c>
      <c r="S78" s="209">
        <f>SUM(ท่าศาลา!M78)</f>
        <v>5</v>
      </c>
      <c r="T78" s="209">
        <f>SUM(ท่าศาลา!N78)</f>
        <v>0.1</v>
      </c>
      <c r="U78" s="212">
        <f>SUM(ฉวาง!L78)</f>
        <v>79.3</v>
      </c>
      <c r="V78" s="212">
        <f>SUM(ฉวาง!M78)</f>
        <v>3.7199999999999989</v>
      </c>
      <c r="W78" s="212">
        <f>SUM(ฉวาง!N78)</f>
        <v>7.439999999999998E-2</v>
      </c>
      <c r="X78" s="214">
        <f>SUM(ปากพนัง!L78)</f>
        <v>84.41</v>
      </c>
      <c r="Y78" s="214">
        <f>SUM(ปากพนัง!M78)</f>
        <v>5</v>
      </c>
      <c r="Z78" s="214">
        <f>SUM(ปากพนัง!N78)</f>
        <v>0.1</v>
      </c>
      <c r="AA78" s="217">
        <f>SUM(ชะอวด!L78)</f>
        <v>69.010000000000005</v>
      </c>
      <c r="AB78" s="217">
        <f>SUM(ชะอวด!M78)</f>
        <v>1</v>
      </c>
      <c r="AC78" s="217">
        <f>SUM(ชะอวด!N78)</f>
        <v>0.02</v>
      </c>
      <c r="AD78" s="220">
        <f>SUM(ทุ่งใหญ่!L78)</f>
        <v>75.81</v>
      </c>
      <c r="AE78" s="220">
        <f>SUM(ทุ่งใหญ่!M78)</f>
        <v>2.3240000000000007</v>
      </c>
      <c r="AF78" s="220">
        <f>SUM(ทุ่งใหญ่!N78)</f>
        <v>4.6480000000000014E-2</v>
      </c>
      <c r="AG78" s="209">
        <f>SUM(เชียรใหญ่!L78)</f>
        <v>94.69</v>
      </c>
      <c r="AH78" s="209">
        <f>SUM(เชียรใหญ่!M78)</f>
        <v>5</v>
      </c>
      <c r="AI78" s="209">
        <f>SUM(เชียรใหญ่!N78)</f>
        <v>0.1</v>
      </c>
      <c r="AJ78" s="224">
        <f>SUM(ร่อนพิบูลย์!L78)</f>
        <v>86.7</v>
      </c>
      <c r="AK78" s="224">
        <f>SUM(ร่อนพิบูลย์!M78)</f>
        <v>5</v>
      </c>
      <c r="AL78" s="224">
        <f>SUM(ร่อนพิบูลย์!N78)</f>
        <v>0.1</v>
      </c>
      <c r="AM78" s="227">
        <f>SUM(ลานสกา!L78)</f>
        <v>89.8</v>
      </c>
      <c r="AN78" s="227">
        <f>SUM(ลานสกา!M78)</f>
        <v>5</v>
      </c>
      <c r="AO78" s="227">
        <f>SUM(ลานสกา!N78)</f>
        <v>0.1</v>
      </c>
      <c r="AP78" s="231">
        <f>SUM(พิปูน!L78)</f>
        <v>57.31</v>
      </c>
      <c r="AQ78" s="231">
        <f>SUM(พิปูน!M78)</f>
        <v>1</v>
      </c>
      <c r="AR78" s="231">
        <f>SUM(พิปูน!N78)</f>
        <v>0.02</v>
      </c>
      <c r="AS78" s="235">
        <f>SUM(หัวไทร!L78)</f>
        <v>95.23</v>
      </c>
      <c r="AT78" s="235">
        <f>SUM(หัวไทร!M78)</f>
        <v>5</v>
      </c>
      <c r="AU78" s="235">
        <f>SUM(หัวไทร!N78)</f>
        <v>0.1</v>
      </c>
      <c r="AV78" s="237">
        <f>SUM(ขนอม!L78)</f>
        <v>39.369999999999997</v>
      </c>
      <c r="AW78" s="237">
        <f>SUM(ขนอม!M78)</f>
        <v>1</v>
      </c>
      <c r="AX78" s="237">
        <f>SUM(ขนอม!N78)</f>
        <v>0.02</v>
      </c>
      <c r="AY78" s="241">
        <f>SUM(นาบอน!L78)</f>
        <v>95.7</v>
      </c>
      <c r="AZ78" s="241">
        <f>SUM(นาบอน!M78)</f>
        <v>5</v>
      </c>
      <c r="BA78" s="241">
        <f>SUM(นาบอน!N78)</f>
        <v>0.1</v>
      </c>
      <c r="BB78" s="244">
        <f>SUM(พรหมคีรี!L78)</f>
        <v>80.03</v>
      </c>
      <c r="BC78" s="244">
        <f>SUM(พรหมคีรี!M78)</f>
        <v>4.0120000000000005</v>
      </c>
      <c r="BD78" s="244">
        <f>SUM(พรหมคีรี!N78)</f>
        <v>8.0240000000000006E-2</v>
      </c>
      <c r="BE78" s="247">
        <f>SUM(บางขัน!L78)</f>
        <v>92.5</v>
      </c>
      <c r="BF78" s="247">
        <f>SUM(บางขัน!M78)</f>
        <v>5</v>
      </c>
      <c r="BG78" s="247">
        <f>SUM(บางขัน!N78)</f>
        <v>0.1</v>
      </c>
      <c r="BH78" s="231">
        <f>SUM(จุฬาภรณ์!L78)</f>
        <v>87.09</v>
      </c>
      <c r="BI78" s="231">
        <f>SUM(จุฬาภรณ์!M78)</f>
        <v>5</v>
      </c>
      <c r="BJ78" s="231">
        <f>SUM(จุฬาภรณ์!N78)</f>
        <v>0.1</v>
      </c>
      <c r="BK78" s="252">
        <f>SUM(ถ้ำพรรณรา!L78)</f>
        <v>92.15</v>
      </c>
      <c r="BL78" s="252">
        <f>SUM(ถ้ำพรรณรา!M78)</f>
        <v>5</v>
      </c>
      <c r="BM78" s="252">
        <f>SUM(ถ้ำพรรณรา!N78)</f>
        <v>0.1</v>
      </c>
      <c r="BN78" s="220">
        <f>SUM(พระพรหม!L78)</f>
        <v>78.78</v>
      </c>
      <c r="BO78" s="220">
        <f>SUM(พระพรหม!M78)</f>
        <v>3.5120000000000005</v>
      </c>
      <c r="BP78" s="220">
        <f>SUM(พระพรหม!N78)</f>
        <v>7.0240000000000011E-2</v>
      </c>
      <c r="BQ78" s="206">
        <f>SUM(เฉลิมพระเกียรติ!L78)</f>
        <v>66.37</v>
      </c>
      <c r="BR78" s="206">
        <f>SUM(เฉลิมพระเกียรติ!M78)</f>
        <v>1</v>
      </c>
      <c r="BS78" s="206">
        <f>SUM(เฉลิมพระเกียรติ!N78)</f>
        <v>0.02</v>
      </c>
      <c r="BT78" s="209">
        <f>SUM(นบพิตำ!L78)</f>
        <v>91.16</v>
      </c>
      <c r="BU78" s="209">
        <f>SUM(นบพิตำ!M78)</f>
        <v>5</v>
      </c>
      <c r="BV78" s="209">
        <f>SUM(นบพิตำ!N78)</f>
        <v>0.1</v>
      </c>
      <c r="BW78" s="244">
        <f>SUM(ช้างกลาง!L78)</f>
        <v>83.51</v>
      </c>
      <c r="BX78" s="244">
        <f>SUM(ช้างกลาง!M78)</f>
        <v>5</v>
      </c>
      <c r="BY78" s="244">
        <f>SUM(ช้างกลาง!N78)</f>
        <v>0.1</v>
      </c>
      <c r="BZ78" s="206">
        <f>SUM(เมือง!L78)</f>
        <v>78.72</v>
      </c>
      <c r="CA78" s="206">
        <f>SUM(เมือง!M78)</f>
        <v>3.4879999999999995</v>
      </c>
      <c r="CB78" s="206">
        <f>SUM(เมือง!N78)</f>
        <v>6.9759999999999989E-2</v>
      </c>
    </row>
    <row r="79" spans="1:80" ht="18.75" customHeight="1">
      <c r="A79" s="400" t="s">
        <v>113</v>
      </c>
      <c r="B79" s="259">
        <v>2.12</v>
      </c>
      <c r="C79" s="341" t="s">
        <v>197</v>
      </c>
      <c r="D79" s="268"/>
      <c r="E79" s="274" t="s">
        <v>94</v>
      </c>
      <c r="F79" s="395">
        <v>2</v>
      </c>
      <c r="G79" s="276">
        <v>5.4</v>
      </c>
      <c r="H79" s="276">
        <v>4.4000000000000004</v>
      </c>
      <c r="I79" s="276">
        <v>3.4</v>
      </c>
      <c r="J79" s="276">
        <v>2.4</v>
      </c>
      <c r="K79" s="276">
        <v>1.4</v>
      </c>
      <c r="L79" s="172">
        <f>SUM(ทุ่งสง!L79)</f>
        <v>7.43</v>
      </c>
      <c r="M79" s="172">
        <f>SUM(ทุ่งสง!M79)</f>
        <v>1</v>
      </c>
      <c r="N79" s="204">
        <f>SUM(ทุ่งสง!N79)</f>
        <v>0.02</v>
      </c>
      <c r="O79" s="206">
        <f>SUM(สิชล!L79)</f>
        <v>2.97</v>
      </c>
      <c r="P79" s="206">
        <f>SUM(สิชล!M79)</f>
        <v>3.43</v>
      </c>
      <c r="Q79" s="206">
        <f>SUM(สิชล!N79)</f>
        <v>6.8600000000000008E-2</v>
      </c>
      <c r="R79" s="209">
        <f>SUM(ท่าศาลา!L79)</f>
        <v>2.61</v>
      </c>
      <c r="S79" s="209">
        <f>SUM(ท่าศาลา!M79)</f>
        <v>3.7900000000000005</v>
      </c>
      <c r="T79" s="209">
        <f>SUM(ท่าศาลา!N79)</f>
        <v>7.5800000000000006E-2</v>
      </c>
      <c r="U79" s="212">
        <f>SUM(ฉวาง!L79)</f>
        <v>0</v>
      </c>
      <c r="V79" s="212">
        <f>SUM(ฉวาง!M79)</f>
        <v>5</v>
      </c>
      <c r="W79" s="212">
        <f>SUM(ฉวาง!N79)</f>
        <v>0.1</v>
      </c>
      <c r="X79" s="214">
        <f>SUM(ปากพนัง!L79)</f>
        <v>0</v>
      </c>
      <c r="Y79" s="214">
        <f>SUM(ปากพนัง!M79)</f>
        <v>5</v>
      </c>
      <c r="Z79" s="214">
        <f>SUM(ปากพนัง!N79)</f>
        <v>0.1</v>
      </c>
      <c r="AA79" s="217">
        <f>SUM(ชะอวด!L79)</f>
        <v>0</v>
      </c>
      <c r="AB79" s="217">
        <f>SUM(ชะอวด!M79)</f>
        <v>5</v>
      </c>
      <c r="AC79" s="217">
        <f>SUM(ชะอวด!N79)</f>
        <v>0.1</v>
      </c>
      <c r="AD79" s="220">
        <f>SUM(ทุ่งใหญ่!L79)</f>
        <v>0</v>
      </c>
      <c r="AE79" s="220">
        <f>SUM(ทุ่งใหญ่!M79)</f>
        <v>5</v>
      </c>
      <c r="AF79" s="220">
        <f>SUM(ทุ่งใหญ่!N79)</f>
        <v>0.1</v>
      </c>
      <c r="AG79" s="209">
        <f>SUM(เชียรใหญ่!L79)</f>
        <v>0</v>
      </c>
      <c r="AH79" s="209">
        <f>SUM(เชียรใหญ่!M79)</f>
        <v>5</v>
      </c>
      <c r="AI79" s="209">
        <f>SUM(เชียรใหญ่!N79)</f>
        <v>0.1</v>
      </c>
      <c r="AJ79" s="224">
        <f>SUM(ร่อนพิบูลย์!L79)</f>
        <v>13.51</v>
      </c>
      <c r="AK79" s="224">
        <f>SUM(ร่อนพิบูลย์!M79)</f>
        <v>1</v>
      </c>
      <c r="AL79" s="224">
        <f>SUM(ร่อนพิบูลย์!N79)</f>
        <v>0.02</v>
      </c>
      <c r="AM79" s="227">
        <f>SUM(ลานสกา!L79)</f>
        <v>0</v>
      </c>
      <c r="AN79" s="227">
        <f>SUM(ลานสกา!M79)</f>
        <v>5</v>
      </c>
      <c r="AO79" s="227">
        <f>SUM(ลานสกา!N79)</f>
        <v>0.1</v>
      </c>
      <c r="AP79" s="231">
        <f>SUM(พิปูน!L79)</f>
        <v>0</v>
      </c>
      <c r="AQ79" s="231">
        <f>SUM(พิปูน!M79)</f>
        <v>5</v>
      </c>
      <c r="AR79" s="231">
        <f>SUM(พิปูน!N79)</f>
        <v>0.1</v>
      </c>
      <c r="AS79" s="235">
        <f>SUM(หัวไทร!L79)</f>
        <v>0</v>
      </c>
      <c r="AT79" s="235">
        <f>SUM(หัวไทร!M79)</f>
        <v>5</v>
      </c>
      <c r="AU79" s="235">
        <f>SUM(หัวไทร!N79)</f>
        <v>0.1</v>
      </c>
      <c r="AV79" s="237">
        <f>SUM(ขนอม!L79)</f>
        <v>0</v>
      </c>
      <c r="AW79" s="237">
        <f>SUM(ขนอม!M79)</f>
        <v>5</v>
      </c>
      <c r="AX79" s="237">
        <f>SUM(ขนอม!N79)</f>
        <v>0.1</v>
      </c>
      <c r="AY79" s="241">
        <f>SUM(นาบอน!L79)</f>
        <v>0</v>
      </c>
      <c r="AZ79" s="241">
        <f>SUM(นาบอน!M79)</f>
        <v>5</v>
      </c>
      <c r="BA79" s="241">
        <f>SUM(นาบอน!N79)</f>
        <v>0.1</v>
      </c>
      <c r="BB79" s="244">
        <f>SUM(พรหมคีรี!L79)</f>
        <v>0</v>
      </c>
      <c r="BC79" s="244">
        <f>SUM(พรหมคีรี!M79)</f>
        <v>5</v>
      </c>
      <c r="BD79" s="244">
        <f>SUM(พรหมคีรี!N79)</f>
        <v>0.1</v>
      </c>
      <c r="BE79" s="247">
        <f>SUM(บางขัน!L79)</f>
        <v>0</v>
      </c>
      <c r="BF79" s="247">
        <f>SUM(บางขัน!M79)</f>
        <v>5</v>
      </c>
      <c r="BG79" s="247">
        <f>SUM(บางขัน!N79)</f>
        <v>0.1</v>
      </c>
      <c r="BH79" s="231">
        <f>SUM(จุฬาภรณ์!L79)</f>
        <v>0</v>
      </c>
      <c r="BI79" s="231">
        <f>SUM(จุฬาภรณ์!M79)</f>
        <v>5</v>
      </c>
      <c r="BJ79" s="231">
        <f>SUM(จุฬาภรณ์!N79)</f>
        <v>0.1</v>
      </c>
      <c r="BK79" s="252">
        <f>SUM(ถ้ำพรรณรา!L79)</f>
        <v>0</v>
      </c>
      <c r="BL79" s="252">
        <f>SUM(ถ้ำพรรณรา!M79)</f>
        <v>5</v>
      </c>
      <c r="BM79" s="252">
        <f>SUM(ถ้ำพรรณรา!N79)</f>
        <v>0.1</v>
      </c>
      <c r="BN79" s="220">
        <f>SUM(พระพรหม!L79)</f>
        <v>0</v>
      </c>
      <c r="BO79" s="220">
        <f>SUM(พระพรหม!M79)</f>
        <v>5</v>
      </c>
      <c r="BP79" s="220">
        <f>SUM(พระพรหม!N79)</f>
        <v>0.1</v>
      </c>
      <c r="BQ79" s="206">
        <f>SUM(เฉลิมพระเกียรติ!L79)</f>
        <v>0</v>
      </c>
      <c r="BR79" s="206">
        <f>SUM(เฉลิมพระเกียรติ!M79)</f>
        <v>5</v>
      </c>
      <c r="BS79" s="206">
        <f>SUM(เฉลิมพระเกียรติ!N79)</f>
        <v>0.1</v>
      </c>
      <c r="BT79" s="209">
        <f>SUM(นบพิตำ!L79)</f>
        <v>0</v>
      </c>
      <c r="BU79" s="209">
        <f>SUM(นบพิตำ!M79)</f>
        <v>5</v>
      </c>
      <c r="BV79" s="209">
        <f>SUM(นบพิตำ!N79)</f>
        <v>0.1</v>
      </c>
      <c r="BW79" s="244">
        <f>SUM(ช้างกลาง!L79)</f>
        <v>0</v>
      </c>
      <c r="BX79" s="244">
        <f>SUM(ช้างกลาง!M79)</f>
        <v>5</v>
      </c>
      <c r="BY79" s="244">
        <f>SUM(ช้างกลาง!N79)</f>
        <v>0.1</v>
      </c>
      <c r="BZ79" s="206">
        <f>SUM(เมือง!L79)</f>
        <v>7.79</v>
      </c>
      <c r="CA79" s="206">
        <f>SUM(เมือง!M79)</f>
        <v>1</v>
      </c>
      <c r="CB79" s="206">
        <f>SUM(เมือง!N79)</f>
        <v>0.02</v>
      </c>
    </row>
    <row r="80" spans="1:80" ht="18.75" customHeight="1">
      <c r="A80" s="112" t="s">
        <v>39</v>
      </c>
      <c r="B80" s="259">
        <v>2.13</v>
      </c>
      <c r="C80" s="360" t="s">
        <v>198</v>
      </c>
      <c r="D80" s="268"/>
      <c r="E80" s="274"/>
      <c r="F80" s="395">
        <v>2</v>
      </c>
      <c r="G80" s="276">
        <v>31</v>
      </c>
      <c r="H80" s="276">
        <v>30</v>
      </c>
      <c r="I80" s="276">
        <v>29</v>
      </c>
      <c r="J80" s="276">
        <v>28</v>
      </c>
      <c r="K80" s="276">
        <v>27</v>
      </c>
      <c r="L80" s="172">
        <f>SUM(ทุ่งสง!L80)</f>
        <v>0</v>
      </c>
      <c r="M80" s="172">
        <f>SUM(ทุ่งสง!M80)</f>
        <v>5</v>
      </c>
      <c r="N80" s="204">
        <f>SUM(ทุ่งสง!N80)</f>
        <v>0.1</v>
      </c>
      <c r="O80" s="206">
        <f>SUM(สิชล!L80)</f>
        <v>0</v>
      </c>
      <c r="P80" s="206">
        <f>SUM(สิชล!M80)</f>
        <v>5</v>
      </c>
      <c r="Q80" s="206">
        <f>SUM(สิชล!N80)</f>
        <v>0.1</v>
      </c>
      <c r="R80" s="209">
        <f>SUM(ท่าศาลา!L80)</f>
        <v>0</v>
      </c>
      <c r="S80" s="209">
        <f>SUM(ท่าศาลา!M80)</f>
        <v>5</v>
      </c>
      <c r="T80" s="209">
        <f>SUM(ท่าศาลา!N80)</f>
        <v>0.1</v>
      </c>
      <c r="U80" s="212">
        <f>SUM(ฉวาง!L80)</f>
        <v>0</v>
      </c>
      <c r="V80" s="212">
        <f>SUM(ฉวาง!M80)</f>
        <v>5</v>
      </c>
      <c r="W80" s="212">
        <f>SUM(ฉวาง!N80)</f>
        <v>0.1</v>
      </c>
      <c r="X80" s="214">
        <f>SUM(ปากพนัง!L80)</f>
        <v>0</v>
      </c>
      <c r="Y80" s="214">
        <f>SUM(ปากพนัง!M80)</f>
        <v>5</v>
      </c>
      <c r="Z80" s="214">
        <f>SUM(ปากพนัง!N80)</f>
        <v>0.1</v>
      </c>
      <c r="AA80" s="217">
        <f>SUM(ชะอวด!L80)</f>
        <v>0</v>
      </c>
      <c r="AB80" s="217">
        <f>SUM(ชะอวด!M80)</f>
        <v>5</v>
      </c>
      <c r="AC80" s="217">
        <f>SUM(ชะอวด!N80)</f>
        <v>0.1</v>
      </c>
      <c r="AD80" s="220">
        <f>SUM(ทุ่งใหญ่!L80)</f>
        <v>0</v>
      </c>
      <c r="AE80" s="220">
        <f>SUM(ทุ่งใหญ่!M80)</f>
        <v>5</v>
      </c>
      <c r="AF80" s="220">
        <f>SUM(ทุ่งใหญ่!N80)</f>
        <v>0.1</v>
      </c>
      <c r="AG80" s="209">
        <f>SUM(เชียรใหญ่!L80)</f>
        <v>0</v>
      </c>
      <c r="AH80" s="209">
        <f>SUM(เชียรใหญ่!M80)</f>
        <v>5</v>
      </c>
      <c r="AI80" s="209">
        <f>SUM(เชียรใหญ่!N80)</f>
        <v>0.1</v>
      </c>
      <c r="AJ80" s="224">
        <f>SUM(ร่อนพิบูลย์!L80)</f>
        <v>0</v>
      </c>
      <c r="AK80" s="224">
        <f>SUM(ร่อนพิบูลย์!M80)</f>
        <v>5</v>
      </c>
      <c r="AL80" s="224">
        <f>SUM(ร่อนพิบูลย์!N80)</f>
        <v>0.1</v>
      </c>
      <c r="AM80" s="227">
        <f>SUM(ลานสกา!L80)</f>
        <v>0</v>
      </c>
      <c r="AN80" s="227">
        <f>SUM(ลานสกา!M80)</f>
        <v>5</v>
      </c>
      <c r="AO80" s="227">
        <f>SUM(ลานสกา!N80)</f>
        <v>0.1</v>
      </c>
      <c r="AP80" s="231">
        <f>SUM(พิปูน!L80)</f>
        <v>0</v>
      </c>
      <c r="AQ80" s="231">
        <f>SUM(พิปูน!M80)</f>
        <v>5</v>
      </c>
      <c r="AR80" s="231">
        <f>SUM(พิปูน!N80)</f>
        <v>0.1</v>
      </c>
      <c r="AS80" s="235">
        <f>SUM(หัวไทร!L80)</f>
        <v>0</v>
      </c>
      <c r="AT80" s="235">
        <f>SUM(หัวไทร!M80)</f>
        <v>5</v>
      </c>
      <c r="AU80" s="235">
        <f>SUM(หัวไทร!N80)</f>
        <v>0.1</v>
      </c>
      <c r="AV80" s="237">
        <f>SUM(ขนอม!L80)</f>
        <v>0</v>
      </c>
      <c r="AW80" s="237">
        <f>SUM(ขนอม!M80)</f>
        <v>5</v>
      </c>
      <c r="AX80" s="237">
        <f>SUM(ขนอม!N80)</f>
        <v>0.1</v>
      </c>
      <c r="AY80" s="241">
        <f>SUM(นาบอน!L80)</f>
        <v>0</v>
      </c>
      <c r="AZ80" s="241">
        <f>SUM(นาบอน!M80)</f>
        <v>5</v>
      </c>
      <c r="BA80" s="241">
        <f>SUM(นาบอน!N80)</f>
        <v>0.1</v>
      </c>
      <c r="BB80" s="244">
        <f>SUM(พรหมคีรี!L80)</f>
        <v>0</v>
      </c>
      <c r="BC80" s="244">
        <f>SUM(พรหมคีรี!M80)</f>
        <v>5</v>
      </c>
      <c r="BD80" s="244">
        <f>SUM(พรหมคีรี!N80)</f>
        <v>0.1</v>
      </c>
      <c r="BE80" s="247">
        <f>SUM(บางขัน!L80)</f>
        <v>0</v>
      </c>
      <c r="BF80" s="247">
        <f>SUM(บางขัน!M80)</f>
        <v>5</v>
      </c>
      <c r="BG80" s="247">
        <f>SUM(บางขัน!N80)</f>
        <v>0.1</v>
      </c>
      <c r="BH80" s="231">
        <f>SUM(จุฬาภรณ์!L80)</f>
        <v>0</v>
      </c>
      <c r="BI80" s="231">
        <f>SUM(จุฬาภรณ์!M80)</f>
        <v>5</v>
      </c>
      <c r="BJ80" s="231">
        <f>SUM(จุฬาภรณ์!N80)</f>
        <v>0.1</v>
      </c>
      <c r="BK80" s="252">
        <f>SUM(ถ้ำพรรณรา!L80)</f>
        <v>0</v>
      </c>
      <c r="BL80" s="252">
        <f>SUM(ถ้ำพรรณรา!M80)</f>
        <v>5</v>
      </c>
      <c r="BM80" s="252">
        <f>SUM(ถ้ำพรรณรา!N80)</f>
        <v>0.1</v>
      </c>
      <c r="BN80" s="220">
        <f>SUM(พระพรหม!L80)</f>
        <v>0</v>
      </c>
      <c r="BO80" s="220">
        <f>SUM(พระพรหม!M80)</f>
        <v>5</v>
      </c>
      <c r="BP80" s="220">
        <f>SUM(พระพรหม!N80)</f>
        <v>0.1</v>
      </c>
      <c r="BQ80" s="206">
        <f>SUM(เฉลิมพระเกียรติ!L80)</f>
        <v>0</v>
      </c>
      <c r="BR80" s="206">
        <f>SUM(เฉลิมพระเกียรติ!M80)</f>
        <v>5</v>
      </c>
      <c r="BS80" s="206">
        <f>SUM(เฉลิมพระเกียรติ!N80)</f>
        <v>0.1</v>
      </c>
      <c r="BT80" s="209">
        <f>SUM(นบพิตำ!L80)</f>
        <v>0</v>
      </c>
      <c r="BU80" s="209">
        <f>SUM(นบพิตำ!M80)</f>
        <v>5</v>
      </c>
      <c r="BV80" s="209">
        <f>SUM(นบพิตำ!N80)</f>
        <v>0.1</v>
      </c>
      <c r="BW80" s="244">
        <f>SUM(ช้างกลาง!L80)</f>
        <v>0</v>
      </c>
      <c r="BX80" s="244">
        <f>SUM(ช้างกลาง!M80)</f>
        <v>5</v>
      </c>
      <c r="BY80" s="244">
        <f>SUM(ช้างกลาง!N80)</f>
        <v>0.1</v>
      </c>
      <c r="BZ80" s="206">
        <f>SUM(เมือง!L80)</f>
        <v>0</v>
      </c>
      <c r="CA80" s="206">
        <f>SUM(เมือง!M80)</f>
        <v>5</v>
      </c>
      <c r="CB80" s="206">
        <f>SUM(เมือง!N80)</f>
        <v>0.1</v>
      </c>
    </row>
    <row r="81" spans="1:80" ht="18.75" customHeight="1">
      <c r="A81" s="112" t="s">
        <v>39</v>
      </c>
      <c r="B81" s="279">
        <v>2.14</v>
      </c>
      <c r="C81" s="423" t="s">
        <v>200</v>
      </c>
      <c r="D81" s="281"/>
      <c r="E81" s="424"/>
      <c r="F81" s="395">
        <v>2</v>
      </c>
      <c r="G81" s="362">
        <v>0</v>
      </c>
      <c r="H81" s="362"/>
      <c r="I81" s="362"/>
      <c r="J81" s="362"/>
      <c r="K81" s="362">
        <v>5</v>
      </c>
      <c r="L81" s="375">
        <f>SUM(ทุ่งสง!L81)</f>
        <v>5</v>
      </c>
      <c r="M81" s="375">
        <f>SUM(ทุ่งสง!M81)</f>
        <v>5</v>
      </c>
      <c r="N81" s="378">
        <f>SUM(ทุ่งสง!N81)</f>
        <v>0.1</v>
      </c>
      <c r="O81" s="380">
        <f>SUM(สิชล!L81)</f>
        <v>0</v>
      </c>
      <c r="P81" s="380">
        <f>SUM(สิชล!M81)</f>
        <v>5</v>
      </c>
      <c r="Q81" s="380">
        <f>SUM(สิชล!N81)</f>
        <v>0.1</v>
      </c>
      <c r="R81" s="383">
        <f>SUM(ท่าศาลา!L81)</f>
        <v>0</v>
      </c>
      <c r="S81" s="383">
        <f>SUM(ท่าศาลา!M81)</f>
        <v>5</v>
      </c>
      <c r="T81" s="383">
        <f>SUM(ท่าศาลา!N81)</f>
        <v>0.1</v>
      </c>
      <c r="U81" s="386">
        <f>SUM(ฉวาง!L81)</f>
        <v>0</v>
      </c>
      <c r="V81" s="386">
        <f>SUM(ฉวาง!M81)</f>
        <v>5</v>
      </c>
      <c r="W81" s="386">
        <f>SUM(ฉวาง!N81)</f>
        <v>0.1</v>
      </c>
      <c r="X81" s="389">
        <f>SUM(ปากพนัง!L81)</f>
        <v>0</v>
      </c>
      <c r="Y81" s="389">
        <f>SUM(ปากพนัง!M81)</f>
        <v>5</v>
      </c>
      <c r="Z81" s="389">
        <f>SUM(ปากพนัง!N81)</f>
        <v>0.1</v>
      </c>
      <c r="AA81" s="394">
        <f>SUM(ชะอวด!L81)</f>
        <v>0</v>
      </c>
      <c r="AB81" s="394">
        <f>SUM(ชะอวด!M81)</f>
        <v>5</v>
      </c>
      <c r="AC81" s="394">
        <f>SUM(ชะอวด!N81)</f>
        <v>0.1</v>
      </c>
      <c r="AD81" s="397">
        <f>SUM(ทุ่งใหญ่!L81)</f>
        <v>0</v>
      </c>
      <c r="AE81" s="397">
        <f>SUM(ทุ่งใหญ่!M81)</f>
        <v>5</v>
      </c>
      <c r="AF81" s="397">
        <f>SUM(ทุ่งใหญ่!N81)</f>
        <v>0.1</v>
      </c>
      <c r="AG81" s="383">
        <f>SUM(เชียรใหญ่!L81)</f>
        <v>0</v>
      </c>
      <c r="AH81" s="383">
        <f>SUM(เชียรใหญ่!M81)</f>
        <v>5</v>
      </c>
      <c r="AI81" s="383">
        <f>SUM(เชียรใหญ่!N81)</f>
        <v>0.1</v>
      </c>
      <c r="AJ81" s="398">
        <f>SUM(ร่อนพิบูลย์!L81)</f>
        <v>0</v>
      </c>
      <c r="AK81" s="398">
        <f>SUM(ร่อนพิบูลย์!M81)</f>
        <v>5</v>
      </c>
      <c r="AL81" s="398">
        <f>SUM(ร่อนพิบูลย์!N81)</f>
        <v>0.1</v>
      </c>
      <c r="AM81" s="401">
        <f>SUM(ลานสกา!L81)</f>
        <v>0</v>
      </c>
      <c r="AN81" s="401">
        <f>SUM(ลานสกา!M81)</f>
        <v>5</v>
      </c>
      <c r="AO81" s="401">
        <f>SUM(ลานสกา!N81)</f>
        <v>0.1</v>
      </c>
      <c r="AP81" s="402">
        <f>SUM(พิปูน!L81)</f>
        <v>0</v>
      </c>
      <c r="AQ81" s="402">
        <f>SUM(พิปูน!M81)</f>
        <v>5</v>
      </c>
      <c r="AR81" s="402">
        <f>SUM(พิปูน!N81)</f>
        <v>0.1</v>
      </c>
      <c r="AS81" s="406">
        <f>SUM(หัวไทร!L81)</f>
        <v>0</v>
      </c>
      <c r="AT81" s="406">
        <f>SUM(หัวไทร!M81)</f>
        <v>5</v>
      </c>
      <c r="AU81" s="406">
        <f>SUM(หัวไทร!N81)</f>
        <v>0.1</v>
      </c>
      <c r="AV81" s="410">
        <f>SUM(ขนอม!L81)</f>
        <v>0</v>
      </c>
      <c r="AW81" s="410">
        <f>SUM(ขนอม!M81)</f>
        <v>5</v>
      </c>
      <c r="AX81" s="410">
        <f>SUM(ขนอม!N81)</f>
        <v>0.1</v>
      </c>
      <c r="AY81" s="415">
        <f>SUM(นาบอน!L81)</f>
        <v>0</v>
      </c>
      <c r="AZ81" s="415">
        <f>SUM(นาบอน!M81)</f>
        <v>5</v>
      </c>
      <c r="BA81" s="415">
        <f>SUM(นาบอน!N81)</f>
        <v>0.1</v>
      </c>
      <c r="BB81" s="418">
        <f>SUM(พรหมคีรี!L81)</f>
        <v>0</v>
      </c>
      <c r="BC81" s="418">
        <f>SUM(พรหมคีรี!M81)</f>
        <v>0</v>
      </c>
      <c r="BD81" s="418">
        <f>SUM(พรหมคีรี!N81)</f>
        <v>0</v>
      </c>
      <c r="BE81" s="421">
        <f>SUM(บางขัน!L81)</f>
        <v>0</v>
      </c>
      <c r="BF81" s="421">
        <f>SUM(บางขัน!M81)</f>
        <v>5</v>
      </c>
      <c r="BG81" s="421">
        <f>SUM(บางขัน!N81)</f>
        <v>0.1</v>
      </c>
      <c r="BH81" s="402">
        <f>SUM(จุฬาภรณ์!L81)</f>
        <v>0</v>
      </c>
      <c r="BI81" s="402">
        <f>SUM(จุฬาภรณ์!M81)</f>
        <v>5</v>
      </c>
      <c r="BJ81" s="402">
        <f>SUM(จุฬาภรณ์!N81)</f>
        <v>0.1</v>
      </c>
      <c r="BK81" s="434">
        <f>SUM(ถ้ำพรรณรา!L81)</f>
        <v>0</v>
      </c>
      <c r="BL81" s="434">
        <f>SUM(ถ้ำพรรณรา!M81)</f>
        <v>5</v>
      </c>
      <c r="BM81" s="434">
        <f>SUM(ถ้ำพรรณรา!N81)</f>
        <v>0.1</v>
      </c>
      <c r="BN81" s="397">
        <f>SUM(พระพรหม!L81)</f>
        <v>0</v>
      </c>
      <c r="BO81" s="397">
        <f>SUM(พระพรหม!M81)</f>
        <v>5</v>
      </c>
      <c r="BP81" s="397">
        <f>SUM(พระพรหม!N81)</f>
        <v>0.1</v>
      </c>
      <c r="BQ81" s="380">
        <f>SUM(เฉลิมพระเกียรติ!L81)</f>
        <v>0</v>
      </c>
      <c r="BR81" s="380">
        <f>SUM(เฉลิมพระเกียรติ!M81)</f>
        <v>5</v>
      </c>
      <c r="BS81" s="380">
        <f>SUM(เฉลิมพระเกียรติ!N81)</f>
        <v>0.1</v>
      </c>
      <c r="BT81" s="383">
        <f>SUM(นบพิตำ!L81)</f>
        <v>0</v>
      </c>
      <c r="BU81" s="383">
        <f>SUM(นบพิตำ!M81)</f>
        <v>5</v>
      </c>
      <c r="BV81" s="383">
        <f>SUM(นบพิตำ!N81)</f>
        <v>0.1</v>
      </c>
      <c r="BW81" s="418">
        <f>SUM(ช้างกลาง!L81)</f>
        <v>0</v>
      </c>
      <c r="BX81" s="418">
        <f>SUM(ช้างกลาง!M81)</f>
        <v>5</v>
      </c>
      <c r="BY81" s="418">
        <f>SUM(ช้างกลาง!N81)</f>
        <v>0.1</v>
      </c>
      <c r="BZ81" s="206">
        <f>SUM(เมือง!L81)</f>
        <v>0</v>
      </c>
      <c r="CA81" s="206">
        <f>SUM(เมือง!M81)</f>
        <v>5</v>
      </c>
      <c r="CB81" s="206">
        <f>SUM(เมือง!N81)</f>
        <v>0.1</v>
      </c>
    </row>
    <row r="82" spans="1:80" ht="18.75" customHeight="1">
      <c r="A82" s="400"/>
      <c r="B82" s="355"/>
      <c r="C82" s="350" t="s">
        <v>201</v>
      </c>
      <c r="D82" s="426"/>
      <c r="E82" s="426"/>
      <c r="F82" s="407">
        <v>15</v>
      </c>
      <c r="G82" s="355"/>
      <c r="H82" s="355"/>
      <c r="I82" s="355"/>
      <c r="J82" s="355" t="s">
        <v>271</v>
      </c>
      <c r="K82" s="355"/>
      <c r="L82" s="493" t="s">
        <v>38</v>
      </c>
      <c r="M82" s="493">
        <f>SUM(M83*5)/100</f>
        <v>1.5</v>
      </c>
      <c r="N82" s="493">
        <f>SUM(N70:N81)</f>
        <v>0.56899999999999995</v>
      </c>
      <c r="O82" s="494"/>
      <c r="P82" s="494"/>
      <c r="Q82" s="493">
        <f>SUM(Q70:Q81)</f>
        <v>0.69579999999999997</v>
      </c>
      <c r="R82" s="494"/>
      <c r="S82" s="494"/>
      <c r="T82" s="493">
        <f>SUM(T70:T81)</f>
        <v>0.68719999999999992</v>
      </c>
      <c r="U82" s="494"/>
      <c r="V82" s="494"/>
      <c r="W82" s="493">
        <f>SUM(W70:W81)</f>
        <v>0.6490999999999999</v>
      </c>
      <c r="X82" s="494"/>
      <c r="Y82" s="494"/>
      <c r="Z82" s="493">
        <f>SUM(Z70:Z81)</f>
        <v>0.64569999999999983</v>
      </c>
      <c r="AA82" s="494"/>
      <c r="AB82" s="494"/>
      <c r="AC82" s="493">
        <f>SUM(AC70:AC81)</f>
        <v>0.71</v>
      </c>
      <c r="AD82" s="494"/>
      <c r="AE82" s="494"/>
      <c r="AF82" s="493">
        <f>SUM(AF70:AF81)</f>
        <v>0.65148000000000006</v>
      </c>
      <c r="AG82" s="494"/>
      <c r="AH82" s="494"/>
      <c r="AI82" s="493">
        <f>SUM(AI70:AI81)</f>
        <v>0.86419999999999997</v>
      </c>
      <c r="AJ82" s="494"/>
      <c r="AK82" s="494"/>
      <c r="AL82" s="493">
        <f>SUM(AL70:AL81)</f>
        <v>0.72599999999999987</v>
      </c>
      <c r="AM82" s="494"/>
      <c r="AN82" s="494"/>
      <c r="AO82" s="493">
        <f>SUM(AO70:AO81)</f>
        <v>0.66999999999999993</v>
      </c>
      <c r="AP82" s="494"/>
      <c r="AQ82" s="494"/>
      <c r="AR82" s="493">
        <f>SUM(AR70:AR81)</f>
        <v>0.60830000000000006</v>
      </c>
      <c r="AS82" s="494"/>
      <c r="AT82" s="494"/>
      <c r="AU82" s="493">
        <f>SUM(AU70:AU81)</f>
        <v>0.71569999999999989</v>
      </c>
      <c r="AV82" s="494"/>
      <c r="AW82" s="494"/>
      <c r="AX82" s="493">
        <f>SUM(AX70:AX81)</f>
        <v>0.59</v>
      </c>
      <c r="AY82" s="494"/>
      <c r="AZ82" s="494"/>
      <c r="BA82" s="493">
        <f>SUM(BA70:BA81)</f>
        <v>0.76369999999999993</v>
      </c>
      <c r="BB82" s="494"/>
      <c r="BC82" s="494"/>
      <c r="BD82" s="493">
        <f>SUM(BD70:BD81)</f>
        <v>0.67023999999999995</v>
      </c>
      <c r="BE82" s="494"/>
      <c r="BF82" s="494"/>
      <c r="BG82" s="493">
        <f>SUM(BG70:BG81)</f>
        <v>0.78999999999999992</v>
      </c>
      <c r="BH82" s="494"/>
      <c r="BI82" s="494"/>
      <c r="BJ82" s="493">
        <f>SUM(BJ70:BJ81)</f>
        <v>0.71</v>
      </c>
      <c r="BK82" s="494"/>
      <c r="BL82" s="494"/>
      <c r="BM82" s="493">
        <f>SUM(BM70:BM81)</f>
        <v>0.56179999999999997</v>
      </c>
      <c r="BN82" s="494"/>
      <c r="BO82" s="494"/>
      <c r="BP82" s="493">
        <f>SUM(BP70:BP81)</f>
        <v>0.64843999999999991</v>
      </c>
      <c r="BQ82" s="494"/>
      <c r="BR82" s="494"/>
      <c r="BS82" s="493">
        <f>SUM(BS70:BS81)</f>
        <v>0.43000000000000005</v>
      </c>
      <c r="BT82" s="494"/>
      <c r="BU82" s="494"/>
      <c r="BV82" s="493">
        <f>SUM(BV70:BV81)</f>
        <v>0.61</v>
      </c>
      <c r="BW82" s="494"/>
      <c r="BX82" s="494"/>
      <c r="BY82" s="493">
        <f>SUM(BY70:BY81)</f>
        <v>0.59</v>
      </c>
      <c r="BZ82" s="494"/>
      <c r="CA82" s="494"/>
      <c r="CB82" s="493">
        <f>SUM(CB70:CB81)</f>
        <v>0.59716000000000002</v>
      </c>
    </row>
    <row r="83" spans="1:80" ht="18.75" customHeight="1">
      <c r="A83" s="400"/>
      <c r="B83" s="154"/>
      <c r="C83" s="156" t="s">
        <v>203</v>
      </c>
      <c r="D83" s="428"/>
      <c r="E83" s="428"/>
      <c r="F83" s="419"/>
      <c r="G83" s="154"/>
      <c r="H83" s="154"/>
      <c r="I83" s="154"/>
      <c r="J83" s="154"/>
      <c r="K83" s="154"/>
      <c r="L83" s="493" t="s">
        <v>230</v>
      </c>
      <c r="M83" s="493">
        <v>30</v>
      </c>
      <c r="N83" s="493">
        <f>SUM(N82*30)/1.5</f>
        <v>11.38</v>
      </c>
      <c r="O83" s="495"/>
      <c r="P83" s="495"/>
      <c r="Q83" s="493">
        <f>SUM(Q82*30)/1.5</f>
        <v>13.915999999999999</v>
      </c>
      <c r="R83" s="495"/>
      <c r="S83" s="495"/>
      <c r="T83" s="493">
        <f>SUM(T82*30)/1.5</f>
        <v>13.743999999999998</v>
      </c>
      <c r="U83" s="495"/>
      <c r="V83" s="495"/>
      <c r="W83" s="493">
        <f>SUM(W82*30)/1.5</f>
        <v>12.981999999999998</v>
      </c>
      <c r="X83" s="495"/>
      <c r="Y83" s="495"/>
      <c r="Z83" s="493">
        <f>SUM(Z82*30)/1.5</f>
        <v>12.913999999999996</v>
      </c>
      <c r="AA83" s="495"/>
      <c r="AB83" s="495"/>
      <c r="AC83" s="493">
        <f>SUM(AC82*30)/1.5</f>
        <v>14.199999999999998</v>
      </c>
      <c r="AD83" s="495"/>
      <c r="AE83" s="495"/>
      <c r="AF83" s="493">
        <f>SUM(AF82*30)/1.5</f>
        <v>13.029600000000002</v>
      </c>
      <c r="AG83" s="495"/>
      <c r="AH83" s="495"/>
      <c r="AI83" s="493">
        <f>SUM(AI82*30)/1.5</f>
        <v>17.283999999999999</v>
      </c>
      <c r="AJ83" s="495"/>
      <c r="AK83" s="495"/>
      <c r="AL83" s="493">
        <f>SUM(AL82*30)/1.5</f>
        <v>14.519999999999998</v>
      </c>
      <c r="AM83" s="495"/>
      <c r="AN83" s="495"/>
      <c r="AO83" s="493">
        <f>SUM(AO82*30)/1.5</f>
        <v>13.399999999999999</v>
      </c>
      <c r="AP83" s="495"/>
      <c r="AQ83" s="495"/>
      <c r="AR83" s="493">
        <f>SUM(AR82*30)/1.5</f>
        <v>12.166000000000002</v>
      </c>
      <c r="AS83" s="495"/>
      <c r="AT83" s="495"/>
      <c r="AU83" s="493">
        <f>SUM(AU82*30)/1.5</f>
        <v>14.313999999999998</v>
      </c>
      <c r="AV83" s="495"/>
      <c r="AW83" s="495"/>
      <c r="AX83" s="493">
        <f>SUM(AX82*30)/1.5</f>
        <v>11.799999999999999</v>
      </c>
      <c r="AY83" s="495"/>
      <c r="AZ83" s="495"/>
      <c r="BA83" s="493">
        <f>SUM(BA82*30)/1.5</f>
        <v>15.273999999999999</v>
      </c>
      <c r="BB83" s="495"/>
      <c r="BC83" s="495"/>
      <c r="BD83" s="493">
        <f>SUM(BD82*30)/1.5</f>
        <v>13.4048</v>
      </c>
      <c r="BE83" s="495"/>
      <c r="BF83" s="495"/>
      <c r="BG83" s="493">
        <f>SUM(BG82*30)/1.5</f>
        <v>15.799999999999999</v>
      </c>
      <c r="BH83" s="495"/>
      <c r="BI83" s="495"/>
      <c r="BJ83" s="493">
        <f>SUM(BJ82*30)/1.5</f>
        <v>14.199999999999998</v>
      </c>
      <c r="BK83" s="495"/>
      <c r="BL83" s="495"/>
      <c r="BM83" s="493">
        <f>SUM(BM82*30)/1.5</f>
        <v>11.235999999999999</v>
      </c>
      <c r="BN83" s="495"/>
      <c r="BO83" s="495"/>
      <c r="BP83" s="493">
        <f>SUM(BP82*30)/1.5</f>
        <v>12.968799999999996</v>
      </c>
      <c r="BQ83" s="495"/>
      <c r="BR83" s="495"/>
      <c r="BS83" s="493">
        <f>SUM(BS82*30)/1.5</f>
        <v>8.6000000000000014</v>
      </c>
      <c r="BT83" s="495"/>
      <c r="BU83" s="495"/>
      <c r="BV83" s="493">
        <f>SUM(BV82*30)/1.5</f>
        <v>12.200000000000001</v>
      </c>
      <c r="BW83" s="495"/>
      <c r="BX83" s="495"/>
      <c r="BY83" s="493">
        <f>SUM(BY82*30)/1.5</f>
        <v>11.799999999999999</v>
      </c>
      <c r="BZ83" s="495"/>
      <c r="CA83" s="495"/>
      <c r="CB83" s="493">
        <f>SUM(CB82*30)/1.5</f>
        <v>11.943199999999999</v>
      </c>
    </row>
    <row r="84" spans="1:80" ht="18.75" customHeight="1">
      <c r="A84" s="112" t="s">
        <v>39</v>
      </c>
      <c r="B84" s="403">
        <v>3.1</v>
      </c>
      <c r="C84" s="430" t="s">
        <v>204</v>
      </c>
      <c r="D84" s="365" t="s">
        <v>130</v>
      </c>
      <c r="E84" s="432"/>
      <c r="F84" s="335">
        <v>5</v>
      </c>
      <c r="G84" s="87" t="s">
        <v>121</v>
      </c>
      <c r="H84" s="87" t="s">
        <v>122</v>
      </c>
      <c r="I84" s="87" t="s">
        <v>123</v>
      </c>
      <c r="J84" s="87" t="s">
        <v>124</v>
      </c>
      <c r="K84" s="87" t="s">
        <v>125</v>
      </c>
      <c r="L84" s="172">
        <f>SUM(ทุ่งสง!L84)</f>
        <v>4</v>
      </c>
      <c r="M84" s="172">
        <f>SUM(ทุ่งสง!M84)</f>
        <v>4</v>
      </c>
      <c r="N84" s="204">
        <f>SUM(ทุ่งสง!N84)</f>
        <v>0.2</v>
      </c>
      <c r="O84" s="448">
        <f>SUM(สิชล!L84)</f>
        <v>4</v>
      </c>
      <c r="P84" s="448">
        <f>SUM(สิชล!M84)</f>
        <v>4</v>
      </c>
      <c r="Q84" s="448">
        <f>SUM(สิชล!N84)</f>
        <v>0.2</v>
      </c>
      <c r="R84" s="451">
        <f>SUM(ท่าศาลา!L84)</f>
        <v>4</v>
      </c>
      <c r="S84" s="451">
        <f>SUM(ท่าศาลา!M84)</f>
        <v>4</v>
      </c>
      <c r="T84" s="451">
        <f>SUM(ท่าศาลา!N84)</f>
        <v>0.2</v>
      </c>
      <c r="U84" s="456">
        <f>SUM(ฉวาง!L84)</f>
        <v>4</v>
      </c>
      <c r="V84" s="456">
        <f>SUM(ฉวาง!M84)</f>
        <v>4</v>
      </c>
      <c r="W84" s="456">
        <f>SUM(ฉวาง!N84)</f>
        <v>0.2</v>
      </c>
      <c r="X84" s="460">
        <f>SUM(ปากพนัง!L84)</f>
        <v>4</v>
      </c>
      <c r="Y84" s="460">
        <f>SUM(ปากพนัง!M84)</f>
        <v>4</v>
      </c>
      <c r="Z84" s="460">
        <f>SUM(ปากพนัง!N84)</f>
        <v>0.2</v>
      </c>
      <c r="AA84" s="463">
        <f>SUM(ชะอวด!L84)</f>
        <v>4</v>
      </c>
      <c r="AB84" s="463">
        <f>SUM(ชะอวด!M84)</f>
        <v>4</v>
      </c>
      <c r="AC84" s="463">
        <f>SUM(ชะอวด!N84)</f>
        <v>0.2</v>
      </c>
      <c r="AD84" s="467">
        <f>SUM(ทุ่งใหญ่!L84)</f>
        <v>4</v>
      </c>
      <c r="AE84" s="467">
        <f>SUM(ทุ่งใหญ่!M84)</f>
        <v>4</v>
      </c>
      <c r="AF84" s="467">
        <f>SUM(ทุ่งใหญ่!N84)</f>
        <v>0.2</v>
      </c>
      <c r="AG84" s="451">
        <f>SUM(เชียรใหญ่!L84)</f>
        <v>4</v>
      </c>
      <c r="AH84" s="451">
        <f>SUM(เชียรใหญ่!M84)</f>
        <v>4</v>
      </c>
      <c r="AI84" s="451">
        <f>SUM(เชียรใหญ่!N84)</f>
        <v>0.2</v>
      </c>
      <c r="AJ84" s="472">
        <f>SUM(ร่อนพิบูลย์!L84)</f>
        <v>4</v>
      </c>
      <c r="AK84" s="472">
        <f>SUM(ร่อนพิบูลย์!M84)</f>
        <v>4</v>
      </c>
      <c r="AL84" s="472">
        <f>SUM(ร่อนพิบูลย์!N84)</f>
        <v>0.2</v>
      </c>
      <c r="AM84" s="473">
        <f>SUM(ลานสกา!L84)</f>
        <v>4</v>
      </c>
      <c r="AN84" s="473">
        <f>SUM(ลานสกา!M84)</f>
        <v>4</v>
      </c>
      <c r="AO84" s="473">
        <f>SUM(ลานสกา!N84)</f>
        <v>0.2</v>
      </c>
      <c r="AP84" s="475">
        <f>SUM(พิปูน!L84)</f>
        <v>4</v>
      </c>
      <c r="AQ84" s="475">
        <f>SUM(พิปูน!M84)</f>
        <v>4</v>
      </c>
      <c r="AR84" s="475">
        <f>SUM(พิปูน!N84)</f>
        <v>0.2</v>
      </c>
      <c r="AS84" s="478">
        <f>SUM(หัวไทร!L84)</f>
        <v>4</v>
      </c>
      <c r="AT84" s="478">
        <f>SUM(หัวไทร!M84)</f>
        <v>4</v>
      </c>
      <c r="AU84" s="478">
        <f>SUM(หัวไทร!N84)</f>
        <v>0.2</v>
      </c>
      <c r="AV84" s="480">
        <f>SUM(ขนอม!L84)</f>
        <v>4</v>
      </c>
      <c r="AW84" s="480">
        <f>SUM(ขนอม!M84)</f>
        <v>4</v>
      </c>
      <c r="AX84" s="480">
        <f>SUM(ขนอม!N84)</f>
        <v>0.2</v>
      </c>
      <c r="AY84" s="482">
        <f>SUM(นาบอน!L84)</f>
        <v>4</v>
      </c>
      <c r="AZ84" s="482">
        <f>SUM(นาบอน!M84)</f>
        <v>4</v>
      </c>
      <c r="BA84" s="482">
        <f>SUM(นาบอน!N84)</f>
        <v>0.2</v>
      </c>
      <c r="BB84" s="483">
        <f>SUM(พรหมคีรี!L84)</f>
        <v>4</v>
      </c>
      <c r="BC84" s="483">
        <f>SUM(พรหมคีรี!M84)</f>
        <v>4</v>
      </c>
      <c r="BD84" s="483">
        <f>SUM(พรหมคีรี!N84)</f>
        <v>0.2</v>
      </c>
      <c r="BE84" s="484">
        <f>SUM(บางขัน!L84)</f>
        <v>4</v>
      </c>
      <c r="BF84" s="484">
        <f>SUM(บางขัน!M84)</f>
        <v>4</v>
      </c>
      <c r="BG84" s="484">
        <f>SUM(บางขัน!N84)</f>
        <v>0.2</v>
      </c>
      <c r="BH84" s="475">
        <f>SUM(จุฬาภรณ์!L84)</f>
        <v>4</v>
      </c>
      <c r="BI84" s="475">
        <f>SUM(จุฬาภรณ์!M84)</f>
        <v>4</v>
      </c>
      <c r="BJ84" s="475">
        <f>SUM(จุฬาภรณ์!N84)</f>
        <v>0.2</v>
      </c>
      <c r="BK84" s="485">
        <f>SUM(ถ้ำพรรณรา!L84)</f>
        <v>4</v>
      </c>
      <c r="BL84" s="485">
        <f>SUM(ถ้ำพรรณรา!M84)</f>
        <v>4</v>
      </c>
      <c r="BM84" s="485">
        <f>SUM(ถ้ำพรรณรา!N84)</f>
        <v>0.2</v>
      </c>
      <c r="BN84" s="467">
        <f>SUM(พระพรหม!L84)</f>
        <v>4</v>
      </c>
      <c r="BO84" s="467">
        <f>SUM(พระพรหม!M84)</f>
        <v>4</v>
      </c>
      <c r="BP84" s="467">
        <f>SUM(พระพรหม!N84)</f>
        <v>0.2</v>
      </c>
      <c r="BQ84" s="448">
        <f>SUM(เฉลิมพระเกียรติ!L84)</f>
        <v>4</v>
      </c>
      <c r="BR84" s="448">
        <f>SUM(เฉลิมพระเกียรติ!M84)</f>
        <v>4</v>
      </c>
      <c r="BS84" s="448">
        <f>SUM(เฉลิมพระเกียรติ!N84)</f>
        <v>0.2</v>
      </c>
      <c r="BT84" s="451">
        <f>SUM(นบพิตำ!L84)</f>
        <v>5</v>
      </c>
      <c r="BU84" s="451">
        <f>SUM(นบพิตำ!M84)</f>
        <v>5</v>
      </c>
      <c r="BV84" s="451">
        <f>SUM(นบพิตำ!N84)</f>
        <v>0.25</v>
      </c>
      <c r="BW84" s="483">
        <f>SUM(ช้างกลาง!L84)</f>
        <v>4</v>
      </c>
      <c r="BX84" s="483">
        <f>SUM(ช้างกลาง!M84)</f>
        <v>4</v>
      </c>
      <c r="BY84" s="483">
        <f>SUM(ช้างกลาง!N84)</f>
        <v>0.2</v>
      </c>
      <c r="BZ84" s="206">
        <f>SUM(เมือง!L84)</f>
        <v>4</v>
      </c>
      <c r="CA84" s="206">
        <f>SUM(เมือง!M84)</f>
        <v>4</v>
      </c>
      <c r="CB84" s="206">
        <f>SUM(เมือง!N84)</f>
        <v>0.2</v>
      </c>
    </row>
    <row r="85" spans="1:80" ht="18.75" customHeight="1">
      <c r="A85" s="112"/>
      <c r="B85" s="403">
        <v>3.2</v>
      </c>
      <c r="C85" s="422" t="s">
        <v>205</v>
      </c>
      <c r="D85" s="360"/>
      <c r="E85" s="341"/>
      <c r="F85" s="335">
        <v>5</v>
      </c>
      <c r="G85" s="276">
        <v>94</v>
      </c>
      <c r="H85" s="276">
        <v>95</v>
      </c>
      <c r="I85" s="276">
        <v>96</v>
      </c>
      <c r="J85" s="276">
        <v>97</v>
      </c>
      <c r="K85" s="276">
        <v>98</v>
      </c>
      <c r="L85" s="172">
        <f>SUM(ทุ่งสง!L85)</f>
        <v>0</v>
      </c>
      <c r="M85" s="172">
        <f>SUM(ทุ่งสง!M85)</f>
        <v>1</v>
      </c>
      <c r="N85" s="204">
        <f>SUM(ทุ่งสง!N85)</f>
        <v>0.05</v>
      </c>
      <c r="O85" s="206">
        <f>SUM(สิชล!L85)</f>
        <v>0</v>
      </c>
      <c r="P85" s="206">
        <f>SUM(สิชล!M85)</f>
        <v>1</v>
      </c>
      <c r="Q85" s="206">
        <f>SUM(สิชล!N85)</f>
        <v>0.05</v>
      </c>
      <c r="R85" s="209">
        <f>SUM(ท่าศาลา!L85)</f>
        <v>0</v>
      </c>
      <c r="S85" s="209">
        <f>SUM(ท่าศาลา!M85)</f>
        <v>1</v>
      </c>
      <c r="T85" s="209">
        <f>SUM(ท่าศาลา!N85)</f>
        <v>0.05</v>
      </c>
      <c r="U85" s="212">
        <f>SUM(ฉวาง!L85)</f>
        <v>0</v>
      </c>
      <c r="V85" s="212">
        <f>SUM(ฉวาง!M85)</f>
        <v>1</v>
      </c>
      <c r="W85" s="212">
        <f>SUM(ฉวาง!N85)</f>
        <v>0.05</v>
      </c>
      <c r="X85" s="214">
        <f>SUM(ปากพนัง!L85)</f>
        <v>0</v>
      </c>
      <c r="Y85" s="214">
        <f>SUM(ปากพนัง!M85)</f>
        <v>1</v>
      </c>
      <c r="Z85" s="214">
        <f>SUM(ปากพนัง!N85)</f>
        <v>0.05</v>
      </c>
      <c r="AA85" s="217">
        <f>SUM(ชะอวด!L85)</f>
        <v>0</v>
      </c>
      <c r="AB85" s="217">
        <f>SUM(ชะอวด!M85)</f>
        <v>1</v>
      </c>
      <c r="AC85" s="217">
        <f>SUM(ชะอวด!N85)</f>
        <v>0.05</v>
      </c>
      <c r="AD85" s="220">
        <f>SUM(ทุ่งใหญ่!L85)</f>
        <v>0</v>
      </c>
      <c r="AE85" s="220">
        <f>SUM(ทุ่งใหญ่!M85)</f>
        <v>1</v>
      </c>
      <c r="AF85" s="220">
        <f>SUM(ทุ่งใหญ่!N85)</f>
        <v>0.05</v>
      </c>
      <c r="AG85" s="209">
        <f>SUM(เชียรใหญ่!L85)</f>
        <v>0</v>
      </c>
      <c r="AH85" s="209">
        <f>SUM(เชียรใหญ่!M85)</f>
        <v>1</v>
      </c>
      <c r="AI85" s="209">
        <f>SUM(เชียรใหญ่!N85)</f>
        <v>0.05</v>
      </c>
      <c r="AJ85" s="224">
        <f>SUM(ร่อนพิบูลย์!L85)</f>
        <v>0</v>
      </c>
      <c r="AK85" s="224">
        <f>SUM(ร่อนพิบูลย์!M85)</f>
        <v>1</v>
      </c>
      <c r="AL85" s="224">
        <f>SUM(ร่อนพิบูลย์!N85)</f>
        <v>0.05</v>
      </c>
      <c r="AM85" s="227">
        <f>SUM(ลานสกา!L85)</f>
        <v>0</v>
      </c>
      <c r="AN85" s="227">
        <f>SUM(ลานสกา!M85)</f>
        <v>1</v>
      </c>
      <c r="AO85" s="227">
        <f>SUM(ลานสกา!N85)</f>
        <v>0.05</v>
      </c>
      <c r="AP85" s="231">
        <f>SUM(พิปูน!L85)</f>
        <v>0</v>
      </c>
      <c r="AQ85" s="231">
        <f>SUM(พิปูน!M85)</f>
        <v>1</v>
      </c>
      <c r="AR85" s="231">
        <f>SUM(พิปูน!N85)</f>
        <v>0.05</v>
      </c>
      <c r="AS85" s="235">
        <f>SUM(หัวไทร!L85)</f>
        <v>0</v>
      </c>
      <c r="AT85" s="235">
        <f>SUM(หัวไทร!M85)</f>
        <v>1</v>
      </c>
      <c r="AU85" s="235">
        <f>SUM(หัวไทร!N85)</f>
        <v>0.05</v>
      </c>
      <c r="AV85" s="237">
        <f>SUM(ขนอม!L85)</f>
        <v>0</v>
      </c>
      <c r="AW85" s="237">
        <f>SUM(ขนอม!M85)</f>
        <v>1</v>
      </c>
      <c r="AX85" s="237">
        <f>SUM(ขนอม!N85)</f>
        <v>0.05</v>
      </c>
      <c r="AY85" s="241">
        <f>SUM(นาบอน!L85)</f>
        <v>0</v>
      </c>
      <c r="AZ85" s="241">
        <f>SUM(นาบอน!M85)</f>
        <v>1</v>
      </c>
      <c r="BA85" s="241">
        <f>SUM(นาบอน!N85)</f>
        <v>0.05</v>
      </c>
      <c r="BB85" s="244">
        <f>SUM(พรหมคีรี!L85)</f>
        <v>0</v>
      </c>
      <c r="BC85" s="244">
        <f>SUM(พรหมคีรี!M85)</f>
        <v>1</v>
      </c>
      <c r="BD85" s="244">
        <f>SUM(พรหมคีรี!N85)</f>
        <v>0.05</v>
      </c>
      <c r="BE85" s="247">
        <f>SUM(บางขัน!L85)</f>
        <v>0</v>
      </c>
      <c r="BF85" s="247">
        <f>SUM(บางขัน!M85)</f>
        <v>1</v>
      </c>
      <c r="BG85" s="247">
        <f>SUM(บางขัน!N85)</f>
        <v>0.05</v>
      </c>
      <c r="BH85" s="231">
        <f>SUM(จุฬาภรณ์!L85)</f>
        <v>0</v>
      </c>
      <c r="BI85" s="231">
        <f>SUM(จุฬาภรณ์!M85)</f>
        <v>1</v>
      </c>
      <c r="BJ85" s="231">
        <f>SUM(จุฬาภรณ์!N85)</f>
        <v>0.05</v>
      </c>
      <c r="BK85" s="252">
        <f>SUM(ถ้ำพรรณรา!L85)</f>
        <v>0</v>
      </c>
      <c r="BL85" s="252">
        <f>SUM(ถ้ำพรรณรา!M85)</f>
        <v>1</v>
      </c>
      <c r="BM85" s="252">
        <f>SUM(ถ้ำพรรณรา!N85)</f>
        <v>0.05</v>
      </c>
      <c r="BN85" s="220">
        <f>SUM(พระพรหม!L85)</f>
        <v>0</v>
      </c>
      <c r="BO85" s="220">
        <f>SUM(พระพรหม!M85)</f>
        <v>1</v>
      </c>
      <c r="BP85" s="220">
        <f>SUM(พระพรหม!N85)</f>
        <v>0.05</v>
      </c>
      <c r="BQ85" s="206">
        <f>SUM(เฉลิมพระเกียรติ!L85)</f>
        <v>0</v>
      </c>
      <c r="BR85" s="206">
        <f>SUM(เฉลิมพระเกียรติ!M85)</f>
        <v>1</v>
      </c>
      <c r="BS85" s="206">
        <f>SUM(เฉลิมพระเกียรติ!N85)</f>
        <v>0.05</v>
      </c>
      <c r="BT85" s="209">
        <f>SUM(นบพิตำ!L85)</f>
        <v>0</v>
      </c>
      <c r="BU85" s="209">
        <f>SUM(นบพิตำ!M85)</f>
        <v>1</v>
      </c>
      <c r="BV85" s="209">
        <f>SUM(นบพิตำ!N85)</f>
        <v>0.05</v>
      </c>
      <c r="BW85" s="244">
        <f>SUM(ช้างกลาง!L85)</f>
        <v>0</v>
      </c>
      <c r="BX85" s="244">
        <f>SUM(ช้างกลาง!M85)</f>
        <v>1</v>
      </c>
      <c r="BY85" s="244">
        <f>SUM(ช้างกลาง!N85)</f>
        <v>0.05</v>
      </c>
      <c r="BZ85" s="206">
        <f>SUM(เมือง!L85)</f>
        <v>0</v>
      </c>
      <c r="CA85" s="206">
        <f>SUM(เมือง!M85)</f>
        <v>1</v>
      </c>
      <c r="CB85" s="206">
        <f>SUM(เมือง!N85)</f>
        <v>0.05</v>
      </c>
    </row>
    <row r="86" spans="1:80" ht="18.75" customHeight="1">
      <c r="A86" s="112"/>
      <c r="B86" s="403">
        <v>3.3</v>
      </c>
      <c r="C86" s="422" t="s">
        <v>206</v>
      </c>
      <c r="D86" s="268">
        <v>1</v>
      </c>
      <c r="E86" s="341"/>
      <c r="F86" s="335">
        <v>5</v>
      </c>
      <c r="G86" s="276">
        <v>80</v>
      </c>
      <c r="H86" s="276">
        <v>85</v>
      </c>
      <c r="I86" s="276">
        <v>90</v>
      </c>
      <c r="J86" s="276">
        <v>95</v>
      </c>
      <c r="K86" s="276">
        <v>100</v>
      </c>
      <c r="L86" s="172">
        <f>SUM(ทุ่งสง!L86)</f>
        <v>0</v>
      </c>
      <c r="M86" s="172">
        <f>SUM(ทุ่งสง!M86)</f>
        <v>1</v>
      </c>
      <c r="N86" s="204">
        <f>SUM(ทุ่งสง!N86)</f>
        <v>0.05</v>
      </c>
      <c r="O86" s="206">
        <f>SUM(สิชล!L86)</f>
        <v>0</v>
      </c>
      <c r="P86" s="206">
        <f>SUM(สิชล!M86)</f>
        <v>1</v>
      </c>
      <c r="Q86" s="206">
        <f>SUM(สิชล!N86)</f>
        <v>0.05</v>
      </c>
      <c r="R86" s="209">
        <f>SUM(ท่าศาลา!L86)</f>
        <v>0</v>
      </c>
      <c r="S86" s="209">
        <f>SUM(ท่าศาลา!M86)</f>
        <v>1</v>
      </c>
      <c r="T86" s="209">
        <f>SUM(ท่าศาลา!N86)</f>
        <v>0.05</v>
      </c>
      <c r="U86" s="212">
        <f>SUM(ฉวาง!L86)</f>
        <v>0</v>
      </c>
      <c r="V86" s="212">
        <f>SUM(ฉวาง!M86)</f>
        <v>1</v>
      </c>
      <c r="W86" s="212">
        <f>SUM(ฉวาง!N86)</f>
        <v>0.05</v>
      </c>
      <c r="X86" s="214">
        <f>SUM(ปากพนัง!L86)</f>
        <v>0</v>
      </c>
      <c r="Y86" s="214">
        <f>SUM(ปากพนัง!M86)</f>
        <v>1</v>
      </c>
      <c r="Z86" s="214">
        <f>SUM(ปากพนัง!N86)</f>
        <v>0.05</v>
      </c>
      <c r="AA86" s="217">
        <f>SUM(ชะอวด!L86)</f>
        <v>0</v>
      </c>
      <c r="AB86" s="217">
        <f>SUM(ชะอวด!M86)</f>
        <v>1</v>
      </c>
      <c r="AC86" s="217">
        <f>SUM(ชะอวด!N86)</f>
        <v>0.05</v>
      </c>
      <c r="AD86" s="220">
        <f>SUM(ทุ่งใหญ่!L86)</f>
        <v>0</v>
      </c>
      <c r="AE86" s="220">
        <f>SUM(ทุ่งใหญ่!M86)</f>
        <v>1</v>
      </c>
      <c r="AF86" s="220">
        <f>SUM(ทุ่งใหญ่!N86)</f>
        <v>0.05</v>
      </c>
      <c r="AG86" s="209">
        <f>SUM(เชียรใหญ่!L86)</f>
        <v>0</v>
      </c>
      <c r="AH86" s="209">
        <f>SUM(เชียรใหญ่!M86)</f>
        <v>1</v>
      </c>
      <c r="AI86" s="209">
        <f>SUM(เชียรใหญ่!N86)</f>
        <v>0.05</v>
      </c>
      <c r="AJ86" s="224">
        <f>SUM(ร่อนพิบูลย์!L86)</f>
        <v>0</v>
      </c>
      <c r="AK86" s="224">
        <f>SUM(ร่อนพิบูลย์!M86)</f>
        <v>1</v>
      </c>
      <c r="AL86" s="224">
        <f>SUM(ร่อนพิบูลย์!N86)</f>
        <v>0.05</v>
      </c>
      <c r="AM86" s="227">
        <f>SUM(ลานสกา!L86)</f>
        <v>0</v>
      </c>
      <c r="AN86" s="227">
        <f>SUM(ลานสกา!M86)</f>
        <v>1</v>
      </c>
      <c r="AO86" s="227">
        <f>SUM(ลานสกา!N86)</f>
        <v>0.05</v>
      </c>
      <c r="AP86" s="231">
        <f>SUM(พิปูน!L86)</f>
        <v>0</v>
      </c>
      <c r="AQ86" s="231">
        <f>SUM(พิปูน!M86)</f>
        <v>1</v>
      </c>
      <c r="AR86" s="231">
        <f>SUM(พิปูน!N86)</f>
        <v>0.05</v>
      </c>
      <c r="AS86" s="235">
        <f>SUM(หัวไทร!L86)</f>
        <v>0</v>
      </c>
      <c r="AT86" s="235">
        <f>SUM(หัวไทร!M86)</f>
        <v>1</v>
      </c>
      <c r="AU86" s="235">
        <f>SUM(หัวไทร!N86)</f>
        <v>0.05</v>
      </c>
      <c r="AV86" s="237">
        <f>SUM(ขนอม!L86)</f>
        <v>0</v>
      </c>
      <c r="AW86" s="237">
        <f>SUM(ขนอม!M86)</f>
        <v>1</v>
      </c>
      <c r="AX86" s="237">
        <f>SUM(ขนอม!N86)</f>
        <v>0.05</v>
      </c>
      <c r="AY86" s="241">
        <f>SUM(นาบอน!L86)</f>
        <v>0</v>
      </c>
      <c r="AZ86" s="241">
        <f>SUM(นาบอน!M86)</f>
        <v>1</v>
      </c>
      <c r="BA86" s="241">
        <f>SUM(นาบอน!N86)</f>
        <v>0.05</v>
      </c>
      <c r="BB86" s="244">
        <f>SUM(พรหมคีรี!L86)</f>
        <v>0</v>
      </c>
      <c r="BC86" s="244">
        <f>SUM(พรหมคีรี!M86)</f>
        <v>1</v>
      </c>
      <c r="BD86" s="244">
        <f>SUM(พรหมคีรี!N86)</f>
        <v>0.05</v>
      </c>
      <c r="BE86" s="247">
        <f>SUM(บางขัน!L86)</f>
        <v>0</v>
      </c>
      <c r="BF86" s="247">
        <f>SUM(บางขัน!M86)</f>
        <v>1</v>
      </c>
      <c r="BG86" s="247">
        <f>SUM(บางขัน!N86)</f>
        <v>0.05</v>
      </c>
      <c r="BH86" s="231">
        <f>SUM(จุฬาภรณ์!L86)</f>
        <v>0</v>
      </c>
      <c r="BI86" s="231">
        <f>SUM(จุฬาภรณ์!M86)</f>
        <v>1</v>
      </c>
      <c r="BJ86" s="231">
        <f>SUM(จุฬาภรณ์!N86)</f>
        <v>0.05</v>
      </c>
      <c r="BK86" s="252">
        <f>SUM(ถ้ำพรรณรา!L86)</f>
        <v>0</v>
      </c>
      <c r="BL86" s="252">
        <f>SUM(ถ้ำพรรณรา!M86)</f>
        <v>1</v>
      </c>
      <c r="BM86" s="252">
        <f>SUM(ถ้ำพรรณรา!N86)</f>
        <v>0.05</v>
      </c>
      <c r="BN86" s="220">
        <f>SUM(พระพรหม!L86)</f>
        <v>0</v>
      </c>
      <c r="BO86" s="220">
        <f>SUM(พระพรหม!M86)</f>
        <v>1</v>
      </c>
      <c r="BP86" s="220">
        <f>SUM(พระพรหม!N86)</f>
        <v>0.05</v>
      </c>
      <c r="BQ86" s="206">
        <f>SUM(เฉลิมพระเกียรติ!L86)</f>
        <v>0</v>
      </c>
      <c r="BR86" s="206">
        <f>SUM(เฉลิมพระเกียรติ!M86)</f>
        <v>1</v>
      </c>
      <c r="BS86" s="206">
        <f>SUM(เฉลิมพระเกียรติ!N86)</f>
        <v>0.05</v>
      </c>
      <c r="BT86" s="209">
        <f>SUM(นบพิตำ!L86)</f>
        <v>0</v>
      </c>
      <c r="BU86" s="209">
        <f>SUM(นบพิตำ!M86)</f>
        <v>1</v>
      </c>
      <c r="BV86" s="209">
        <f>SUM(นบพิตำ!N86)</f>
        <v>0.05</v>
      </c>
      <c r="BW86" s="244">
        <f>SUM(ช้างกลาง!L86)</f>
        <v>0</v>
      </c>
      <c r="BX86" s="244">
        <f>SUM(ช้างกลาง!M86)</f>
        <v>1</v>
      </c>
      <c r="BY86" s="244">
        <f>SUM(ช้างกลาง!N86)</f>
        <v>0.05</v>
      </c>
      <c r="BZ86" s="206">
        <f>SUM(เมือง!L86)</f>
        <v>0</v>
      </c>
      <c r="CA86" s="206">
        <f>SUM(เมือง!M86)</f>
        <v>1</v>
      </c>
      <c r="CB86" s="206">
        <f>SUM(เมือง!N86)</f>
        <v>0.05</v>
      </c>
    </row>
    <row r="87" spans="1:80" ht="18.75" customHeight="1">
      <c r="A87" s="112" t="s">
        <v>39</v>
      </c>
      <c r="B87" s="425">
        <v>3.4</v>
      </c>
      <c r="C87" s="360" t="s">
        <v>207</v>
      </c>
      <c r="D87" s="268">
        <v>0.2</v>
      </c>
      <c r="E87" s="274" t="s">
        <v>143</v>
      </c>
      <c r="F87" s="335">
        <v>0</v>
      </c>
      <c r="G87" s="276">
        <v>16</v>
      </c>
      <c r="H87" s="276">
        <v>18</v>
      </c>
      <c r="I87" s="276">
        <v>20</v>
      </c>
      <c r="J87" s="276">
        <v>22</v>
      </c>
      <c r="K87" s="276">
        <v>24</v>
      </c>
      <c r="L87" s="172">
        <f>SUM(ทุ่งสง!L87)</f>
        <v>0</v>
      </c>
      <c r="M87" s="172">
        <f>SUM(ทุ่งสง!M87)</f>
        <v>1</v>
      </c>
      <c r="N87" s="204">
        <f>SUM(ทุ่งสง!N87)</f>
        <v>0</v>
      </c>
      <c r="O87" s="206">
        <f>SUM(สิชล!L87)</f>
        <v>0</v>
      </c>
      <c r="P87" s="206">
        <f>SUM(สิชล!M87)</f>
        <v>1</v>
      </c>
      <c r="Q87" s="206">
        <f>SUM(สิชล!N87)</f>
        <v>0</v>
      </c>
      <c r="R87" s="209">
        <f>SUM(ท่าศาลา!L87)</f>
        <v>0</v>
      </c>
      <c r="S87" s="209">
        <f>SUM(ท่าศาลา!M87)</f>
        <v>1</v>
      </c>
      <c r="T87" s="209">
        <f>SUM(ท่าศาลา!N87)</f>
        <v>0</v>
      </c>
      <c r="U87" s="212">
        <f>SUM(ฉวาง!L87)</f>
        <v>0</v>
      </c>
      <c r="V87" s="212">
        <f>SUM(ฉวาง!M87)</f>
        <v>1</v>
      </c>
      <c r="W87" s="212">
        <f>SUM(ฉวาง!N87)</f>
        <v>0</v>
      </c>
      <c r="X87" s="214">
        <f>SUM(ปากพนัง!L87)</f>
        <v>0</v>
      </c>
      <c r="Y87" s="214">
        <f>SUM(ปากพนัง!M87)</f>
        <v>1</v>
      </c>
      <c r="Z87" s="214">
        <f>SUM(ปากพนัง!N87)</f>
        <v>0</v>
      </c>
      <c r="AA87" s="217">
        <f>SUM(ชะอวด!L87)</f>
        <v>0</v>
      </c>
      <c r="AB87" s="217">
        <f>SUM(ชะอวด!M87)</f>
        <v>1</v>
      </c>
      <c r="AC87" s="217">
        <f>SUM(ชะอวด!N87)</f>
        <v>0</v>
      </c>
      <c r="AD87" s="220">
        <f>SUM(ทุ่งใหญ่!L87)</f>
        <v>0</v>
      </c>
      <c r="AE87" s="220">
        <f>SUM(ทุ่งใหญ่!M87)</f>
        <v>1</v>
      </c>
      <c r="AF87" s="220">
        <f>SUM(ทุ่งใหญ่!N87)</f>
        <v>0</v>
      </c>
      <c r="AG87" s="209">
        <f>SUM(เชียรใหญ่!L87)</f>
        <v>0</v>
      </c>
      <c r="AH87" s="209">
        <f>SUM(เชียรใหญ่!M87)</f>
        <v>1</v>
      </c>
      <c r="AI87" s="209">
        <f>SUM(เชียรใหญ่!N87)</f>
        <v>0</v>
      </c>
      <c r="AJ87" s="224">
        <f>SUM(ร่อนพิบูลย์!L87)</f>
        <v>0</v>
      </c>
      <c r="AK87" s="224">
        <f>SUM(ร่อนพิบูลย์!M87)</f>
        <v>1</v>
      </c>
      <c r="AL87" s="224">
        <f>SUM(ร่อนพิบูลย์!N87)</f>
        <v>0</v>
      </c>
      <c r="AM87" s="227">
        <f>SUM(ลานสกา!L87)</f>
        <v>0</v>
      </c>
      <c r="AN87" s="227">
        <f>SUM(ลานสกา!M87)</f>
        <v>1</v>
      </c>
      <c r="AO87" s="227">
        <f>SUM(ลานสกา!N87)</f>
        <v>0</v>
      </c>
      <c r="AP87" s="231">
        <f>SUM(พิปูน!L87)</f>
        <v>0</v>
      </c>
      <c r="AQ87" s="231">
        <f>SUM(พิปูน!M87)</f>
        <v>1</v>
      </c>
      <c r="AR87" s="231">
        <f>SUM(พิปูน!N87)</f>
        <v>0</v>
      </c>
      <c r="AS87" s="235">
        <f>SUM(หัวไทร!L87)</f>
        <v>0</v>
      </c>
      <c r="AT87" s="235">
        <f>SUM(หัวไทร!M87)</f>
        <v>1</v>
      </c>
      <c r="AU87" s="235">
        <f>SUM(หัวไทร!N87)</f>
        <v>0</v>
      </c>
      <c r="AV87" s="237">
        <f>SUM(ขนอม!L87)</f>
        <v>0</v>
      </c>
      <c r="AW87" s="237">
        <f>SUM(ขนอม!M87)</f>
        <v>1</v>
      </c>
      <c r="AX87" s="237">
        <f>SUM(ขนอม!N87)</f>
        <v>0</v>
      </c>
      <c r="AY87" s="241">
        <f>SUM(นาบอน!L87)</f>
        <v>0</v>
      </c>
      <c r="AZ87" s="241">
        <f>SUM(นาบอน!M87)</f>
        <v>1</v>
      </c>
      <c r="BA87" s="241">
        <f>SUM(นาบอน!N87)</f>
        <v>0</v>
      </c>
      <c r="BB87" s="244">
        <f>SUM(พรหมคีรี!L87)</f>
        <v>0</v>
      </c>
      <c r="BC87" s="244">
        <f>SUM(พรหมคีรี!M87)</f>
        <v>1</v>
      </c>
      <c r="BD87" s="244">
        <f>SUM(พรหมคีรี!N87)</f>
        <v>0</v>
      </c>
      <c r="BE87" s="247">
        <f>SUM(บางขัน!L87)</f>
        <v>0</v>
      </c>
      <c r="BF87" s="247">
        <f>SUM(บางขัน!M87)</f>
        <v>1</v>
      </c>
      <c r="BG87" s="247">
        <f>SUM(บางขัน!N87)</f>
        <v>0</v>
      </c>
      <c r="BH87" s="231">
        <f>SUM(จุฬาภรณ์!L87)</f>
        <v>0</v>
      </c>
      <c r="BI87" s="231">
        <f>SUM(จุฬาภรณ์!M87)</f>
        <v>1</v>
      </c>
      <c r="BJ87" s="231">
        <f>SUM(จุฬาภรณ์!N87)</f>
        <v>0</v>
      </c>
      <c r="BK87" s="252">
        <f>SUM(ถ้ำพรรณรา!L87)</f>
        <v>0</v>
      </c>
      <c r="BL87" s="252">
        <f>SUM(ถ้ำพรรณรา!M87)</f>
        <v>1</v>
      </c>
      <c r="BM87" s="252">
        <f>SUM(ถ้ำพรรณรา!N87)</f>
        <v>0</v>
      </c>
      <c r="BN87" s="220">
        <f>SUM(พระพรหม!L87)</f>
        <v>0</v>
      </c>
      <c r="BO87" s="220">
        <f>SUM(พระพรหม!M87)</f>
        <v>1</v>
      </c>
      <c r="BP87" s="220">
        <f>SUM(พระพรหม!N87)</f>
        <v>0</v>
      </c>
      <c r="BQ87" s="206">
        <f>SUM(เฉลิมพระเกียรติ!L87)</f>
        <v>0</v>
      </c>
      <c r="BR87" s="206">
        <f>SUM(เฉลิมพระเกียรติ!M87)</f>
        <v>1</v>
      </c>
      <c r="BS87" s="206">
        <f>SUM(เฉลิมพระเกียรติ!N87)</f>
        <v>0</v>
      </c>
      <c r="BT87" s="209">
        <f>SUM(นบพิตำ!L87)</f>
        <v>0</v>
      </c>
      <c r="BU87" s="209">
        <f>SUM(นบพิตำ!M87)</f>
        <v>1</v>
      </c>
      <c r="BV87" s="209">
        <f>SUM(นบพิตำ!N87)</f>
        <v>0</v>
      </c>
      <c r="BW87" s="244">
        <f>SUM(ช้างกลาง!L87)</f>
        <v>0</v>
      </c>
      <c r="BX87" s="244">
        <f>SUM(ช้างกลาง!M87)</f>
        <v>1</v>
      </c>
      <c r="BY87" s="244">
        <f>SUM(ช้างกลาง!N87)</f>
        <v>0</v>
      </c>
      <c r="BZ87" s="206">
        <f>SUM(เมือง!L87)</f>
        <v>0</v>
      </c>
      <c r="CA87" s="206">
        <f>SUM(เมือง!M87)</f>
        <v>1</v>
      </c>
      <c r="CB87" s="206">
        <f>SUM(เมือง!N87)</f>
        <v>0</v>
      </c>
    </row>
    <row r="88" spans="1:80" ht="18.75" customHeight="1">
      <c r="A88" s="320" t="s">
        <v>138</v>
      </c>
      <c r="B88" s="445">
        <v>3.5</v>
      </c>
      <c r="C88" s="423" t="s">
        <v>209</v>
      </c>
      <c r="D88" s="433" t="s">
        <v>130</v>
      </c>
      <c r="E88" s="345" t="s">
        <v>116</v>
      </c>
      <c r="F88" s="436">
        <v>0</v>
      </c>
      <c r="G88" s="289" t="s">
        <v>121</v>
      </c>
      <c r="H88" s="289" t="s">
        <v>122</v>
      </c>
      <c r="I88" s="289" t="s">
        <v>123</v>
      </c>
      <c r="J88" s="289" t="s">
        <v>124</v>
      </c>
      <c r="K88" s="289" t="s">
        <v>125</v>
      </c>
      <c r="L88" s="375">
        <f>SUM(ทุ่งสง!L88)</f>
        <v>4</v>
      </c>
      <c r="M88" s="375">
        <f>SUM(ทุ่งสง!M88)</f>
        <v>4</v>
      </c>
      <c r="N88" s="378">
        <f>SUM(ทุ่งสง!N88)</f>
        <v>0</v>
      </c>
      <c r="O88" s="380">
        <f>SUM(สิชล!L88)</f>
        <v>4</v>
      </c>
      <c r="P88" s="380">
        <f>SUM(สิชล!M88)</f>
        <v>4</v>
      </c>
      <c r="Q88" s="380">
        <f>SUM(สิชล!N88)</f>
        <v>0</v>
      </c>
      <c r="R88" s="383">
        <f>SUM(ท่าศาลา!L88)</f>
        <v>4</v>
      </c>
      <c r="S88" s="383">
        <f>SUM(ท่าศาลา!M88)</f>
        <v>4</v>
      </c>
      <c r="T88" s="383">
        <f>SUM(ท่าศาลา!N88)</f>
        <v>0</v>
      </c>
      <c r="U88" s="386">
        <f>SUM(ฉวาง!L88)</f>
        <v>3</v>
      </c>
      <c r="V88" s="386">
        <f>SUM(ฉวาง!M88)</f>
        <v>3</v>
      </c>
      <c r="W88" s="386">
        <f>SUM(ฉวาง!N88)</f>
        <v>0</v>
      </c>
      <c r="X88" s="389">
        <f>SUM(ปากพนัง!L88)</f>
        <v>4</v>
      </c>
      <c r="Y88" s="389">
        <f>SUM(ปากพนัง!M88)</f>
        <v>4</v>
      </c>
      <c r="Z88" s="389">
        <f>SUM(ปากพนัง!N88)</f>
        <v>0</v>
      </c>
      <c r="AA88" s="394">
        <f>SUM(ชะอวด!L88)</f>
        <v>4</v>
      </c>
      <c r="AB88" s="394">
        <f>SUM(ชะอวด!M88)</f>
        <v>4</v>
      </c>
      <c r="AC88" s="394">
        <f>SUM(ชะอวด!N88)</f>
        <v>0</v>
      </c>
      <c r="AD88" s="397">
        <f>SUM(ทุ่งใหญ่!L88)</f>
        <v>4</v>
      </c>
      <c r="AE88" s="397">
        <f>SUM(ทุ่งใหญ่!M88)</f>
        <v>4</v>
      </c>
      <c r="AF88" s="397">
        <f>SUM(ทุ่งใหญ่!N88)</f>
        <v>0</v>
      </c>
      <c r="AG88" s="383">
        <f>SUM(เชียรใหญ่!L88)</f>
        <v>3</v>
      </c>
      <c r="AH88" s="383">
        <f>SUM(เชียรใหญ่!M88)</f>
        <v>3</v>
      </c>
      <c r="AI88" s="383">
        <f>SUM(เชียรใหญ่!N88)</f>
        <v>0</v>
      </c>
      <c r="AJ88" s="398">
        <f>SUM(ร่อนพิบูลย์!L88)</f>
        <v>4</v>
      </c>
      <c r="AK88" s="398">
        <f>SUM(ร่อนพิบูลย์!M88)</f>
        <v>4</v>
      </c>
      <c r="AL88" s="398">
        <f>SUM(ร่อนพิบูลย์!N88)</f>
        <v>0</v>
      </c>
      <c r="AM88" s="401">
        <f>SUM(ลานสกา!L88)</f>
        <v>4</v>
      </c>
      <c r="AN88" s="401">
        <f>SUM(ลานสกา!M88)</f>
        <v>4</v>
      </c>
      <c r="AO88" s="401">
        <f>SUM(ลานสกา!N88)</f>
        <v>0</v>
      </c>
      <c r="AP88" s="402">
        <f>SUM(พิปูน!L88)</f>
        <v>4</v>
      </c>
      <c r="AQ88" s="402">
        <f>SUM(พิปูน!M88)</f>
        <v>4</v>
      </c>
      <c r="AR88" s="402">
        <f>SUM(พิปูน!N88)</f>
        <v>0</v>
      </c>
      <c r="AS88" s="406">
        <f>SUM(หัวไทร!L88)</f>
        <v>5</v>
      </c>
      <c r="AT88" s="406">
        <f>SUM(หัวไทร!M88)</f>
        <v>5</v>
      </c>
      <c r="AU88" s="406">
        <f>SUM(หัวไทร!N88)</f>
        <v>0</v>
      </c>
      <c r="AV88" s="410">
        <f>SUM(ขนอม!L88)</f>
        <v>4</v>
      </c>
      <c r="AW88" s="410">
        <f>SUM(ขนอม!M88)</f>
        <v>4</v>
      </c>
      <c r="AX88" s="410">
        <f>SUM(ขนอม!N88)</f>
        <v>0</v>
      </c>
      <c r="AY88" s="415">
        <f>SUM(นาบอน!L88)</f>
        <v>3</v>
      </c>
      <c r="AZ88" s="415">
        <f>SUM(นาบอน!M88)</f>
        <v>3</v>
      </c>
      <c r="BA88" s="415">
        <f>SUM(นาบอน!N88)</f>
        <v>0</v>
      </c>
      <c r="BB88" s="418">
        <f>SUM(พรหมคีรี!L88)</f>
        <v>4</v>
      </c>
      <c r="BC88" s="418">
        <f>SUM(พรหมคีรี!M88)</f>
        <v>4</v>
      </c>
      <c r="BD88" s="418">
        <f>SUM(พรหมคีรี!N88)</f>
        <v>0</v>
      </c>
      <c r="BE88" s="421">
        <f>SUM(บางขัน!L88)</f>
        <v>4</v>
      </c>
      <c r="BF88" s="421">
        <f>SUM(บางขัน!M88)</f>
        <v>4</v>
      </c>
      <c r="BG88" s="421">
        <f>SUM(บางขัน!N88)</f>
        <v>0</v>
      </c>
      <c r="BH88" s="402">
        <f>SUM(จุฬาภรณ์!L88)</f>
        <v>4</v>
      </c>
      <c r="BI88" s="402">
        <f>SUM(จุฬาภรณ์!M88)</f>
        <v>4</v>
      </c>
      <c r="BJ88" s="402">
        <f>SUM(จุฬาภรณ์!N88)</f>
        <v>0</v>
      </c>
      <c r="BK88" s="434">
        <f>SUM(ถ้ำพรรณรา!L88)</f>
        <v>3</v>
      </c>
      <c r="BL88" s="434">
        <f>SUM(ถ้ำพรรณรา!M88)</f>
        <v>3</v>
      </c>
      <c r="BM88" s="434">
        <f>SUM(ถ้ำพรรณรา!N88)</f>
        <v>0</v>
      </c>
      <c r="BN88" s="397">
        <f>SUM(พระพรหม!L88)</f>
        <v>4</v>
      </c>
      <c r="BO88" s="397">
        <f>SUM(พระพรหม!M88)</f>
        <v>4</v>
      </c>
      <c r="BP88" s="397">
        <f>SUM(พระพรหม!N88)</f>
        <v>0</v>
      </c>
      <c r="BQ88" s="380">
        <f>SUM(เฉลิมพระเกียรติ!L88)</f>
        <v>4</v>
      </c>
      <c r="BR88" s="380">
        <f>SUM(เฉลิมพระเกียรติ!M88)</f>
        <v>4</v>
      </c>
      <c r="BS88" s="380">
        <f>SUM(เฉลิมพระเกียรติ!N88)</f>
        <v>0</v>
      </c>
      <c r="BT88" s="383">
        <f>SUM(นบพิตำ!L88)</f>
        <v>4</v>
      </c>
      <c r="BU88" s="383">
        <f>SUM(นบพิตำ!M88)</f>
        <v>4</v>
      </c>
      <c r="BV88" s="383">
        <f>SUM(นบพิตำ!N88)</f>
        <v>0</v>
      </c>
      <c r="BW88" s="418">
        <f>SUM(ช้างกลาง!L88)</f>
        <v>4</v>
      </c>
      <c r="BX88" s="418">
        <f>SUM(ช้างกลาง!M88)</f>
        <v>4</v>
      </c>
      <c r="BY88" s="418">
        <f>SUM(ช้างกลาง!N88)</f>
        <v>0</v>
      </c>
      <c r="BZ88" s="206">
        <f>SUM(เมือง!L88)</f>
        <v>4</v>
      </c>
      <c r="CA88" s="206">
        <f>SUM(เมือง!M88)</f>
        <v>4</v>
      </c>
      <c r="CB88" s="206">
        <f>SUM(เมือง!N88)</f>
        <v>0</v>
      </c>
    </row>
    <row r="89" spans="1:80" ht="18.75" customHeight="1">
      <c r="A89" s="225"/>
      <c r="B89" s="355"/>
      <c r="C89" s="350" t="s">
        <v>213</v>
      </c>
      <c r="D89" s="447"/>
      <c r="E89" s="447"/>
      <c r="F89" s="407">
        <v>10</v>
      </c>
      <c r="G89" s="355"/>
      <c r="H89" s="355"/>
      <c r="I89" s="355"/>
      <c r="J89" s="355" t="s">
        <v>276</v>
      </c>
      <c r="K89" s="355"/>
      <c r="L89" s="493" t="s">
        <v>38</v>
      </c>
      <c r="M89" s="493">
        <f>SUM(M90*5)/100</f>
        <v>0.75</v>
      </c>
      <c r="N89" s="493">
        <f>SUM(N84:N88)</f>
        <v>0.3</v>
      </c>
      <c r="O89" s="494"/>
      <c r="P89" s="494"/>
      <c r="Q89" s="493">
        <f>SUM(Q84:Q88)</f>
        <v>0.3</v>
      </c>
      <c r="R89" s="494"/>
      <c r="S89" s="494"/>
      <c r="T89" s="493">
        <f>SUM(T84:T88)</f>
        <v>0.3</v>
      </c>
      <c r="U89" s="494"/>
      <c r="V89" s="494"/>
      <c r="W89" s="493">
        <f>SUM(W84:W88)</f>
        <v>0.3</v>
      </c>
      <c r="X89" s="494"/>
      <c r="Y89" s="494"/>
      <c r="Z89" s="493">
        <f>SUM(Z84:Z88)</f>
        <v>0.3</v>
      </c>
      <c r="AA89" s="494"/>
      <c r="AB89" s="494"/>
      <c r="AC89" s="493">
        <f>SUM(AC84:AC88)</f>
        <v>0.3</v>
      </c>
      <c r="AD89" s="494"/>
      <c r="AE89" s="494"/>
      <c r="AF89" s="493">
        <f>SUM(AF84:AF88)</f>
        <v>0.3</v>
      </c>
      <c r="AG89" s="494"/>
      <c r="AH89" s="494"/>
      <c r="AI89" s="493">
        <f>SUM(AI84:AI88)</f>
        <v>0.3</v>
      </c>
      <c r="AJ89" s="494"/>
      <c r="AK89" s="494"/>
      <c r="AL89" s="493">
        <f>SUM(AL84:AL88)</f>
        <v>0.3</v>
      </c>
      <c r="AM89" s="494"/>
      <c r="AN89" s="494"/>
      <c r="AO89" s="493">
        <f>SUM(AO84:AO88)</f>
        <v>0.3</v>
      </c>
      <c r="AP89" s="494"/>
      <c r="AQ89" s="494"/>
      <c r="AR89" s="493">
        <f>SUM(AR84:AR88)</f>
        <v>0.3</v>
      </c>
      <c r="AS89" s="494"/>
      <c r="AT89" s="494"/>
      <c r="AU89" s="493">
        <f>SUM(AU84:AU88)</f>
        <v>0.3</v>
      </c>
      <c r="AV89" s="494"/>
      <c r="AW89" s="494"/>
      <c r="AX89" s="493">
        <f>SUM(AX84:AX88)</f>
        <v>0.3</v>
      </c>
      <c r="AY89" s="494"/>
      <c r="AZ89" s="494"/>
      <c r="BA89" s="493">
        <f>SUM(BA84:BA88)</f>
        <v>0.3</v>
      </c>
      <c r="BB89" s="494"/>
      <c r="BC89" s="494"/>
      <c r="BD89" s="493">
        <f>SUM(BD84:BD88)</f>
        <v>0.3</v>
      </c>
      <c r="BE89" s="494"/>
      <c r="BF89" s="494"/>
      <c r="BG89" s="493">
        <f>SUM(BG84:BG88)</f>
        <v>0.3</v>
      </c>
      <c r="BH89" s="494"/>
      <c r="BI89" s="494"/>
      <c r="BJ89" s="493">
        <f>SUM(BJ84:BJ88)</f>
        <v>0.3</v>
      </c>
      <c r="BK89" s="494"/>
      <c r="BL89" s="494"/>
      <c r="BM89" s="493">
        <f>SUM(BM84:BM88)</f>
        <v>0.3</v>
      </c>
      <c r="BN89" s="494"/>
      <c r="BO89" s="494"/>
      <c r="BP89" s="493">
        <f>SUM(BP84:BP88)</f>
        <v>0.3</v>
      </c>
      <c r="BQ89" s="494"/>
      <c r="BR89" s="494"/>
      <c r="BS89" s="493">
        <f>SUM(BS84:BS88)</f>
        <v>0.3</v>
      </c>
      <c r="BT89" s="494"/>
      <c r="BU89" s="494"/>
      <c r="BV89" s="493">
        <f>SUM(BV84:BV88)</f>
        <v>0.35</v>
      </c>
      <c r="BW89" s="494"/>
      <c r="BX89" s="494"/>
      <c r="BY89" s="493">
        <f>SUM(BY84:BY88)</f>
        <v>0.3</v>
      </c>
      <c r="BZ89" s="494"/>
      <c r="CA89" s="494"/>
      <c r="CB89" s="493">
        <f>SUM(CB84:CB88)</f>
        <v>0.3</v>
      </c>
    </row>
    <row r="90" spans="1:80" ht="18.75" customHeight="1">
      <c r="A90" s="225"/>
      <c r="B90" s="154"/>
      <c r="C90" s="156" t="s">
        <v>214</v>
      </c>
      <c r="D90" s="428"/>
      <c r="E90" s="428"/>
      <c r="F90" s="335"/>
      <c r="G90" s="154"/>
      <c r="H90" s="154"/>
      <c r="I90" s="154"/>
      <c r="J90" s="154"/>
      <c r="K90" s="154"/>
      <c r="L90" s="493" t="s">
        <v>230</v>
      </c>
      <c r="M90" s="493">
        <v>15</v>
      </c>
      <c r="N90" s="493">
        <f>SUM(N89*15)/0.75</f>
        <v>6</v>
      </c>
      <c r="O90" s="495"/>
      <c r="P90" s="495"/>
      <c r="Q90" s="493">
        <f>SUM(Q89*15)/0.75</f>
        <v>6</v>
      </c>
      <c r="R90" s="495"/>
      <c r="S90" s="495"/>
      <c r="T90" s="493">
        <f>SUM(T89*15)/0.75</f>
        <v>6</v>
      </c>
      <c r="U90" s="495"/>
      <c r="V90" s="495"/>
      <c r="W90" s="493">
        <f>SUM(W89*15)/0.75</f>
        <v>6</v>
      </c>
      <c r="X90" s="495"/>
      <c r="Y90" s="495"/>
      <c r="Z90" s="493">
        <f>SUM(Z89*15)/0.75</f>
        <v>6</v>
      </c>
      <c r="AA90" s="495"/>
      <c r="AB90" s="495"/>
      <c r="AC90" s="493">
        <f>SUM(AC89*15)/0.75</f>
        <v>6</v>
      </c>
      <c r="AD90" s="495"/>
      <c r="AE90" s="495"/>
      <c r="AF90" s="493">
        <f>SUM(AF89*15)/0.75</f>
        <v>6</v>
      </c>
      <c r="AG90" s="495"/>
      <c r="AH90" s="495"/>
      <c r="AI90" s="493">
        <f>SUM(AI89*15)/0.75</f>
        <v>6</v>
      </c>
      <c r="AJ90" s="495"/>
      <c r="AK90" s="495"/>
      <c r="AL90" s="493">
        <f>SUM(AL89*15)/0.75</f>
        <v>6</v>
      </c>
      <c r="AM90" s="495"/>
      <c r="AN90" s="495"/>
      <c r="AO90" s="493">
        <f>SUM(AO89*15)/0.75</f>
        <v>6</v>
      </c>
      <c r="AP90" s="495"/>
      <c r="AQ90" s="495"/>
      <c r="AR90" s="493">
        <f>SUM(AR89*15)/0.75</f>
        <v>6</v>
      </c>
      <c r="AS90" s="495"/>
      <c r="AT90" s="495"/>
      <c r="AU90" s="493">
        <f>SUM(AU89*15)/0.75</f>
        <v>6</v>
      </c>
      <c r="AV90" s="495"/>
      <c r="AW90" s="495"/>
      <c r="AX90" s="493">
        <f>SUM(AX89*15)/0.75</f>
        <v>6</v>
      </c>
      <c r="AY90" s="495"/>
      <c r="AZ90" s="495"/>
      <c r="BA90" s="493">
        <f>SUM(BA89*15)/0.75</f>
        <v>6</v>
      </c>
      <c r="BB90" s="495"/>
      <c r="BC90" s="495"/>
      <c r="BD90" s="493">
        <f>SUM(BD89*15)/0.75</f>
        <v>6</v>
      </c>
      <c r="BE90" s="495"/>
      <c r="BF90" s="495"/>
      <c r="BG90" s="493">
        <f>SUM(BG89*15)/0.75</f>
        <v>6</v>
      </c>
      <c r="BH90" s="495"/>
      <c r="BI90" s="495"/>
      <c r="BJ90" s="493">
        <f>SUM(BJ89*15)/0.75</f>
        <v>6</v>
      </c>
      <c r="BK90" s="495"/>
      <c r="BL90" s="495"/>
      <c r="BM90" s="493">
        <f>SUM(BM89*15)/0.75</f>
        <v>6</v>
      </c>
      <c r="BN90" s="495"/>
      <c r="BO90" s="495"/>
      <c r="BP90" s="493">
        <f>SUM(BP89*15)/0.75</f>
        <v>6</v>
      </c>
      <c r="BQ90" s="495"/>
      <c r="BR90" s="495"/>
      <c r="BS90" s="493">
        <f>SUM(BS89*15)/0.75</f>
        <v>6</v>
      </c>
      <c r="BT90" s="495"/>
      <c r="BU90" s="495"/>
      <c r="BV90" s="493">
        <f>SUM(BV89*15)/0.75</f>
        <v>7</v>
      </c>
      <c r="BW90" s="495"/>
      <c r="BX90" s="495"/>
      <c r="BY90" s="493">
        <f>SUM(BY89*15)/0.75</f>
        <v>6</v>
      </c>
      <c r="BZ90" s="495"/>
      <c r="CA90" s="495"/>
      <c r="CB90" s="493">
        <f>SUM(CB89*15)/0.75</f>
        <v>6</v>
      </c>
    </row>
    <row r="91" spans="1:80" ht="18.75" customHeight="1">
      <c r="A91" s="112" t="s">
        <v>39</v>
      </c>
      <c r="B91" s="449">
        <v>4.0999999999999996</v>
      </c>
      <c r="C91" s="280" t="s">
        <v>215</v>
      </c>
      <c r="D91" s="370">
        <v>0.9</v>
      </c>
      <c r="E91" s="432"/>
      <c r="F91" s="335">
        <v>2</v>
      </c>
      <c r="G91" s="87">
        <v>70</v>
      </c>
      <c r="H91" s="87">
        <v>75</v>
      </c>
      <c r="I91" s="87">
        <v>80</v>
      </c>
      <c r="J91" s="87">
        <v>85</v>
      </c>
      <c r="K91" s="87">
        <v>90</v>
      </c>
      <c r="L91" s="172">
        <f>SUM(ทุ่งสง!L91)</f>
        <v>69.7</v>
      </c>
      <c r="M91" s="172">
        <f>SUM(ทุ่งสง!M91)</f>
        <v>1</v>
      </c>
      <c r="N91" s="204">
        <f>SUM(ทุ่งสง!N91)</f>
        <v>0.02</v>
      </c>
      <c r="O91" s="448">
        <f>SUM(สิชล!L91)</f>
        <v>78.790000000000006</v>
      </c>
      <c r="P91" s="448">
        <f>SUM(สิชล!M91)</f>
        <v>2.7580000000000013</v>
      </c>
      <c r="Q91" s="448">
        <f>SUM(สิชล!N91)</f>
        <v>5.5160000000000028E-2</v>
      </c>
      <c r="R91" s="451">
        <f>SUM(ท่าศาลา!L91)</f>
        <v>60.61</v>
      </c>
      <c r="S91" s="451">
        <f>SUM(ท่าศาลา!M91)</f>
        <v>1</v>
      </c>
      <c r="T91" s="451">
        <f>SUM(ท่าศาลา!N91)</f>
        <v>0.02</v>
      </c>
      <c r="U91" s="456">
        <f>SUM(ฉวาง!L91)</f>
        <v>30.3</v>
      </c>
      <c r="V91" s="456">
        <f>SUM(ฉวาง!M91)</f>
        <v>1</v>
      </c>
      <c r="W91" s="456">
        <f>SUM(ฉวาง!N91)</f>
        <v>0.02</v>
      </c>
      <c r="X91" s="460">
        <f>SUM(ปากพนัง!L91)</f>
        <v>30.3</v>
      </c>
      <c r="Y91" s="460">
        <f>SUM(ปากพนัง!M91)</f>
        <v>1</v>
      </c>
      <c r="Z91" s="460">
        <f>SUM(ปากพนัง!N91)</f>
        <v>0.02</v>
      </c>
      <c r="AA91" s="463">
        <f>SUM(ชะอวด!L91)</f>
        <v>57.58</v>
      </c>
      <c r="AB91" s="463">
        <f>SUM(ชะอวด!M91)</f>
        <v>1</v>
      </c>
      <c r="AC91" s="463">
        <f>SUM(ชะอวด!N91)</f>
        <v>0.02</v>
      </c>
      <c r="AD91" s="467">
        <f>SUM(ทุ่งใหญ่!L91)</f>
        <v>96.97</v>
      </c>
      <c r="AE91" s="467">
        <f>SUM(ทุ่งใหญ่!M91)</f>
        <v>5</v>
      </c>
      <c r="AF91" s="467">
        <f>SUM(ทุ่งใหญ่!N91)</f>
        <v>0.1</v>
      </c>
      <c r="AG91" s="451">
        <f>SUM(เชียรใหญ่!L91)</f>
        <v>69.7</v>
      </c>
      <c r="AH91" s="451">
        <f>SUM(เชียรใหญ่!M91)</f>
        <v>1</v>
      </c>
      <c r="AI91" s="451">
        <f>SUM(เชียรใหญ่!N91)</f>
        <v>0.02</v>
      </c>
      <c r="AJ91" s="472">
        <f>SUM(ร่อนพิบูลย์!L91)</f>
        <v>45.45</v>
      </c>
      <c r="AK91" s="472">
        <f>SUM(ร่อนพิบูลย์!M91)</f>
        <v>1</v>
      </c>
      <c r="AL91" s="472">
        <f>SUM(ร่อนพิบูลย์!N91)</f>
        <v>0.02</v>
      </c>
      <c r="AM91" s="473">
        <f>SUM(ลานสกา!L91)</f>
        <v>57.58</v>
      </c>
      <c r="AN91" s="473">
        <f>SUM(ลานสกา!M91)</f>
        <v>1</v>
      </c>
      <c r="AO91" s="473">
        <f>SUM(ลานสกา!N91)</f>
        <v>0.02</v>
      </c>
      <c r="AP91" s="475">
        <f>SUM(พิปูน!L91)</f>
        <v>66.67</v>
      </c>
      <c r="AQ91" s="475">
        <f>SUM(พิปูน!M91)</f>
        <v>1</v>
      </c>
      <c r="AR91" s="475">
        <f>SUM(พิปูน!N91)</f>
        <v>0.02</v>
      </c>
      <c r="AS91" s="478">
        <f>SUM(หัวไทร!L91)</f>
        <v>36.36</v>
      </c>
      <c r="AT91" s="478">
        <f>SUM(หัวไทร!M91)</f>
        <v>1</v>
      </c>
      <c r="AU91" s="478">
        <f>SUM(หัวไทร!N91)</f>
        <v>0.02</v>
      </c>
      <c r="AV91" s="480">
        <f>SUM(ขนอม!L91)</f>
        <v>33.33</v>
      </c>
      <c r="AW91" s="480">
        <f>SUM(ขนอม!M91)</f>
        <v>1</v>
      </c>
      <c r="AX91" s="480">
        <f>SUM(ขนอม!N91)</f>
        <v>0.02</v>
      </c>
      <c r="AY91" s="482">
        <f>SUM(นาบอน!L91)</f>
        <v>39.39</v>
      </c>
      <c r="AZ91" s="482">
        <f>SUM(นาบอน!M91)</f>
        <v>1</v>
      </c>
      <c r="BA91" s="482">
        <f>SUM(นาบอน!N91)</f>
        <v>0.02</v>
      </c>
      <c r="BB91" s="483">
        <f>SUM(พรหมคีรี!L91)</f>
        <v>90.91</v>
      </c>
      <c r="BC91" s="483">
        <f>SUM(พรหมคีรี!M91)</f>
        <v>5</v>
      </c>
      <c r="BD91" s="483">
        <f>SUM(พรหมคีรี!N91)</f>
        <v>0.1</v>
      </c>
      <c r="BE91" s="484">
        <f>SUM(บางขัน!L91)</f>
        <v>33.33</v>
      </c>
      <c r="BF91" s="484">
        <f>SUM(บางขัน!M91)</f>
        <v>1</v>
      </c>
      <c r="BG91" s="484">
        <f>SUM(บางขัน!N91)</f>
        <v>0.02</v>
      </c>
      <c r="BH91" s="475">
        <f>SUM(จุฬาภรณ์!L91)</f>
        <v>42.42</v>
      </c>
      <c r="BI91" s="475">
        <f>SUM(จุฬาภรณ์!M91)</f>
        <v>1</v>
      </c>
      <c r="BJ91" s="475">
        <f>SUM(จุฬาภรณ์!N91)</f>
        <v>0.02</v>
      </c>
      <c r="BK91" s="485">
        <f>SUM(ถ้ำพรรณรา!L91)</f>
        <v>39.39</v>
      </c>
      <c r="BL91" s="485">
        <f>SUM(ถ้ำพรรณรา!M91)</f>
        <v>1</v>
      </c>
      <c r="BM91" s="485">
        <f>SUM(ถ้ำพรรณรา!N91)</f>
        <v>0.02</v>
      </c>
      <c r="BN91" s="467">
        <f>SUM(พระพรหม!L91)</f>
        <v>27.27</v>
      </c>
      <c r="BO91" s="467">
        <f>SUM(พระพรหม!M91)</f>
        <v>1</v>
      </c>
      <c r="BP91" s="467">
        <f>SUM(พระพรหม!N91)</f>
        <v>0.02</v>
      </c>
      <c r="BQ91" s="448">
        <f>SUM(เฉลิมพระเกียรติ!L91)</f>
        <v>36.36</v>
      </c>
      <c r="BR91" s="448">
        <f>SUM(เฉลิมพระเกียรติ!M91)</f>
        <v>1</v>
      </c>
      <c r="BS91" s="448">
        <f>SUM(เฉลิมพระเกียรติ!N91)</f>
        <v>0.02</v>
      </c>
      <c r="BT91" s="451">
        <f>SUM(นบพิตำ!L91)</f>
        <v>90.91</v>
      </c>
      <c r="BU91" s="451">
        <f>SUM(นบพิตำ!M91)</f>
        <v>5</v>
      </c>
      <c r="BV91" s="451">
        <f>SUM(นบพิตำ!N91)</f>
        <v>0.1</v>
      </c>
      <c r="BW91" s="483">
        <f>SUM(ช้างกลาง!L91)</f>
        <v>33.33</v>
      </c>
      <c r="BX91" s="483">
        <f>SUM(ช้างกลาง!M91)</f>
        <v>1</v>
      </c>
      <c r="BY91" s="483">
        <f>SUM(ช้างกลาง!N91)</f>
        <v>0.02</v>
      </c>
      <c r="BZ91" s="206">
        <f>SUM(เมือง!L91)</f>
        <v>42.42</v>
      </c>
      <c r="CA91" s="206">
        <f>SUM(เมือง!M91)</f>
        <v>1</v>
      </c>
      <c r="CB91" s="206">
        <f>SUM(เมือง!N91)</f>
        <v>0.02</v>
      </c>
    </row>
    <row r="92" spans="1:80" ht="18.75" customHeight="1">
      <c r="A92" s="112" t="s">
        <v>39</v>
      </c>
      <c r="B92" s="425">
        <v>4.2</v>
      </c>
      <c r="C92" s="443" t="s">
        <v>216</v>
      </c>
      <c r="D92" s="268" t="s">
        <v>130</v>
      </c>
      <c r="E92" s="274"/>
      <c r="F92" s="335">
        <v>1.5</v>
      </c>
      <c r="G92" s="276" t="s">
        <v>121</v>
      </c>
      <c r="H92" s="276" t="s">
        <v>122</v>
      </c>
      <c r="I92" s="276" t="s">
        <v>123</v>
      </c>
      <c r="J92" s="276" t="s">
        <v>124</v>
      </c>
      <c r="K92" s="276" t="s">
        <v>125</v>
      </c>
      <c r="L92" s="172">
        <f>SUM(ทุ่งสง!L92)</f>
        <v>0</v>
      </c>
      <c r="M92" s="172">
        <f>SUM(ทุ่งสง!M92)</f>
        <v>0</v>
      </c>
      <c r="N92" s="204">
        <f>SUM(ทุ่งสง!N92)</f>
        <v>0</v>
      </c>
      <c r="O92" s="206">
        <f>SUM(สิชล!L92)</f>
        <v>0</v>
      </c>
      <c r="P92" s="206">
        <f>SUM(สิชล!M92)</f>
        <v>0</v>
      </c>
      <c r="Q92" s="206">
        <f>SUM(สิชล!N92)</f>
        <v>0</v>
      </c>
      <c r="R92" s="209">
        <f>SUM(ท่าศาลา!L92)</f>
        <v>0</v>
      </c>
      <c r="S92" s="209">
        <f>SUM(ท่าศาลา!M92)</f>
        <v>0</v>
      </c>
      <c r="T92" s="209">
        <f>SUM(ท่าศาลา!N92)</f>
        <v>0</v>
      </c>
      <c r="U92" s="212">
        <f>SUM(ฉวาง!L92)</f>
        <v>0</v>
      </c>
      <c r="V92" s="212">
        <f>SUM(ฉวาง!M92)</f>
        <v>0</v>
      </c>
      <c r="W92" s="212">
        <f>SUM(ฉวาง!N92)</f>
        <v>0</v>
      </c>
      <c r="X92" s="214">
        <f>SUM(ปากพนัง!L92)</f>
        <v>0</v>
      </c>
      <c r="Y92" s="214">
        <f>SUM(ปากพนัง!M92)</f>
        <v>0</v>
      </c>
      <c r="Z92" s="214">
        <f>SUM(ปากพนัง!N92)</f>
        <v>0</v>
      </c>
      <c r="AA92" s="217">
        <f>SUM(ชะอวด!L92)</f>
        <v>0</v>
      </c>
      <c r="AB92" s="217">
        <f>SUM(ชะอวด!M92)</f>
        <v>0</v>
      </c>
      <c r="AC92" s="217">
        <f>SUM(ชะอวด!N92)</f>
        <v>0</v>
      </c>
      <c r="AD92" s="220">
        <f>SUM(ทุ่งใหญ่!L92)</f>
        <v>0</v>
      </c>
      <c r="AE92" s="220">
        <f>SUM(ทุ่งใหญ่!M92)</f>
        <v>0</v>
      </c>
      <c r="AF92" s="220">
        <f>SUM(ทุ่งใหญ่!N92)</f>
        <v>0</v>
      </c>
      <c r="AG92" s="209">
        <f>SUM(เชียรใหญ่!L92)</f>
        <v>0</v>
      </c>
      <c r="AH92" s="209">
        <f>SUM(เชียรใหญ่!M92)</f>
        <v>0</v>
      </c>
      <c r="AI92" s="209">
        <f>SUM(เชียรใหญ่!N92)</f>
        <v>0</v>
      </c>
      <c r="AJ92" s="224">
        <f>SUM(ร่อนพิบูลย์!L92)</f>
        <v>0</v>
      </c>
      <c r="AK92" s="224">
        <f>SUM(ร่อนพิบูลย์!M92)</f>
        <v>0</v>
      </c>
      <c r="AL92" s="224">
        <f>SUM(ร่อนพิบูลย์!N92)</f>
        <v>0</v>
      </c>
      <c r="AM92" s="227">
        <f>SUM(ลานสกา!L92)</f>
        <v>0</v>
      </c>
      <c r="AN92" s="227">
        <f>SUM(ลานสกา!M92)</f>
        <v>0</v>
      </c>
      <c r="AO92" s="227">
        <f>SUM(ลานสกา!N92)</f>
        <v>0</v>
      </c>
      <c r="AP92" s="231">
        <f>SUM(พิปูน!L92)</f>
        <v>0</v>
      </c>
      <c r="AQ92" s="231">
        <f>SUM(พิปูน!M92)</f>
        <v>0</v>
      </c>
      <c r="AR92" s="231">
        <f>SUM(พิปูน!N92)</f>
        <v>0</v>
      </c>
      <c r="AS92" s="235">
        <f>SUM(หัวไทร!L92)</f>
        <v>0</v>
      </c>
      <c r="AT92" s="235">
        <f>SUM(หัวไทร!M92)</f>
        <v>0</v>
      </c>
      <c r="AU92" s="235">
        <f>SUM(หัวไทร!N92)</f>
        <v>0</v>
      </c>
      <c r="AV92" s="237">
        <f>SUM(ขนอม!L92)</f>
        <v>0</v>
      </c>
      <c r="AW92" s="237">
        <f>SUM(ขนอม!M92)</f>
        <v>0</v>
      </c>
      <c r="AX92" s="237">
        <f>SUM(ขนอม!N92)</f>
        <v>0</v>
      </c>
      <c r="AY92" s="241">
        <f>SUM(นาบอน!L92)</f>
        <v>0</v>
      </c>
      <c r="AZ92" s="241">
        <f>SUM(นาบอน!M92)</f>
        <v>0</v>
      </c>
      <c r="BA92" s="241">
        <f>SUM(นาบอน!N92)</f>
        <v>0</v>
      </c>
      <c r="BB92" s="244">
        <f>SUM(พรหมคีรี!L92)</f>
        <v>0</v>
      </c>
      <c r="BC92" s="244">
        <f>SUM(พรหมคีรี!M92)</f>
        <v>0</v>
      </c>
      <c r="BD92" s="244">
        <f>SUM(พรหมคีรี!N92)</f>
        <v>0</v>
      </c>
      <c r="BE92" s="247">
        <f>SUM(บางขัน!L92)</f>
        <v>0</v>
      </c>
      <c r="BF92" s="247">
        <f>SUM(บางขัน!M92)</f>
        <v>0</v>
      </c>
      <c r="BG92" s="247">
        <f>SUM(บางขัน!N92)</f>
        <v>0</v>
      </c>
      <c r="BH92" s="231">
        <f>SUM(จุฬาภรณ์!L92)</f>
        <v>0</v>
      </c>
      <c r="BI92" s="231">
        <f>SUM(จุฬาภรณ์!M92)</f>
        <v>0</v>
      </c>
      <c r="BJ92" s="231">
        <f>SUM(จุฬาภรณ์!N92)</f>
        <v>0</v>
      </c>
      <c r="BK92" s="252">
        <f>SUM(ถ้ำพรรณรา!L92)</f>
        <v>0</v>
      </c>
      <c r="BL92" s="252">
        <f>SUM(ถ้ำพรรณรา!M92)</f>
        <v>0</v>
      </c>
      <c r="BM92" s="252">
        <f>SUM(ถ้ำพรรณรา!N92)</f>
        <v>0</v>
      </c>
      <c r="BN92" s="220">
        <f>SUM(พระพรหม!L92)</f>
        <v>0</v>
      </c>
      <c r="BO92" s="220">
        <f>SUM(พระพรหม!M92)</f>
        <v>0</v>
      </c>
      <c r="BP92" s="220">
        <f>SUM(พระพรหม!N92)</f>
        <v>0</v>
      </c>
      <c r="BQ92" s="206">
        <f>SUM(เฉลิมพระเกียรติ!L92)</f>
        <v>0</v>
      </c>
      <c r="BR92" s="206">
        <f>SUM(เฉลิมพระเกียรติ!M92)</f>
        <v>0</v>
      </c>
      <c r="BS92" s="206">
        <f>SUM(เฉลิมพระเกียรติ!N92)</f>
        <v>0</v>
      </c>
      <c r="BT92" s="209">
        <f>SUM(นบพิตำ!L92)</f>
        <v>0</v>
      </c>
      <c r="BU92" s="209">
        <f>SUM(นบพิตำ!M92)</f>
        <v>0</v>
      </c>
      <c r="BV92" s="209">
        <f>SUM(นบพิตำ!N92)</f>
        <v>0</v>
      </c>
      <c r="BW92" s="244">
        <f>SUM(ช้างกลาง!L92)</f>
        <v>0</v>
      </c>
      <c r="BX92" s="244">
        <f>SUM(ช้างกลาง!M92)</f>
        <v>0</v>
      </c>
      <c r="BY92" s="244">
        <f>SUM(ช้างกลาง!N92)</f>
        <v>0</v>
      </c>
      <c r="BZ92" s="206">
        <f>SUM(เมือง!L92)</f>
        <v>0</v>
      </c>
      <c r="CA92" s="206">
        <f>SUM(เมือง!M92)</f>
        <v>0</v>
      </c>
      <c r="CB92" s="206">
        <f>SUM(เมือง!N92)</f>
        <v>0</v>
      </c>
    </row>
    <row r="93" spans="1:80" ht="18.75" customHeight="1">
      <c r="A93" s="112" t="s">
        <v>39</v>
      </c>
      <c r="B93" s="425">
        <v>4.3</v>
      </c>
      <c r="C93" s="446" t="s">
        <v>221</v>
      </c>
      <c r="D93" s="268" t="s">
        <v>130</v>
      </c>
      <c r="E93" s="274"/>
      <c r="F93" s="335">
        <v>2</v>
      </c>
      <c r="G93" s="276" t="s">
        <v>121</v>
      </c>
      <c r="H93" s="276" t="s">
        <v>122</v>
      </c>
      <c r="I93" s="276" t="s">
        <v>123</v>
      </c>
      <c r="J93" s="276" t="s">
        <v>124</v>
      </c>
      <c r="K93" s="276" t="s">
        <v>125</v>
      </c>
      <c r="L93" s="172">
        <f>SUM(ทุ่งสง!L93)</f>
        <v>100</v>
      </c>
      <c r="M93" s="172">
        <f>SUM(ทุ่งสง!M93)</f>
        <v>5</v>
      </c>
      <c r="N93" s="204">
        <f>SUM(ทุ่งสง!N93)</f>
        <v>0.1</v>
      </c>
      <c r="O93" s="206">
        <f>SUM(สิชล!L93)</f>
        <v>69.23</v>
      </c>
      <c r="P93" s="206">
        <f>SUM(สิชล!M93)</f>
        <v>1</v>
      </c>
      <c r="Q93" s="206">
        <f>SUM(สิชล!N93)</f>
        <v>0.02</v>
      </c>
      <c r="R93" s="209">
        <f>SUM(ท่าศาลา!L93)</f>
        <v>100</v>
      </c>
      <c r="S93" s="209">
        <f>SUM(ท่าศาลา!M93)</f>
        <v>5</v>
      </c>
      <c r="T93" s="209">
        <f>SUM(ท่าศาลา!N93)</f>
        <v>0.1</v>
      </c>
      <c r="U93" s="212">
        <f>SUM(ฉวาง!L93)</f>
        <v>100</v>
      </c>
      <c r="V93" s="212">
        <f>SUM(ฉวาง!M93)</f>
        <v>5</v>
      </c>
      <c r="W93" s="212">
        <f>SUM(ฉวาง!N93)</f>
        <v>0.1</v>
      </c>
      <c r="X93" s="214">
        <f>SUM(ปากพนัง!L93)</f>
        <v>100</v>
      </c>
      <c r="Y93" s="214">
        <f>SUM(ปากพนัง!M93)</f>
        <v>5</v>
      </c>
      <c r="Z93" s="214">
        <f>SUM(ปากพนัง!N93)</f>
        <v>0.1</v>
      </c>
      <c r="AA93" s="217">
        <f>SUM(ชะอวด!L93)</f>
        <v>0</v>
      </c>
      <c r="AB93" s="217">
        <f>SUM(ชะอวด!M93)</f>
        <v>1</v>
      </c>
      <c r="AC93" s="217">
        <f>SUM(ชะอวด!N93)</f>
        <v>0.02</v>
      </c>
      <c r="AD93" s="220">
        <f>SUM(ทุ่งใหญ่!L93)</f>
        <v>18.18</v>
      </c>
      <c r="AE93" s="220">
        <f>SUM(ทุ่งใหญ่!M93)</f>
        <v>1</v>
      </c>
      <c r="AF93" s="220">
        <f>SUM(ทุ่งใหญ่!N93)</f>
        <v>0.02</v>
      </c>
      <c r="AG93" s="209">
        <f>SUM(เชียรใหญ่!L93)</f>
        <v>100</v>
      </c>
      <c r="AH93" s="209">
        <f>SUM(เชียรใหญ่!M93)</f>
        <v>5</v>
      </c>
      <c r="AI93" s="209">
        <f>SUM(เชียรใหญ่!N93)</f>
        <v>0.1</v>
      </c>
      <c r="AJ93" s="224">
        <f>SUM(ร่อนพิบูลย์!L93)</f>
        <v>100</v>
      </c>
      <c r="AK93" s="224">
        <f>SUM(ร่อนพิบูลย์!M93)</f>
        <v>5</v>
      </c>
      <c r="AL93" s="224">
        <f>SUM(ร่อนพิบูลย์!N93)</f>
        <v>0.1</v>
      </c>
      <c r="AM93" s="227">
        <f>SUM(ลานสกา!L93)</f>
        <v>100</v>
      </c>
      <c r="AN93" s="227">
        <f>SUM(ลานสกา!M93)</f>
        <v>5</v>
      </c>
      <c r="AO93" s="227">
        <f>SUM(ลานสกา!N93)</f>
        <v>0.1</v>
      </c>
      <c r="AP93" s="231">
        <f>SUM(พิปูน!L93)</f>
        <v>100</v>
      </c>
      <c r="AQ93" s="231">
        <f>SUM(พิปูน!M93)</f>
        <v>5</v>
      </c>
      <c r="AR93" s="231">
        <f>SUM(พิปูน!N93)</f>
        <v>0.1</v>
      </c>
      <c r="AS93" s="235">
        <f>SUM(หัวไทร!L93)</f>
        <v>100</v>
      </c>
      <c r="AT93" s="235">
        <f>SUM(หัวไทร!M93)</f>
        <v>5</v>
      </c>
      <c r="AU93" s="235">
        <f>SUM(หัวไทร!N93)</f>
        <v>0.1</v>
      </c>
      <c r="AV93" s="237">
        <f>SUM(ขนอม!L93)</f>
        <v>100</v>
      </c>
      <c r="AW93" s="237">
        <f>SUM(ขนอม!M93)</f>
        <v>5</v>
      </c>
      <c r="AX93" s="237">
        <f>SUM(ขนอม!N93)</f>
        <v>0.1</v>
      </c>
      <c r="AY93" s="241">
        <f>SUM(นาบอน!L93)</f>
        <v>100</v>
      </c>
      <c r="AZ93" s="241">
        <f>SUM(นาบอน!M93)</f>
        <v>5</v>
      </c>
      <c r="BA93" s="241">
        <f>SUM(นาบอน!N93)</f>
        <v>0.1</v>
      </c>
      <c r="BB93" s="244">
        <f>SUM(พรหมคีรี!L93)</f>
        <v>100</v>
      </c>
      <c r="BC93" s="244">
        <f>SUM(พรหมคีรี!M93)</f>
        <v>5</v>
      </c>
      <c r="BD93" s="244">
        <f>SUM(พรหมคีรี!N93)</f>
        <v>0.1</v>
      </c>
      <c r="BE93" s="247">
        <f>SUM(บางขัน!L93)</f>
        <v>100</v>
      </c>
      <c r="BF93" s="247">
        <f>SUM(บางขัน!M93)</f>
        <v>5</v>
      </c>
      <c r="BG93" s="247">
        <f>SUM(บางขัน!N93)</f>
        <v>0.1</v>
      </c>
      <c r="BH93" s="231">
        <f>SUM(จุฬาภรณ์!L93)</f>
        <v>100</v>
      </c>
      <c r="BI93" s="231">
        <f>SUM(จุฬาภรณ์!M93)</f>
        <v>5</v>
      </c>
      <c r="BJ93" s="231">
        <f>SUM(จุฬาภรณ์!N93)</f>
        <v>0.1</v>
      </c>
      <c r="BK93" s="252">
        <f>SUM(ถ้ำพรรณรา!L93)</f>
        <v>100</v>
      </c>
      <c r="BL93" s="252">
        <f>SUM(ถ้ำพรรณรา!M93)</f>
        <v>5</v>
      </c>
      <c r="BM93" s="252">
        <f>SUM(ถ้ำพรรณรา!N93)</f>
        <v>0.1</v>
      </c>
      <c r="BN93" s="220">
        <f>SUM(พระพรหม!L93)</f>
        <v>100</v>
      </c>
      <c r="BO93" s="220">
        <f>SUM(พระพรหม!M93)</f>
        <v>5</v>
      </c>
      <c r="BP93" s="220">
        <f>SUM(พระพรหม!N93)</f>
        <v>0.1</v>
      </c>
      <c r="BQ93" s="206">
        <f>SUM(เฉลิมพระเกียรติ!L93)</f>
        <v>0</v>
      </c>
      <c r="BR93" s="206">
        <f>SUM(เฉลิมพระเกียรติ!M93)</f>
        <v>1</v>
      </c>
      <c r="BS93" s="206">
        <f>SUM(เฉลิมพระเกียรติ!N93)</f>
        <v>0.02</v>
      </c>
      <c r="BT93" s="209">
        <f>SUM(นบพิตำ!L93)</f>
        <v>100</v>
      </c>
      <c r="BU93" s="209">
        <f>SUM(นบพิตำ!M93)</f>
        <v>5</v>
      </c>
      <c r="BV93" s="209">
        <f>SUM(นบพิตำ!N93)</f>
        <v>0.1</v>
      </c>
      <c r="BW93" s="244">
        <f>SUM(ช้างกลาง!L93)</f>
        <v>0</v>
      </c>
      <c r="BX93" s="244">
        <f>SUM(ช้างกลาง!M93)</f>
        <v>1</v>
      </c>
      <c r="BY93" s="244">
        <f>SUM(ช้างกลาง!N93)</f>
        <v>0.02</v>
      </c>
      <c r="BZ93" s="206">
        <f>SUM(เมือง!L93)</f>
        <v>0</v>
      </c>
      <c r="CA93" s="206">
        <f>SUM(เมือง!M93)</f>
        <v>1</v>
      </c>
      <c r="CB93" s="206">
        <f>SUM(เมือง!N93)</f>
        <v>0.02</v>
      </c>
    </row>
    <row r="94" spans="1:80" ht="18.75" customHeight="1">
      <c r="A94" s="112" t="s">
        <v>138</v>
      </c>
      <c r="B94" s="425">
        <v>4.4000000000000004</v>
      </c>
      <c r="C94" s="285" t="s">
        <v>218</v>
      </c>
      <c r="D94" s="268" t="s">
        <v>130</v>
      </c>
      <c r="E94" s="274"/>
      <c r="F94" s="335">
        <v>2</v>
      </c>
      <c r="G94" s="276" t="s">
        <v>121</v>
      </c>
      <c r="H94" s="276" t="s">
        <v>122</v>
      </c>
      <c r="I94" s="276" t="s">
        <v>123</v>
      </c>
      <c r="J94" s="276" t="s">
        <v>124</v>
      </c>
      <c r="K94" s="276" t="s">
        <v>125</v>
      </c>
      <c r="L94" s="172">
        <f>SUM(ทุ่งสง!L94)</f>
        <v>2</v>
      </c>
      <c r="M94" s="172">
        <f>SUM(ทุ่งสง!M94)</f>
        <v>2</v>
      </c>
      <c r="N94" s="204">
        <f>SUM(ทุ่งสง!N94)</f>
        <v>0.04</v>
      </c>
      <c r="O94" s="206">
        <f>SUM(สิชล!L94)</f>
        <v>4</v>
      </c>
      <c r="P94" s="206">
        <f>SUM(สิชล!M94)</f>
        <v>4</v>
      </c>
      <c r="Q94" s="206">
        <f>SUM(สิชล!N94)</f>
        <v>0.08</v>
      </c>
      <c r="R94" s="209">
        <f>SUM(ท่าศาลา!L94)</f>
        <v>3</v>
      </c>
      <c r="S94" s="209">
        <f>SUM(ท่าศาลา!M94)</f>
        <v>3</v>
      </c>
      <c r="T94" s="209">
        <f>SUM(ท่าศาลา!N94)</f>
        <v>0.06</v>
      </c>
      <c r="U94" s="212">
        <f>SUM(ฉวาง!L94)</f>
        <v>2</v>
      </c>
      <c r="V94" s="212">
        <f>SUM(ฉวาง!M94)</f>
        <v>2</v>
      </c>
      <c r="W94" s="212">
        <f>SUM(ฉวาง!N94)</f>
        <v>0.04</v>
      </c>
      <c r="X94" s="214">
        <f>SUM(ปากพนัง!L94)</f>
        <v>1</v>
      </c>
      <c r="Y94" s="214">
        <f>SUM(ปากพนัง!M94)</f>
        <v>1</v>
      </c>
      <c r="Z94" s="214">
        <f>SUM(ปากพนัง!N94)</f>
        <v>0.02</v>
      </c>
      <c r="AA94" s="217">
        <f>SUM(ชะอวด!L94)</f>
        <v>1</v>
      </c>
      <c r="AB94" s="217">
        <f>SUM(ชะอวด!M94)</f>
        <v>1</v>
      </c>
      <c r="AC94" s="217">
        <f>SUM(ชะอวด!N94)</f>
        <v>0.02</v>
      </c>
      <c r="AD94" s="220">
        <f>SUM(ทุ่งใหญ่!L94)</f>
        <v>1</v>
      </c>
      <c r="AE94" s="220">
        <f>SUM(ทุ่งใหญ่!M94)</f>
        <v>1</v>
      </c>
      <c r="AF94" s="220">
        <f>SUM(ทุ่งใหญ่!N94)</f>
        <v>0.02</v>
      </c>
      <c r="AG94" s="209">
        <f>SUM(เชียรใหญ่!L94)</f>
        <v>2</v>
      </c>
      <c r="AH94" s="209">
        <f>SUM(เชียรใหญ่!M94)</f>
        <v>2</v>
      </c>
      <c r="AI94" s="209">
        <f>SUM(เชียรใหญ่!N94)</f>
        <v>0.04</v>
      </c>
      <c r="AJ94" s="224">
        <f>SUM(ร่อนพิบูลย์!L94)</f>
        <v>4</v>
      </c>
      <c r="AK94" s="224">
        <f>SUM(ร่อนพิบูลย์!M94)</f>
        <v>4</v>
      </c>
      <c r="AL94" s="224">
        <f>SUM(ร่อนพิบูลย์!N94)</f>
        <v>0.08</v>
      </c>
      <c r="AM94" s="227">
        <f>SUM(ลานสกา!L94)</f>
        <v>5</v>
      </c>
      <c r="AN94" s="227">
        <f>SUM(ลานสกา!M94)</f>
        <v>5</v>
      </c>
      <c r="AO94" s="227">
        <f>SUM(ลานสกา!N94)</f>
        <v>0.1</v>
      </c>
      <c r="AP94" s="231">
        <f>SUM(พิปูน!L94)</f>
        <v>2</v>
      </c>
      <c r="AQ94" s="231">
        <f>SUM(พิปูน!M94)</f>
        <v>2</v>
      </c>
      <c r="AR94" s="231">
        <f>SUM(พิปูน!N94)</f>
        <v>0.04</v>
      </c>
      <c r="AS94" s="235">
        <f>SUM(หัวไทร!L94)</f>
        <v>5</v>
      </c>
      <c r="AT94" s="235">
        <f>SUM(หัวไทร!M94)</f>
        <v>5</v>
      </c>
      <c r="AU94" s="235">
        <f>SUM(หัวไทร!N94)</f>
        <v>0.1</v>
      </c>
      <c r="AV94" s="237">
        <f>SUM(ขนอม!L94)</f>
        <v>1</v>
      </c>
      <c r="AW94" s="237">
        <f>SUM(ขนอม!M94)</f>
        <v>1</v>
      </c>
      <c r="AX94" s="237">
        <f>SUM(ขนอม!N94)</f>
        <v>0.02</v>
      </c>
      <c r="AY94" s="241">
        <f>SUM(นาบอน!L94)</f>
        <v>2</v>
      </c>
      <c r="AZ94" s="241">
        <f>SUM(นาบอน!M94)</f>
        <v>2</v>
      </c>
      <c r="BA94" s="241">
        <f>SUM(นาบอน!N94)</f>
        <v>0.04</v>
      </c>
      <c r="BB94" s="244">
        <f>SUM(พรหมคีรี!L94)</f>
        <v>2</v>
      </c>
      <c r="BC94" s="244">
        <f>SUM(พรหมคีรี!M94)</f>
        <v>2</v>
      </c>
      <c r="BD94" s="244">
        <f>SUM(พรหมคีรี!N94)</f>
        <v>0.04</v>
      </c>
      <c r="BE94" s="247">
        <f>SUM(บางขัน!L94)</f>
        <v>1</v>
      </c>
      <c r="BF94" s="247">
        <f>SUM(บางขัน!M94)</f>
        <v>1</v>
      </c>
      <c r="BG94" s="247">
        <f>SUM(บางขัน!N94)</f>
        <v>0.02</v>
      </c>
      <c r="BH94" s="231">
        <f>SUM(จุฬาภรณ์!L94)</f>
        <v>2</v>
      </c>
      <c r="BI94" s="231">
        <f>SUM(จุฬาภรณ์!M94)</f>
        <v>2</v>
      </c>
      <c r="BJ94" s="231">
        <f>SUM(จุฬาภรณ์!N94)</f>
        <v>0.04</v>
      </c>
      <c r="BK94" s="252">
        <f>SUM(ถ้ำพรรณรา!L94)</f>
        <v>4</v>
      </c>
      <c r="BL94" s="252">
        <f>SUM(ถ้ำพรรณรา!M94)</f>
        <v>4</v>
      </c>
      <c r="BM94" s="252">
        <f>SUM(ถ้ำพรรณรา!N94)</f>
        <v>0.08</v>
      </c>
      <c r="BN94" s="220">
        <f>SUM(พระพรหม!L94)</f>
        <v>1</v>
      </c>
      <c r="BO94" s="220">
        <f>SUM(พระพรหม!M94)</f>
        <v>1</v>
      </c>
      <c r="BP94" s="220">
        <f>SUM(พระพรหม!N94)</f>
        <v>0.02</v>
      </c>
      <c r="BQ94" s="206">
        <f>SUM(เฉลิมพระเกียรติ!L94)</f>
        <v>1</v>
      </c>
      <c r="BR94" s="206">
        <f>SUM(เฉลิมพระเกียรติ!M94)</f>
        <v>1</v>
      </c>
      <c r="BS94" s="206">
        <f>SUM(เฉลิมพระเกียรติ!N94)</f>
        <v>0.02</v>
      </c>
      <c r="BT94" s="209">
        <f>SUM(นบพิตำ!L94)</f>
        <v>4</v>
      </c>
      <c r="BU94" s="209">
        <f>SUM(นบพิตำ!M94)</f>
        <v>4</v>
      </c>
      <c r="BV94" s="209">
        <f>SUM(นบพิตำ!N94)</f>
        <v>0.08</v>
      </c>
      <c r="BW94" s="244">
        <f>SUM(ช้างกลาง!L94)</f>
        <v>1</v>
      </c>
      <c r="BX94" s="244">
        <f>SUM(ช้างกลาง!M94)</f>
        <v>1</v>
      </c>
      <c r="BY94" s="244">
        <f>SUM(ช้างกลาง!N94)</f>
        <v>0.02</v>
      </c>
      <c r="BZ94" s="206">
        <f>SUM(เมือง!L94)</f>
        <v>2</v>
      </c>
      <c r="CA94" s="206">
        <f>SUM(เมือง!M94)</f>
        <v>2</v>
      </c>
      <c r="CB94" s="206">
        <f>SUM(เมือง!N94)</f>
        <v>0.04</v>
      </c>
    </row>
    <row r="95" spans="1:80" ht="18.75" customHeight="1">
      <c r="A95" s="112" t="s">
        <v>138</v>
      </c>
      <c r="B95" s="425">
        <v>4.5</v>
      </c>
      <c r="C95" s="134" t="s">
        <v>219</v>
      </c>
      <c r="D95" s="268" t="s">
        <v>130</v>
      </c>
      <c r="E95" s="274"/>
      <c r="F95" s="335">
        <v>0</v>
      </c>
      <c r="G95" s="276" t="s">
        <v>121</v>
      </c>
      <c r="H95" s="276" t="s">
        <v>122</v>
      </c>
      <c r="I95" s="276" t="s">
        <v>123</v>
      </c>
      <c r="J95" s="276" t="s">
        <v>124</v>
      </c>
      <c r="K95" s="276" t="s">
        <v>125</v>
      </c>
      <c r="L95" s="172">
        <f>SUM(ทุ่งสง!L95)</f>
        <v>0</v>
      </c>
      <c r="M95" s="172">
        <f>SUM(ทุ่งสง!M95)</f>
        <v>0</v>
      </c>
      <c r="N95" s="204">
        <f>SUM(ทุ่งสง!N95)</f>
        <v>0</v>
      </c>
      <c r="O95" s="206">
        <f>SUM(สิชล!L95)</f>
        <v>0</v>
      </c>
      <c r="P95" s="206">
        <f>SUM(สิชล!M95)</f>
        <v>0</v>
      </c>
      <c r="Q95" s="206">
        <f>SUM(สิชล!N95)</f>
        <v>0</v>
      </c>
      <c r="R95" s="209">
        <f>SUM(ท่าศาลา!L95)</f>
        <v>0</v>
      </c>
      <c r="S95" s="209">
        <f>SUM(ท่าศาลา!M95)</f>
        <v>0</v>
      </c>
      <c r="T95" s="209">
        <f>SUM(ท่าศาลา!N95)</f>
        <v>0</v>
      </c>
      <c r="U95" s="212">
        <f>SUM(ฉวาง!L95)</f>
        <v>0</v>
      </c>
      <c r="V95" s="212">
        <f>SUM(ฉวาง!M95)</f>
        <v>0</v>
      </c>
      <c r="W95" s="212">
        <f>SUM(ฉวาง!N95)</f>
        <v>0</v>
      </c>
      <c r="X95" s="214">
        <f>SUM(ปากพนัง!L95)</f>
        <v>0</v>
      </c>
      <c r="Y95" s="214">
        <f>SUM(ปากพนัง!M95)</f>
        <v>0</v>
      </c>
      <c r="Z95" s="214">
        <f>SUM(ปากพนัง!N95)</f>
        <v>0</v>
      </c>
      <c r="AA95" s="217">
        <f>SUM(ชะอวด!L95)</f>
        <v>0</v>
      </c>
      <c r="AB95" s="217">
        <f>SUM(ชะอวด!M95)</f>
        <v>0</v>
      </c>
      <c r="AC95" s="217">
        <f>SUM(ชะอวด!N95)</f>
        <v>0</v>
      </c>
      <c r="AD95" s="220">
        <f>SUM(ทุ่งใหญ่!L95)</f>
        <v>0</v>
      </c>
      <c r="AE95" s="220">
        <f>SUM(ทุ่งใหญ่!M95)</f>
        <v>0</v>
      </c>
      <c r="AF95" s="220">
        <f>SUM(ทุ่งใหญ่!N95)</f>
        <v>0</v>
      </c>
      <c r="AG95" s="209">
        <f>SUM(เชียรใหญ่!L95)</f>
        <v>0</v>
      </c>
      <c r="AH95" s="209">
        <f>SUM(เชียรใหญ่!M95)</f>
        <v>0</v>
      </c>
      <c r="AI95" s="209">
        <f>SUM(เชียรใหญ่!N95)</f>
        <v>0</v>
      </c>
      <c r="AJ95" s="224">
        <f>SUM(ร่อนพิบูลย์!L95)</f>
        <v>0</v>
      </c>
      <c r="AK95" s="224">
        <f>SUM(ร่อนพิบูลย์!M95)</f>
        <v>0</v>
      </c>
      <c r="AL95" s="224">
        <f>SUM(ร่อนพิบูลย์!N95)</f>
        <v>0</v>
      </c>
      <c r="AM95" s="227">
        <f>SUM(ลานสกา!L95)</f>
        <v>0</v>
      </c>
      <c r="AN95" s="227">
        <f>SUM(ลานสกา!M95)</f>
        <v>0</v>
      </c>
      <c r="AO95" s="227">
        <f>SUM(ลานสกา!N95)</f>
        <v>0</v>
      </c>
      <c r="AP95" s="231">
        <f>SUM(พิปูน!L95)</f>
        <v>0</v>
      </c>
      <c r="AQ95" s="231">
        <f>SUM(พิปูน!M95)</f>
        <v>0</v>
      </c>
      <c r="AR95" s="231">
        <f>SUM(พิปูน!N95)</f>
        <v>0</v>
      </c>
      <c r="AS95" s="235">
        <f>SUM(หัวไทร!L95)</f>
        <v>0</v>
      </c>
      <c r="AT95" s="235">
        <f>SUM(หัวไทร!M95)</f>
        <v>0</v>
      </c>
      <c r="AU95" s="235">
        <f>SUM(หัวไทร!N95)</f>
        <v>0</v>
      </c>
      <c r="AV95" s="237">
        <f>SUM(ขนอม!L95)</f>
        <v>0</v>
      </c>
      <c r="AW95" s="237">
        <f>SUM(ขนอม!M95)</f>
        <v>0</v>
      </c>
      <c r="AX95" s="237">
        <f>SUM(ขนอม!N95)</f>
        <v>0</v>
      </c>
      <c r="AY95" s="241">
        <f>SUM(นาบอน!L95)</f>
        <v>0</v>
      </c>
      <c r="AZ95" s="241">
        <f>SUM(นาบอน!M95)</f>
        <v>0</v>
      </c>
      <c r="BA95" s="241">
        <f>SUM(นาบอน!N95)</f>
        <v>0</v>
      </c>
      <c r="BB95" s="244">
        <f>SUM(พรหมคีรี!L95)</f>
        <v>0</v>
      </c>
      <c r="BC95" s="244">
        <f>SUM(พรหมคีรี!M95)</f>
        <v>0</v>
      </c>
      <c r="BD95" s="244">
        <f>SUM(พรหมคีรี!N95)</f>
        <v>0</v>
      </c>
      <c r="BE95" s="247">
        <f>SUM(บางขัน!L95)</f>
        <v>0</v>
      </c>
      <c r="BF95" s="247">
        <f>SUM(บางขัน!M95)</f>
        <v>0</v>
      </c>
      <c r="BG95" s="247">
        <f>SUM(บางขัน!N95)</f>
        <v>0</v>
      </c>
      <c r="BH95" s="231">
        <f>SUM(จุฬาภรณ์!L95)</f>
        <v>0</v>
      </c>
      <c r="BI95" s="231">
        <f>SUM(จุฬาภรณ์!M95)</f>
        <v>0</v>
      </c>
      <c r="BJ95" s="231">
        <f>SUM(จุฬาภรณ์!N95)</f>
        <v>0</v>
      </c>
      <c r="BK95" s="252">
        <f>SUM(ถ้ำพรรณรา!L95)</f>
        <v>0</v>
      </c>
      <c r="BL95" s="252">
        <f>SUM(ถ้ำพรรณรา!M95)</f>
        <v>0</v>
      </c>
      <c r="BM95" s="252">
        <f>SUM(ถ้ำพรรณรา!N95)</f>
        <v>0</v>
      </c>
      <c r="BN95" s="220">
        <f>SUM(พระพรหม!L95)</f>
        <v>0</v>
      </c>
      <c r="BO95" s="220">
        <f>SUM(พระพรหม!M95)</f>
        <v>0</v>
      </c>
      <c r="BP95" s="220">
        <f>SUM(พระพรหม!N95)</f>
        <v>0</v>
      </c>
      <c r="BQ95" s="206">
        <f>SUM(เฉลิมพระเกียรติ!L95)</f>
        <v>0</v>
      </c>
      <c r="BR95" s="206">
        <f>SUM(เฉลิมพระเกียรติ!M95)</f>
        <v>0</v>
      </c>
      <c r="BS95" s="206">
        <f>SUM(เฉลิมพระเกียรติ!N95)</f>
        <v>0</v>
      </c>
      <c r="BT95" s="209">
        <f>SUM(นบพิตำ!L95)</f>
        <v>0</v>
      </c>
      <c r="BU95" s="209">
        <f>SUM(นบพิตำ!M95)</f>
        <v>0</v>
      </c>
      <c r="BV95" s="209">
        <f>SUM(นบพิตำ!N95)</f>
        <v>0</v>
      </c>
      <c r="BW95" s="244">
        <f>SUM(ช้างกลาง!L95)</f>
        <v>0</v>
      </c>
      <c r="BX95" s="244">
        <f>SUM(ช้างกลาง!M95)</f>
        <v>0</v>
      </c>
      <c r="BY95" s="244">
        <f>SUM(ช้างกลาง!N95)</f>
        <v>0</v>
      </c>
      <c r="BZ95" s="206">
        <f>SUM(เมือง!L95)</f>
        <v>0</v>
      </c>
      <c r="CA95" s="206">
        <f>SUM(เมือง!M95)</f>
        <v>0</v>
      </c>
      <c r="CB95" s="206">
        <f>SUM(เมือง!N95)</f>
        <v>0</v>
      </c>
    </row>
    <row r="96" spans="1:80" ht="18.75" customHeight="1">
      <c r="A96" s="112" t="s">
        <v>138</v>
      </c>
      <c r="B96" s="425">
        <v>4.5999999999999996</v>
      </c>
      <c r="C96" s="450" t="s">
        <v>220</v>
      </c>
      <c r="D96" s="268">
        <v>0.25</v>
      </c>
      <c r="E96" s="274" t="s">
        <v>119</v>
      </c>
      <c r="F96" s="335">
        <v>2.5</v>
      </c>
      <c r="G96" s="276">
        <v>15</v>
      </c>
      <c r="H96" s="276">
        <v>20</v>
      </c>
      <c r="I96" s="276">
        <v>25</v>
      </c>
      <c r="J96" s="276">
        <v>30</v>
      </c>
      <c r="K96" s="276">
        <v>35</v>
      </c>
      <c r="L96" s="172">
        <f>SUM(ทุ่งสง!L96)</f>
        <v>0</v>
      </c>
      <c r="M96" s="172">
        <f>SUM(ทุ่งสง!M96)</f>
        <v>1</v>
      </c>
      <c r="N96" s="204">
        <f>SUM(ทุ่งสง!N96)</f>
        <v>2.5000000000000001E-2</v>
      </c>
      <c r="O96" s="206">
        <f>SUM(สิชล!L96)</f>
        <v>0</v>
      </c>
      <c r="P96" s="206">
        <f>SUM(สิชล!M96)</f>
        <v>1</v>
      </c>
      <c r="Q96" s="206">
        <f>SUM(สิชล!N96)</f>
        <v>2.5000000000000001E-2</v>
      </c>
      <c r="R96" s="209">
        <f>SUM(ท่าศาลา!L96)</f>
        <v>0</v>
      </c>
      <c r="S96" s="209">
        <f>SUM(ท่าศาลา!M96)</f>
        <v>1</v>
      </c>
      <c r="T96" s="209">
        <f>SUM(ท่าศาลา!N96)</f>
        <v>2.5000000000000001E-2</v>
      </c>
      <c r="U96" s="212">
        <f>SUM(ฉวาง!L96)</f>
        <v>0</v>
      </c>
      <c r="V96" s="212">
        <f>SUM(ฉวาง!M96)</f>
        <v>1</v>
      </c>
      <c r="W96" s="212">
        <f>SUM(ฉวาง!N96)</f>
        <v>2.5000000000000001E-2</v>
      </c>
      <c r="X96" s="214">
        <f>SUM(ปากพนัง!L96)</f>
        <v>0</v>
      </c>
      <c r="Y96" s="214">
        <f>SUM(ปากพนัง!M96)</f>
        <v>1</v>
      </c>
      <c r="Z96" s="214">
        <f>SUM(ปากพนัง!N96)</f>
        <v>2.5000000000000001E-2</v>
      </c>
      <c r="AA96" s="217">
        <f>SUM(ชะอวด!L96)</f>
        <v>0</v>
      </c>
      <c r="AB96" s="217">
        <f>SUM(ชะอวด!M96)</f>
        <v>1</v>
      </c>
      <c r="AC96" s="217">
        <f>SUM(ชะอวด!N96)</f>
        <v>2.5000000000000001E-2</v>
      </c>
      <c r="AD96" s="220">
        <f>SUM(ทุ่งใหญ่!L96)</f>
        <v>0</v>
      </c>
      <c r="AE96" s="220">
        <f>SUM(ทุ่งใหญ่!M96)</f>
        <v>1</v>
      </c>
      <c r="AF96" s="220">
        <f>SUM(ทุ่งใหญ่!N96)</f>
        <v>2.5000000000000001E-2</v>
      </c>
      <c r="AG96" s="209">
        <f>SUM(เชียรใหญ่!L96)</f>
        <v>0</v>
      </c>
      <c r="AH96" s="209">
        <f>SUM(เชียรใหญ่!M96)</f>
        <v>1</v>
      </c>
      <c r="AI96" s="209">
        <f>SUM(เชียรใหญ่!N96)</f>
        <v>2.5000000000000001E-2</v>
      </c>
      <c r="AJ96" s="224">
        <f>SUM(ร่อนพิบูลย์!L96)</f>
        <v>0</v>
      </c>
      <c r="AK96" s="224">
        <f>SUM(ร่อนพิบูลย์!M96)</f>
        <v>1</v>
      </c>
      <c r="AL96" s="224">
        <f>SUM(ร่อนพิบูลย์!N96)</f>
        <v>2.5000000000000001E-2</v>
      </c>
      <c r="AM96" s="227">
        <f>SUM(ลานสกา!L96)</f>
        <v>0</v>
      </c>
      <c r="AN96" s="227">
        <f>SUM(ลานสกา!M96)</f>
        <v>1</v>
      </c>
      <c r="AO96" s="227">
        <f>SUM(ลานสกา!N96)</f>
        <v>2.5000000000000001E-2</v>
      </c>
      <c r="AP96" s="231">
        <f>SUM(พิปูน!L96)</f>
        <v>0</v>
      </c>
      <c r="AQ96" s="231">
        <f>SUM(พิปูน!M96)</f>
        <v>1</v>
      </c>
      <c r="AR96" s="231">
        <f>SUM(พิปูน!N96)</f>
        <v>2.5000000000000001E-2</v>
      </c>
      <c r="AS96" s="235">
        <f>SUM(หัวไทร!L96)</f>
        <v>0</v>
      </c>
      <c r="AT96" s="235">
        <f>SUM(หัวไทร!M96)</f>
        <v>1</v>
      </c>
      <c r="AU96" s="235">
        <f>SUM(หัวไทร!N96)</f>
        <v>2.5000000000000001E-2</v>
      </c>
      <c r="AV96" s="237">
        <f>SUM(ขนอม!L96)</f>
        <v>0</v>
      </c>
      <c r="AW96" s="237">
        <f>SUM(ขนอม!M96)</f>
        <v>1</v>
      </c>
      <c r="AX96" s="237">
        <f>SUM(ขนอม!N96)</f>
        <v>2.5000000000000001E-2</v>
      </c>
      <c r="AY96" s="241">
        <f>SUM(นาบอน!L96)</f>
        <v>0</v>
      </c>
      <c r="AZ96" s="241">
        <f>SUM(นาบอน!M96)</f>
        <v>1</v>
      </c>
      <c r="BA96" s="241">
        <f>SUM(นาบอน!N96)</f>
        <v>2.5000000000000001E-2</v>
      </c>
      <c r="BB96" s="244">
        <f>SUM(พรหมคีรี!L96)</f>
        <v>0</v>
      </c>
      <c r="BC96" s="244">
        <f>SUM(พรหมคีรี!M96)</f>
        <v>1</v>
      </c>
      <c r="BD96" s="244">
        <f>SUM(พรหมคีรี!N96)</f>
        <v>2.5000000000000001E-2</v>
      </c>
      <c r="BE96" s="247">
        <f>SUM(บางขัน!L96)</f>
        <v>0</v>
      </c>
      <c r="BF96" s="247">
        <f>SUM(บางขัน!M96)</f>
        <v>1</v>
      </c>
      <c r="BG96" s="247">
        <f>SUM(บางขัน!N96)</f>
        <v>2.5000000000000001E-2</v>
      </c>
      <c r="BH96" s="231">
        <f>SUM(จุฬาภรณ์!L96)</f>
        <v>0</v>
      </c>
      <c r="BI96" s="231">
        <f>SUM(จุฬาภรณ์!M96)</f>
        <v>1</v>
      </c>
      <c r="BJ96" s="231">
        <f>SUM(จุฬาภรณ์!N96)</f>
        <v>2.5000000000000001E-2</v>
      </c>
      <c r="BK96" s="252">
        <f>SUM(ถ้ำพรรณรา!L96)</f>
        <v>0</v>
      </c>
      <c r="BL96" s="252">
        <f>SUM(ถ้ำพรรณรา!M96)</f>
        <v>1</v>
      </c>
      <c r="BM96" s="252">
        <f>SUM(ถ้ำพรรณรา!N96)</f>
        <v>2.5000000000000001E-2</v>
      </c>
      <c r="BN96" s="220">
        <f>SUM(พระพรหม!L96)</f>
        <v>0</v>
      </c>
      <c r="BO96" s="220">
        <f>SUM(พระพรหม!M96)</f>
        <v>1</v>
      </c>
      <c r="BP96" s="220">
        <f>SUM(พระพรหม!N96)</f>
        <v>2.5000000000000001E-2</v>
      </c>
      <c r="BQ96" s="206">
        <f>SUM(เฉลิมพระเกียรติ!L96)</f>
        <v>0</v>
      </c>
      <c r="BR96" s="206">
        <f>SUM(เฉลิมพระเกียรติ!M96)</f>
        <v>1</v>
      </c>
      <c r="BS96" s="206">
        <f>SUM(เฉลิมพระเกียรติ!N96)</f>
        <v>2.5000000000000001E-2</v>
      </c>
      <c r="BT96" s="209">
        <f>SUM(นบพิตำ!L96)</f>
        <v>0</v>
      </c>
      <c r="BU96" s="209">
        <f>SUM(นบพิตำ!M96)</f>
        <v>1</v>
      </c>
      <c r="BV96" s="209">
        <f>SUM(นบพิตำ!N96)</f>
        <v>2.5000000000000001E-2</v>
      </c>
      <c r="BW96" s="244">
        <f>SUM(ช้างกลาง!L96)</f>
        <v>0</v>
      </c>
      <c r="BX96" s="244">
        <f>SUM(ช้างกลาง!M96)</f>
        <v>1</v>
      </c>
      <c r="BY96" s="244">
        <f>SUM(ช้างกลาง!N96)</f>
        <v>2.5000000000000001E-2</v>
      </c>
      <c r="BZ96" s="206">
        <f>SUM(เมือง!L96)</f>
        <v>0</v>
      </c>
      <c r="CA96" s="206">
        <f>SUM(เมือง!M96)</f>
        <v>1</v>
      </c>
      <c r="CB96" s="206">
        <f>SUM(เมือง!N96)</f>
        <v>2.5000000000000001E-2</v>
      </c>
    </row>
    <row r="97" spans="1:80" ht="18.75" customHeight="1">
      <c r="A97" s="452"/>
      <c r="B97" s="512"/>
      <c r="C97" s="450"/>
      <c r="D97" s="455"/>
      <c r="E97" s="455"/>
      <c r="F97" s="513"/>
      <c r="G97" s="514"/>
      <c r="H97" s="515"/>
      <c r="I97" s="515"/>
      <c r="J97" s="355" t="s">
        <v>279</v>
      </c>
      <c r="K97" s="355"/>
      <c r="L97" s="493" t="s">
        <v>38</v>
      </c>
      <c r="M97" s="493">
        <f>SUM(M98*5)/100</f>
        <v>0.5</v>
      </c>
      <c r="N97" s="493">
        <f>SUM(N91:N96)</f>
        <v>0.185</v>
      </c>
      <c r="O97" s="516"/>
      <c r="P97" s="516"/>
      <c r="Q97" s="493">
        <f>SUM(Q91:Q96)</f>
        <v>0.18016000000000001</v>
      </c>
      <c r="R97" s="517"/>
      <c r="S97" s="517"/>
      <c r="T97" s="493">
        <f>SUM(T91:T96)</f>
        <v>0.20499999999999999</v>
      </c>
      <c r="U97" s="518"/>
      <c r="V97" s="518"/>
      <c r="W97" s="493">
        <f>SUM(W91:W96)</f>
        <v>0.185</v>
      </c>
      <c r="X97" s="519"/>
      <c r="Y97" s="519"/>
      <c r="Z97" s="493">
        <f>SUM(Z91:Z96)</f>
        <v>0.16500000000000001</v>
      </c>
      <c r="AA97" s="520"/>
      <c r="AB97" s="520"/>
      <c r="AC97" s="493">
        <f>SUM(AC91:AC96)</f>
        <v>8.4999999999999992E-2</v>
      </c>
      <c r="AD97" s="521"/>
      <c r="AE97" s="521"/>
      <c r="AF97" s="493">
        <f>SUM(AF91:AF96)</f>
        <v>0.16500000000000001</v>
      </c>
      <c r="AG97" s="517"/>
      <c r="AH97" s="517"/>
      <c r="AI97" s="493">
        <f>SUM(AI91:AI96)</f>
        <v>0.185</v>
      </c>
      <c r="AJ97" s="522"/>
      <c r="AK97" s="522"/>
      <c r="AL97" s="493">
        <f>SUM(AL91:AL96)</f>
        <v>0.22500000000000001</v>
      </c>
      <c r="AM97" s="523"/>
      <c r="AN97" s="523"/>
      <c r="AO97" s="493">
        <f>SUM(AO91:AO96)</f>
        <v>0.24500000000000002</v>
      </c>
      <c r="AP97" s="524"/>
      <c r="AQ97" s="524"/>
      <c r="AR97" s="493">
        <f>SUM(AR91:AR96)</f>
        <v>0.185</v>
      </c>
      <c r="AS97" s="525"/>
      <c r="AT97" s="525"/>
      <c r="AU97" s="493">
        <f>SUM(AU91:AU96)</f>
        <v>0.24500000000000002</v>
      </c>
      <c r="AV97" s="526"/>
      <c r="AW97" s="526"/>
      <c r="AX97" s="493">
        <f>SUM(AX91:AX96)</f>
        <v>0.16500000000000001</v>
      </c>
      <c r="AY97" s="527"/>
      <c r="AZ97" s="527"/>
      <c r="BA97" s="493">
        <f>SUM(BA91:BA96)</f>
        <v>0.185</v>
      </c>
      <c r="BB97" s="528"/>
      <c r="BC97" s="528"/>
      <c r="BD97" s="493">
        <f>SUM(BD91:BD96)</f>
        <v>0.26500000000000001</v>
      </c>
      <c r="BE97" s="529"/>
      <c r="BF97" s="529"/>
      <c r="BG97" s="493">
        <f>SUM(BG91:BG96)</f>
        <v>0.16500000000000001</v>
      </c>
      <c r="BH97" s="524"/>
      <c r="BI97" s="524"/>
      <c r="BJ97" s="493">
        <f>SUM(BJ91:BJ96)</f>
        <v>0.185</v>
      </c>
      <c r="BK97" s="530"/>
      <c r="BL97" s="530"/>
      <c r="BM97" s="493">
        <f>SUM(BM91:BM96)</f>
        <v>0.22500000000000001</v>
      </c>
      <c r="BN97" s="521"/>
      <c r="BO97" s="521"/>
      <c r="BP97" s="493">
        <f>SUM(BP91:BP96)</f>
        <v>0.16500000000000001</v>
      </c>
      <c r="BQ97" s="516"/>
      <c r="BR97" s="516"/>
      <c r="BS97" s="493">
        <f>SUM(BS91:BS96)</f>
        <v>8.4999999999999992E-2</v>
      </c>
      <c r="BT97" s="517"/>
      <c r="BU97" s="517"/>
      <c r="BV97" s="493">
        <f>SUM(BV91:BV96)</f>
        <v>0.30500000000000005</v>
      </c>
      <c r="BW97" s="528"/>
      <c r="BX97" s="528"/>
      <c r="BY97" s="493">
        <f>SUM(BY91:BY96)</f>
        <v>8.4999999999999992E-2</v>
      </c>
      <c r="BZ97" s="516"/>
      <c r="CA97" s="516"/>
      <c r="CB97" s="493">
        <f>SUM(CB91:CB96)</f>
        <v>0.10500000000000001</v>
      </c>
    </row>
    <row r="98" spans="1:80" ht="18.75" customHeight="1">
      <c r="A98" s="452"/>
      <c r="B98" s="512"/>
      <c r="C98" s="450"/>
      <c r="D98" s="455"/>
      <c r="E98" s="455"/>
      <c r="F98" s="513"/>
      <c r="G98" s="514"/>
      <c r="H98" s="515"/>
      <c r="I98" s="515"/>
      <c r="J98" s="154"/>
      <c r="K98" s="154"/>
      <c r="L98" s="493" t="s">
        <v>230</v>
      </c>
      <c r="M98" s="493">
        <v>10</v>
      </c>
      <c r="N98" s="493">
        <f>SUM(N97*10)/0.5</f>
        <v>3.7</v>
      </c>
      <c r="O98" s="516"/>
      <c r="P98" s="516"/>
      <c r="Q98" s="493">
        <f>SUM(Q97*10)/0.5</f>
        <v>3.6032000000000002</v>
      </c>
      <c r="R98" s="517"/>
      <c r="S98" s="517"/>
      <c r="T98" s="493">
        <f>SUM(T97*10)/0.5</f>
        <v>4.0999999999999996</v>
      </c>
      <c r="U98" s="518"/>
      <c r="V98" s="518"/>
      <c r="W98" s="493">
        <f>SUM(W97*10)/0.5</f>
        <v>3.7</v>
      </c>
      <c r="X98" s="519"/>
      <c r="Y98" s="519"/>
      <c r="Z98" s="493">
        <f>SUM(Z97*10)/0.5</f>
        <v>3.3000000000000003</v>
      </c>
      <c r="AA98" s="520"/>
      <c r="AB98" s="520"/>
      <c r="AC98" s="493">
        <f>SUM(AC97*10)/0.5</f>
        <v>1.6999999999999997</v>
      </c>
      <c r="AD98" s="521"/>
      <c r="AE98" s="521"/>
      <c r="AF98" s="493">
        <f>SUM(AF97*10)/0.5</f>
        <v>3.3000000000000003</v>
      </c>
      <c r="AG98" s="517"/>
      <c r="AH98" s="517"/>
      <c r="AI98" s="493">
        <f>SUM(AI97*10)/0.5</f>
        <v>3.7</v>
      </c>
      <c r="AJ98" s="522"/>
      <c r="AK98" s="522"/>
      <c r="AL98" s="493">
        <f>SUM(AL97*10)/0.5</f>
        <v>4.5</v>
      </c>
      <c r="AM98" s="523"/>
      <c r="AN98" s="523"/>
      <c r="AO98" s="493">
        <f>SUM(AO97*10)/0.5</f>
        <v>4.9000000000000004</v>
      </c>
      <c r="AP98" s="524"/>
      <c r="AQ98" s="524"/>
      <c r="AR98" s="493">
        <f>SUM(AR97*10)/0.5</f>
        <v>3.7</v>
      </c>
      <c r="AS98" s="525"/>
      <c r="AT98" s="525"/>
      <c r="AU98" s="493">
        <f>SUM(AU97*10)/0.5</f>
        <v>4.9000000000000004</v>
      </c>
      <c r="AV98" s="526"/>
      <c r="AW98" s="526"/>
      <c r="AX98" s="493">
        <f>SUM(AX97*10)/0.5</f>
        <v>3.3000000000000003</v>
      </c>
      <c r="AY98" s="527"/>
      <c r="AZ98" s="527"/>
      <c r="BA98" s="493">
        <f>SUM(BA97*10)/0.5</f>
        <v>3.7</v>
      </c>
      <c r="BB98" s="528"/>
      <c r="BC98" s="528"/>
      <c r="BD98" s="493">
        <f>SUM(BD97*10)/0.5</f>
        <v>5.3000000000000007</v>
      </c>
      <c r="BE98" s="529"/>
      <c r="BF98" s="529"/>
      <c r="BG98" s="493">
        <f>SUM(BG97*10)/0.5</f>
        <v>3.3000000000000003</v>
      </c>
      <c r="BH98" s="524"/>
      <c r="BI98" s="524"/>
      <c r="BJ98" s="493">
        <f>SUM(BJ97*10)/0.5</f>
        <v>3.7</v>
      </c>
      <c r="BK98" s="530"/>
      <c r="BL98" s="530"/>
      <c r="BM98" s="493">
        <f>SUM(BM97*10)/0.5</f>
        <v>4.5</v>
      </c>
      <c r="BN98" s="521"/>
      <c r="BO98" s="521"/>
      <c r="BP98" s="493">
        <f>SUM(BP97*10)/0.5</f>
        <v>3.3000000000000003</v>
      </c>
      <c r="BQ98" s="516"/>
      <c r="BR98" s="516"/>
      <c r="BS98" s="493">
        <f>SUM(BS97*10)/0.5</f>
        <v>1.6999999999999997</v>
      </c>
      <c r="BT98" s="517"/>
      <c r="BU98" s="517"/>
      <c r="BV98" s="493">
        <f>SUM(BV97*10)/0.5</f>
        <v>6.1000000000000014</v>
      </c>
      <c r="BW98" s="528"/>
      <c r="BX98" s="528"/>
      <c r="BY98" s="493">
        <f>SUM(BY97*10)/0.5</f>
        <v>1.6999999999999997</v>
      </c>
      <c r="BZ98" s="516"/>
      <c r="CA98" s="516"/>
      <c r="CB98" s="493">
        <f>SUM(CB97*10)/0.5</f>
        <v>2.1</v>
      </c>
    </row>
    <row r="99" spans="1:80" ht="21" customHeight="1">
      <c r="A99" s="452"/>
      <c r="B99" s="453"/>
      <c r="C99" s="454"/>
      <c r="D99" s="455"/>
      <c r="E99" s="457"/>
      <c r="F99" s="453"/>
      <c r="G99" s="474" t="s">
        <v>222</v>
      </c>
      <c r="H99" s="459"/>
      <c r="I99" s="459"/>
      <c r="J99" s="459"/>
      <c r="K99" s="459"/>
      <c r="L99" s="453"/>
      <c r="M99" s="453"/>
      <c r="N99" s="476">
        <f>SUM(N61+N82+N89+N97)</f>
        <v>2.4237799999999994</v>
      </c>
      <c r="O99" s="477"/>
      <c r="P99" s="477"/>
      <c r="Q99" s="476">
        <f>SUM(Q61+Q82+Q89+Q97)</f>
        <v>2.7094499999999995</v>
      </c>
      <c r="R99" s="477"/>
      <c r="S99" s="477"/>
      <c r="T99" s="476">
        <f>SUM(T61+T82+T89+T97)</f>
        <v>2.5952699999999993</v>
      </c>
      <c r="U99" s="477"/>
      <c r="V99" s="477"/>
      <c r="W99" s="476">
        <f>SUM(W61+W82+W89+W97)</f>
        <v>2.4458399999999991</v>
      </c>
      <c r="X99" s="477"/>
      <c r="Y99" s="477"/>
      <c r="Z99" s="476">
        <f>SUM(Z61+Z82+Z89+Z97)</f>
        <v>2.5671859999999991</v>
      </c>
      <c r="AA99" s="477"/>
      <c r="AB99" s="477"/>
      <c r="AC99" s="476">
        <f>SUM(AC61+AC82+AC89+AC97)</f>
        <v>2.6619819999999992</v>
      </c>
      <c r="AD99" s="477"/>
      <c r="AE99" s="477"/>
      <c r="AF99" s="476">
        <f>SUM(AF61+AF82+AF89+AF97)</f>
        <v>2.5532499999999994</v>
      </c>
      <c r="AG99" s="477"/>
      <c r="AH99" s="477"/>
      <c r="AI99" s="476">
        <f>SUM(AI61+AI82+AI89+AI97)</f>
        <v>2.7763899999999997</v>
      </c>
      <c r="AJ99" s="477"/>
      <c r="AK99" s="477"/>
      <c r="AL99" s="476">
        <f>SUM(AL61+AL82+AL89+AL97)</f>
        <v>2.6656369999999994</v>
      </c>
      <c r="AM99" s="477"/>
      <c r="AN99" s="477"/>
      <c r="AO99" s="476">
        <f>SUM(AO61+AO82+AO89+AO97)</f>
        <v>2.7534389999999993</v>
      </c>
      <c r="AP99" s="477"/>
      <c r="AQ99" s="477"/>
      <c r="AR99" s="476">
        <f>SUM(AR61+AR82+AR89+AR97)</f>
        <v>2.5048999999999997</v>
      </c>
      <c r="AS99" s="477"/>
      <c r="AT99" s="477"/>
      <c r="AU99" s="476">
        <f>SUM(AU61+AU82+AU89+AU97)</f>
        <v>2.6625749999999995</v>
      </c>
      <c r="AV99" s="477"/>
      <c r="AW99" s="477"/>
      <c r="AX99" s="476">
        <f>SUM(AX61+AX82+AX89+AX97)</f>
        <v>2.5140999999999996</v>
      </c>
      <c r="AY99" s="477"/>
      <c r="AZ99" s="477"/>
      <c r="BA99" s="476">
        <f>SUM(BA61+BA82+BA89+BA97)</f>
        <v>2.5837699999999995</v>
      </c>
      <c r="BB99" s="477"/>
      <c r="BC99" s="477"/>
      <c r="BD99" s="476">
        <f>SUM(BD61+BD82+BD89+BD97)</f>
        <v>2.6622309999999998</v>
      </c>
      <c r="BE99" s="477"/>
      <c r="BF99" s="477"/>
      <c r="BG99" s="476">
        <f>SUM(BG61+BG82+BG89+BG97)</f>
        <v>2.7197739999999997</v>
      </c>
      <c r="BH99" s="477"/>
      <c r="BI99" s="477"/>
      <c r="BJ99" s="476">
        <f>SUM(BJ61+BJ82+BJ89+BJ97)</f>
        <v>2.7064169999999996</v>
      </c>
      <c r="BK99" s="477"/>
      <c r="BL99" s="477"/>
      <c r="BM99" s="476">
        <f>SUM(BM61+BM82+BM89+BM97)</f>
        <v>2.4693219999999996</v>
      </c>
      <c r="BN99" s="477"/>
      <c r="BO99" s="477"/>
      <c r="BP99" s="476">
        <f>SUM(BP61+BP82+BP89+BP97)</f>
        <v>2.5474759999999992</v>
      </c>
      <c r="BQ99" s="477"/>
      <c r="BR99" s="477"/>
      <c r="BS99" s="476">
        <f>SUM(BS61+BS82+BS89+BS97)</f>
        <v>2.2942239999999994</v>
      </c>
      <c r="BT99" s="477"/>
      <c r="BU99" s="477"/>
      <c r="BV99" s="476">
        <f>SUM(BV61+BV82+BV89+BV97)</f>
        <v>2.7258159999999996</v>
      </c>
      <c r="BW99" s="477"/>
      <c r="BX99" s="477"/>
      <c r="BY99" s="476">
        <f>SUM(BY61+BY82+BY89+BY97)</f>
        <v>2.4224919999999992</v>
      </c>
      <c r="BZ99" s="477"/>
      <c r="CA99" s="477"/>
      <c r="CB99" s="476">
        <f>SUM(CB61+CB82+CB89+CB97)</f>
        <v>2.3692899999999995</v>
      </c>
    </row>
    <row r="100" spans="1:80" ht="18.75" customHeight="1">
      <c r="A100" s="1"/>
      <c r="B100" s="5"/>
      <c r="C100" s="465"/>
      <c r="D100" s="466"/>
      <c r="E100" s="466"/>
      <c r="F100" s="5"/>
      <c r="G100" s="479" t="s">
        <v>223</v>
      </c>
      <c r="H100" s="5"/>
      <c r="I100" s="403"/>
      <c r="J100" s="403"/>
      <c r="K100" s="403"/>
      <c r="L100" s="5"/>
      <c r="M100" s="5"/>
      <c r="N100" s="481">
        <f>SUM(N99*100)/5</f>
        <v>48.475599999999986</v>
      </c>
      <c r="O100" s="33"/>
      <c r="P100" s="33"/>
      <c r="Q100" s="481">
        <f>SUM(Q99*100)/5</f>
        <v>54.188999999999986</v>
      </c>
      <c r="R100" s="33"/>
      <c r="S100" s="33"/>
      <c r="T100" s="481">
        <f>SUM(T99*100)/5</f>
        <v>51.905399999999986</v>
      </c>
      <c r="U100" s="33"/>
      <c r="V100" s="33"/>
      <c r="W100" s="481">
        <f>SUM(W99*100)/5</f>
        <v>48.916799999999981</v>
      </c>
      <c r="X100" s="33"/>
      <c r="Y100" s="33"/>
      <c r="Z100" s="481">
        <f>SUM(Z99*100)/5</f>
        <v>51.343719999999983</v>
      </c>
      <c r="AA100" s="33"/>
      <c r="AB100" s="33"/>
      <c r="AC100" s="481">
        <f>SUM(AC99*100)/5</f>
        <v>53.239639999999987</v>
      </c>
      <c r="AD100" s="33"/>
      <c r="AE100" s="33"/>
      <c r="AF100" s="481">
        <f>SUM(AF99*100)/5</f>
        <v>51.064999999999984</v>
      </c>
      <c r="AG100" s="33"/>
      <c r="AH100" s="33"/>
      <c r="AI100" s="481">
        <f>SUM(AI99*100)/5</f>
        <v>55.527799999999992</v>
      </c>
      <c r="AJ100" s="33"/>
      <c r="AK100" s="33"/>
      <c r="AL100" s="481">
        <f>SUM(AL99*100)/5</f>
        <v>53.312739999999984</v>
      </c>
      <c r="AM100" s="33"/>
      <c r="AN100" s="33"/>
      <c r="AO100" s="481">
        <f>SUM(AO99*100)/5</f>
        <v>55.068779999999983</v>
      </c>
      <c r="AP100" s="33"/>
      <c r="AQ100" s="33"/>
      <c r="AR100" s="481">
        <f>SUM(AR99*100)/5</f>
        <v>50.097999999999999</v>
      </c>
      <c r="AS100" s="33"/>
      <c r="AT100" s="33"/>
      <c r="AU100" s="481">
        <f>SUM(AU99*100)/5</f>
        <v>53.251499999999986</v>
      </c>
      <c r="AV100" s="33"/>
      <c r="AW100" s="33"/>
      <c r="AX100" s="481">
        <f>SUM(AX99*100)/5</f>
        <v>50.281999999999996</v>
      </c>
      <c r="AY100" s="33"/>
      <c r="AZ100" s="33"/>
      <c r="BA100" s="481">
        <f>SUM(BA99*100)/5</f>
        <v>51.675399999999989</v>
      </c>
      <c r="BB100" s="33"/>
      <c r="BC100" s="33"/>
      <c r="BD100" s="481">
        <f>SUM(BD99*100)/5</f>
        <v>53.244619999999998</v>
      </c>
      <c r="BE100" s="33"/>
      <c r="BF100" s="33"/>
      <c r="BG100" s="481">
        <f>SUM(BG99*100)/5</f>
        <v>54.395479999999999</v>
      </c>
      <c r="BH100" s="33"/>
      <c r="BI100" s="33"/>
      <c r="BJ100" s="481">
        <f>SUM(BJ99*100)/5</f>
        <v>54.128339999999994</v>
      </c>
      <c r="BK100" s="33"/>
      <c r="BL100" s="33"/>
      <c r="BM100" s="481">
        <f>SUM(BM99*100)/5</f>
        <v>49.386439999999993</v>
      </c>
      <c r="BN100" s="33"/>
      <c r="BO100" s="33"/>
      <c r="BP100" s="481">
        <f>SUM(BP99*100)/5</f>
        <v>50.949519999999985</v>
      </c>
      <c r="BQ100" s="33"/>
      <c r="BR100" s="33"/>
      <c r="BS100" s="481">
        <f>SUM(BS99*100)/5</f>
        <v>45.884479999999982</v>
      </c>
      <c r="BT100" s="33"/>
      <c r="BU100" s="33"/>
      <c r="BV100" s="481">
        <f>SUM(BV99*100)/5</f>
        <v>54.516319999999993</v>
      </c>
      <c r="BW100" s="33"/>
      <c r="BX100" s="33"/>
      <c r="BY100" s="481">
        <f>SUM(BY99*100)/5</f>
        <v>48.44983999999998</v>
      </c>
      <c r="BZ100" s="33"/>
      <c r="CA100" s="33"/>
      <c r="CB100" s="481">
        <f>SUM(CB99*100)/5</f>
        <v>47.385799999999989</v>
      </c>
    </row>
    <row r="101" spans="1:80" ht="18.75" customHeight="1">
      <c r="A101" s="1"/>
      <c r="B101" s="1"/>
      <c r="C101" s="260"/>
      <c r="D101" s="1"/>
      <c r="E101" s="1"/>
      <c r="F101" s="5"/>
      <c r="G101" s="5"/>
      <c r="H101" s="5"/>
      <c r="I101" s="5"/>
      <c r="J101" s="5">
        <v>5</v>
      </c>
      <c r="K101" s="5"/>
      <c r="L101" s="5"/>
      <c r="M101" s="5"/>
      <c r="N101" s="5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</row>
    <row r="102" spans="1:80" ht="18.75" customHeight="1">
      <c r="A102" s="1"/>
      <c r="B102" s="1"/>
      <c r="C102" s="4"/>
      <c r="D102" s="4"/>
      <c r="E102" s="4"/>
      <c r="F102" s="5"/>
      <c r="G102" s="5"/>
      <c r="H102" s="5"/>
      <c r="I102" s="5"/>
      <c r="J102" s="5"/>
      <c r="K102" s="5"/>
      <c r="L102" s="5"/>
      <c r="M102" s="5"/>
      <c r="N102" s="5"/>
    </row>
    <row r="103" spans="1:80" ht="18.75" customHeight="1">
      <c r="A103" s="1"/>
      <c r="B103" s="1"/>
      <c r="C103" s="4"/>
      <c r="D103" s="4"/>
      <c r="E103" s="4"/>
      <c r="F103" s="5"/>
      <c r="G103" s="5"/>
      <c r="H103" s="5"/>
      <c r="I103" s="5"/>
      <c r="J103" s="5"/>
      <c r="K103" s="5"/>
      <c r="L103" s="5"/>
      <c r="M103" s="5"/>
      <c r="N103" s="5"/>
    </row>
    <row r="104" spans="1:80" ht="18.75" customHeight="1">
      <c r="A104" s="1"/>
      <c r="B104" s="1"/>
      <c r="C104" s="4"/>
      <c r="D104" s="4"/>
      <c r="E104" s="4"/>
      <c r="F104" s="5"/>
      <c r="G104" s="5"/>
      <c r="H104" s="5"/>
      <c r="I104" s="5"/>
      <c r="J104" s="5"/>
      <c r="K104" s="5"/>
      <c r="L104" s="5"/>
      <c r="M104" s="5"/>
      <c r="N104" s="5"/>
    </row>
    <row r="105" spans="1:80" ht="18.75" customHeight="1">
      <c r="A105" s="1"/>
      <c r="B105" s="1"/>
      <c r="C105" s="4"/>
      <c r="D105" s="4"/>
      <c r="E105" s="4"/>
      <c r="F105" s="5"/>
      <c r="G105" s="5"/>
      <c r="H105" s="5"/>
      <c r="I105" s="5"/>
      <c r="J105" s="5"/>
      <c r="K105" s="5"/>
      <c r="L105" s="5"/>
      <c r="M105" s="5"/>
      <c r="N105" s="5"/>
    </row>
    <row r="106" spans="1:80" ht="18.75" customHeight="1">
      <c r="A106" s="1"/>
      <c r="B106" s="1"/>
      <c r="C106" s="4"/>
      <c r="D106" s="4"/>
      <c r="E106" s="4"/>
      <c r="F106" s="5"/>
      <c r="G106" s="5"/>
      <c r="H106" s="5"/>
      <c r="I106" s="5"/>
      <c r="J106" s="5"/>
      <c r="K106" s="5"/>
      <c r="L106" s="5"/>
      <c r="M106" s="5"/>
      <c r="N106" s="5"/>
    </row>
    <row r="107" spans="1:80" ht="18.75" customHeight="1">
      <c r="A107" s="1"/>
      <c r="B107" s="1"/>
      <c r="C107" s="4"/>
      <c r="D107" s="4"/>
      <c r="E107" s="4"/>
      <c r="F107" s="5"/>
      <c r="G107" s="5"/>
      <c r="H107" s="5"/>
      <c r="I107" s="5"/>
      <c r="J107" s="5"/>
      <c r="K107" s="5"/>
      <c r="L107" s="5"/>
      <c r="M107" s="5"/>
      <c r="N107" s="5"/>
    </row>
    <row r="108" spans="1:80" ht="18.75" customHeight="1">
      <c r="A108" s="1"/>
      <c r="B108" s="1"/>
      <c r="C108" s="4"/>
      <c r="D108" s="4"/>
      <c r="E108" s="4"/>
      <c r="F108" s="5"/>
      <c r="G108" s="5"/>
      <c r="H108" s="5"/>
      <c r="I108" s="5"/>
      <c r="J108" s="5"/>
      <c r="K108" s="5"/>
      <c r="L108" s="5"/>
      <c r="M108" s="5"/>
      <c r="N108" s="5"/>
    </row>
    <row r="109" spans="1:80" ht="18.75" customHeight="1">
      <c r="A109" s="1"/>
      <c r="B109" s="1"/>
      <c r="C109" s="4"/>
      <c r="D109" s="4"/>
      <c r="E109" s="4"/>
      <c r="F109" s="5"/>
      <c r="G109" s="5"/>
      <c r="H109" s="5"/>
      <c r="I109" s="5"/>
      <c r="J109" s="5"/>
      <c r="K109" s="5"/>
      <c r="L109" s="5"/>
      <c r="M109" s="5"/>
      <c r="N109" s="5"/>
    </row>
    <row r="110" spans="1:80" ht="18.75" customHeight="1"/>
    <row r="111" spans="1:80" ht="18.75" customHeight="1">
      <c r="A111" s="1"/>
      <c r="B111" s="1"/>
      <c r="C111" s="4"/>
      <c r="D111" s="4"/>
      <c r="E111" s="4"/>
      <c r="F111" s="5"/>
      <c r="G111" s="5"/>
      <c r="H111" s="5"/>
      <c r="I111" s="5"/>
      <c r="J111" s="5"/>
      <c r="K111" s="5"/>
      <c r="L111" s="5"/>
      <c r="M111" s="5"/>
      <c r="N111" s="5"/>
    </row>
    <row r="112" spans="1:80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7">
    <mergeCell ref="AV4:AX4"/>
    <mergeCell ref="AS4:AU4"/>
    <mergeCell ref="AP4:AR4"/>
    <mergeCell ref="AM4:AO4"/>
    <mergeCell ref="O4:Q4"/>
    <mergeCell ref="B5:B7"/>
    <mergeCell ref="C5:C7"/>
    <mergeCell ref="A40:A41"/>
    <mergeCell ref="AJ4:AL4"/>
    <mergeCell ref="AG4:AI4"/>
    <mergeCell ref="AD4:AF4"/>
    <mergeCell ref="X4:Z4"/>
    <mergeCell ref="AA4:AC4"/>
    <mergeCell ref="R4:T4"/>
    <mergeCell ref="U4:W4"/>
    <mergeCell ref="L4:N4"/>
    <mergeCell ref="G5:K5"/>
    <mergeCell ref="BZ4:CB4"/>
    <mergeCell ref="BW4:BY4"/>
    <mergeCell ref="AY4:BA4"/>
    <mergeCell ref="BB4:BD4"/>
    <mergeCell ref="BE4:BG4"/>
    <mergeCell ref="BK4:BM4"/>
    <mergeCell ref="BH4:BJ4"/>
    <mergeCell ref="BN4:BP4"/>
    <mergeCell ref="BQ4:BS4"/>
    <mergeCell ref="BT4:BV4"/>
  </mergeCells>
  <pageMargins left="0.7" right="0.7" top="0.75" bottom="0.75" header="0" footer="0"/>
  <pageSetup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000"/>
  <sheetViews>
    <sheetView tabSelected="1" workbookViewId="0"/>
  </sheetViews>
  <sheetFormatPr defaultColWidth="12.625" defaultRowHeight="15" customHeight="1"/>
  <cols>
    <col min="1" max="1" width="6" customWidth="1"/>
    <col min="2" max="2" width="3.75" customWidth="1"/>
    <col min="3" max="3" width="59.875" customWidth="1"/>
    <col min="4" max="4" width="7.25" customWidth="1"/>
    <col min="5" max="5" width="7.875" customWidth="1"/>
    <col min="6" max="6" width="4.875" customWidth="1"/>
    <col min="7" max="7" width="6.125" customWidth="1"/>
    <col min="8" max="8" width="5.75" customWidth="1"/>
    <col min="9" max="10" width="5.5" customWidth="1"/>
    <col min="11" max="11" width="5.75" customWidth="1"/>
    <col min="12" max="12" width="7.5" customWidth="1"/>
    <col min="13" max="13" width="7.125" customWidth="1"/>
    <col min="14" max="14" width="7.875" customWidth="1"/>
    <col min="15" max="24" width="8.625" customWidth="1"/>
  </cols>
  <sheetData>
    <row r="1" spans="1:24" ht="18.75" customHeight="1">
      <c r="A1" s="1"/>
      <c r="B1" s="1"/>
      <c r="C1" s="2" t="s">
        <v>1</v>
      </c>
      <c r="D1" s="4"/>
      <c r="E1" s="4"/>
      <c r="F1" s="5"/>
      <c r="G1" s="5"/>
      <c r="H1" s="5"/>
      <c r="I1" s="5"/>
      <c r="J1" s="5"/>
      <c r="K1" s="5"/>
      <c r="L1" s="5"/>
      <c r="M1" s="5"/>
      <c r="N1" s="5"/>
    </row>
    <row r="2" spans="1:24" ht="18.75" customHeight="1">
      <c r="A2" s="6"/>
      <c r="B2" s="6"/>
      <c r="C2" s="7" t="s">
        <v>3</v>
      </c>
      <c r="D2" s="7"/>
      <c r="E2" s="7"/>
      <c r="F2" s="7"/>
      <c r="G2" s="7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ht="18.75" customHeight="1">
      <c r="A3" s="6"/>
      <c r="B3" s="6"/>
      <c r="C3" s="9" t="s">
        <v>5</v>
      </c>
      <c r="D3" s="9" t="s">
        <v>7</v>
      </c>
      <c r="E3" s="9"/>
      <c r="F3" s="9"/>
      <c r="G3" s="9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ht="18.75" customHeight="1">
      <c r="A4" s="6"/>
      <c r="B4" s="9"/>
      <c r="C4" s="11" t="s">
        <v>8</v>
      </c>
      <c r="D4" s="11" t="s">
        <v>10</v>
      </c>
      <c r="E4" s="13"/>
      <c r="F4" s="15"/>
      <c r="G4" s="15"/>
      <c r="H4" s="6"/>
      <c r="I4" s="6"/>
      <c r="J4" s="6"/>
      <c r="K4" s="6"/>
      <c r="L4" s="6"/>
      <c r="M4" s="126" t="s">
        <v>30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ht="18.75" customHeight="1">
      <c r="A5" s="19" t="s">
        <v>15</v>
      </c>
      <c r="B5" s="531" t="s">
        <v>4</v>
      </c>
      <c r="C5" s="536" t="s">
        <v>18</v>
      </c>
      <c r="D5" s="24" t="s">
        <v>20</v>
      </c>
      <c r="E5" s="25" t="s">
        <v>28</v>
      </c>
      <c r="F5" s="43"/>
      <c r="G5" s="538" t="s">
        <v>33</v>
      </c>
      <c r="H5" s="539"/>
      <c r="I5" s="539"/>
      <c r="J5" s="539"/>
      <c r="K5" s="540"/>
      <c r="L5" s="31" t="s">
        <v>37</v>
      </c>
      <c r="M5" s="31" t="s">
        <v>16</v>
      </c>
      <c r="N5" s="31" t="s">
        <v>38</v>
      </c>
      <c r="O5" s="33"/>
      <c r="P5" s="33"/>
      <c r="Q5" s="33"/>
      <c r="R5" s="33"/>
      <c r="S5" s="33"/>
      <c r="T5" s="33"/>
      <c r="U5" s="33"/>
      <c r="V5" s="33"/>
      <c r="W5" s="33"/>
      <c r="X5" s="33"/>
    </row>
    <row r="6" spans="1:24" ht="18.75" customHeight="1">
      <c r="A6" s="35" t="s">
        <v>39</v>
      </c>
      <c r="B6" s="532"/>
      <c r="C6" s="537"/>
      <c r="D6" s="36" t="s">
        <v>43</v>
      </c>
      <c r="E6" s="37"/>
      <c r="F6" s="43"/>
      <c r="G6" s="38" t="s">
        <v>53</v>
      </c>
      <c r="H6" s="38" t="s">
        <v>53</v>
      </c>
      <c r="I6" s="38" t="s">
        <v>53</v>
      </c>
      <c r="J6" s="38" t="s">
        <v>53</v>
      </c>
      <c r="K6" s="38" t="s">
        <v>53</v>
      </c>
      <c r="L6" s="39" t="s">
        <v>55</v>
      </c>
      <c r="M6" s="39" t="s">
        <v>58</v>
      </c>
      <c r="N6" s="39" t="s">
        <v>59</v>
      </c>
      <c r="O6" s="33"/>
      <c r="P6" s="33"/>
      <c r="Q6" s="33"/>
      <c r="R6" s="33"/>
      <c r="S6" s="33"/>
      <c r="T6" s="33"/>
      <c r="U6" s="33"/>
      <c r="V6" s="33"/>
      <c r="W6" s="33"/>
      <c r="X6" s="33"/>
    </row>
    <row r="7" spans="1:24" ht="18.75" customHeight="1">
      <c r="A7" s="40"/>
      <c r="B7" s="533"/>
      <c r="C7" s="535"/>
      <c r="D7" s="41"/>
      <c r="E7" s="42"/>
      <c r="F7" s="43" t="s">
        <v>70</v>
      </c>
      <c r="G7" s="44">
        <v>1</v>
      </c>
      <c r="H7" s="45">
        <v>2</v>
      </c>
      <c r="I7" s="45">
        <v>3</v>
      </c>
      <c r="J7" s="45">
        <v>4</v>
      </c>
      <c r="K7" s="45">
        <v>5</v>
      </c>
      <c r="L7" s="49" t="s">
        <v>73</v>
      </c>
      <c r="M7" s="49" t="s">
        <v>75</v>
      </c>
      <c r="N7" s="49" t="s">
        <v>76</v>
      </c>
      <c r="O7" s="33"/>
      <c r="P7" s="33"/>
      <c r="Q7" s="33"/>
      <c r="R7" s="33"/>
      <c r="S7" s="33"/>
      <c r="T7" s="33"/>
      <c r="U7" s="33"/>
      <c r="V7" s="33"/>
      <c r="W7" s="33"/>
      <c r="X7" s="33"/>
    </row>
    <row r="8" spans="1:24" ht="18.75" customHeight="1">
      <c r="A8" s="51"/>
      <c r="B8" s="52"/>
      <c r="C8" s="138" t="s">
        <v>78</v>
      </c>
      <c r="D8" s="139"/>
      <c r="E8" s="139"/>
      <c r="F8" s="59">
        <v>100</v>
      </c>
      <c r="G8" s="141"/>
      <c r="H8" s="141"/>
      <c r="I8" s="141"/>
      <c r="J8" s="141"/>
      <c r="K8" s="141"/>
      <c r="L8" s="142"/>
      <c r="M8" s="142"/>
      <c r="N8" s="143"/>
      <c r="O8" s="33"/>
      <c r="P8" s="33"/>
      <c r="Q8" s="33"/>
      <c r="R8" s="33"/>
      <c r="S8" s="33"/>
      <c r="T8" s="33"/>
      <c r="U8" s="33"/>
      <c r="V8" s="33"/>
      <c r="W8" s="33"/>
      <c r="X8" s="33"/>
    </row>
    <row r="9" spans="1:24" ht="18.75" customHeight="1">
      <c r="A9" s="51"/>
      <c r="B9" s="145"/>
      <c r="C9" s="146" t="s">
        <v>84</v>
      </c>
      <c r="D9" s="148"/>
      <c r="E9" s="148"/>
      <c r="F9" s="59">
        <v>45</v>
      </c>
      <c r="G9" s="150"/>
      <c r="H9" s="150"/>
      <c r="I9" s="150"/>
      <c r="J9" s="150"/>
      <c r="K9" s="150"/>
      <c r="L9" s="152"/>
      <c r="M9" s="152"/>
      <c r="N9" s="152"/>
      <c r="O9" s="33"/>
      <c r="P9" s="33"/>
      <c r="Q9" s="33"/>
      <c r="R9" s="33"/>
      <c r="S9" s="33"/>
      <c r="T9" s="33"/>
      <c r="U9" s="33"/>
      <c r="V9" s="33"/>
      <c r="W9" s="33"/>
      <c r="X9" s="33"/>
    </row>
    <row r="10" spans="1:24" ht="18.75" customHeight="1">
      <c r="A10" s="84"/>
      <c r="B10" s="154"/>
      <c r="C10" s="156" t="s">
        <v>88</v>
      </c>
      <c r="D10" s="158"/>
      <c r="E10" s="158"/>
      <c r="F10" s="103"/>
      <c r="G10" s="160"/>
      <c r="H10" s="160"/>
      <c r="I10" s="160"/>
      <c r="J10" s="160"/>
      <c r="K10" s="160"/>
      <c r="L10" s="160"/>
      <c r="M10" s="160"/>
      <c r="N10" s="160"/>
    </row>
    <row r="11" spans="1:24" ht="18.75" customHeight="1">
      <c r="A11" s="112" t="s">
        <v>39</v>
      </c>
      <c r="B11" s="162">
        <v>1.1000000000000001</v>
      </c>
      <c r="C11" s="166" t="s">
        <v>90</v>
      </c>
      <c r="D11" s="168"/>
      <c r="E11" s="170" t="s">
        <v>91</v>
      </c>
      <c r="F11" s="122">
        <v>2.5</v>
      </c>
      <c r="G11" s="171">
        <v>30</v>
      </c>
      <c r="H11" s="171">
        <v>25</v>
      </c>
      <c r="I11" s="171">
        <v>20</v>
      </c>
      <c r="J11" s="171">
        <v>15</v>
      </c>
      <c r="K11" s="171">
        <v>10</v>
      </c>
      <c r="L11" s="172">
        <v>0</v>
      </c>
      <c r="M11" s="172">
        <f t="shared" ref="M11:M12" si="0">(((IF(L11&gt;G11,G11,IF(L11&lt;K11,K11,L11)))-(IF(L11&lt;G11,G11,IF(AND(L11&gt;=G11,L11&lt;H11),G11,IF(AND(L11&gt;=H11,L11&lt;I11),H11,IF(AND(L11&gt;=I11,L11&lt;J11),I11,IF(AND(L11&gt;=J11,L11&lt;K11),J11,IF(L11&gt;=K11,K11,"0"))))))))/(K11-J11))+IF(L11&lt;G11,"1",IF(AND(L11&gt;=G11,L11&lt;H11),"1",IF(AND(L11&gt;=H11,L11&lt;I11),"2",IF(AND(L11&gt;=I11,L11&lt;J11),"3",IF(AND(L11&gt;=J11,L11&lt;K11),"4",IF(L11&gt;=K11,"5","0"))))))</f>
        <v>5</v>
      </c>
      <c r="N11" s="172">
        <f t="shared" ref="N11:N16" si="1">SUM(M11*F11)/100</f>
        <v>0.125</v>
      </c>
      <c r="O11" s="130"/>
      <c r="P11" s="130"/>
      <c r="Q11" s="130"/>
      <c r="R11" s="130"/>
      <c r="S11" s="130"/>
      <c r="T11" s="130"/>
      <c r="U11" s="130"/>
      <c r="V11" s="130"/>
      <c r="W11" s="130"/>
      <c r="X11" s="130"/>
    </row>
    <row r="12" spans="1:24" ht="18.75" customHeight="1">
      <c r="A12" s="132"/>
      <c r="B12" s="56">
        <v>1.2</v>
      </c>
      <c r="C12" s="134" t="s">
        <v>92</v>
      </c>
      <c r="D12" s="116" t="s">
        <v>93</v>
      </c>
      <c r="E12" s="118" t="s">
        <v>94</v>
      </c>
      <c r="F12" s="122">
        <v>0.5</v>
      </c>
      <c r="G12" s="127">
        <v>18</v>
      </c>
      <c r="H12" s="127">
        <v>17.5</v>
      </c>
      <c r="I12" s="127">
        <v>17</v>
      </c>
      <c r="J12" s="127">
        <v>16.5</v>
      </c>
      <c r="K12" s="127">
        <v>16</v>
      </c>
      <c r="L12" s="128">
        <v>17.07</v>
      </c>
      <c r="M12" s="128">
        <f t="shared" si="0"/>
        <v>2.8599999999999994</v>
      </c>
      <c r="N12" s="128">
        <f t="shared" si="1"/>
        <v>1.4299999999999997E-2</v>
      </c>
      <c r="O12" s="130"/>
      <c r="P12" s="130"/>
      <c r="Q12" s="130"/>
      <c r="R12" s="130"/>
      <c r="S12" s="130"/>
      <c r="T12" s="130"/>
      <c r="U12" s="130"/>
      <c r="V12" s="130"/>
      <c r="W12" s="130"/>
      <c r="X12" s="130"/>
    </row>
    <row r="13" spans="1:24" ht="18.75" customHeight="1">
      <c r="A13" s="132"/>
      <c r="B13" s="24">
        <v>1.3</v>
      </c>
      <c r="C13" s="114" t="s">
        <v>95</v>
      </c>
      <c r="D13" s="116">
        <v>0.6</v>
      </c>
      <c r="E13" s="118" t="s">
        <v>94</v>
      </c>
      <c r="F13" s="122">
        <v>0.5</v>
      </c>
      <c r="G13" s="127">
        <v>50</v>
      </c>
      <c r="H13" s="127">
        <v>55</v>
      </c>
      <c r="I13" s="127">
        <v>60</v>
      </c>
      <c r="J13" s="127">
        <v>65</v>
      </c>
      <c r="K13" s="127">
        <v>70</v>
      </c>
      <c r="L13" s="128">
        <v>66.67</v>
      </c>
      <c r="M13" s="128">
        <f>(((IF(L13&lt;G13,G13,IF(L13&gt;K13,K13,L13)))-(IF(L13&lt;G13,G13,IF(AND(L13&gt;=G13,L13&lt;H13),G13,IF(AND(L13&gt;=H13,L13&lt;I13),H13,IF(AND(L13&gt;=I13,L13&lt;J13),I13,IF(AND(L13&gt;=J13,L13&lt;K13),J13,IF(L13&gt;=K13,K13,"0"))))))))/(K13-J13))+IF(L13&lt;G13,"1",IF(AND(L13&gt;=G13,L13&lt;H13),"1",IF(AND(L13&gt;=H13,L13&lt;I13),"2",IF(AND(L13&gt;=I13,L13&lt;J13),"3",IF(AND(L13&gt;=J13,L13&lt;K13),"4",IF(L13&gt;=K13,"5","0"))))))</f>
        <v>4.3340000000000005</v>
      </c>
      <c r="N13" s="128">
        <f t="shared" si="1"/>
        <v>2.1670000000000002E-2</v>
      </c>
      <c r="O13" s="130"/>
      <c r="P13" s="130"/>
      <c r="Q13" s="130"/>
      <c r="R13" s="130"/>
      <c r="S13" s="130"/>
      <c r="T13" s="130"/>
      <c r="U13" s="130"/>
      <c r="V13" s="130"/>
      <c r="W13" s="130"/>
      <c r="X13" s="130"/>
    </row>
    <row r="14" spans="1:24" ht="18.75" customHeight="1">
      <c r="A14" s="153"/>
      <c r="B14" s="155">
        <v>1.4</v>
      </c>
      <c r="C14" s="114" t="s">
        <v>96</v>
      </c>
      <c r="D14" s="116" t="s">
        <v>97</v>
      </c>
      <c r="E14" s="118" t="s">
        <v>94</v>
      </c>
      <c r="F14" s="122">
        <v>0.5</v>
      </c>
      <c r="G14" s="127">
        <v>7</v>
      </c>
      <c r="H14" s="127">
        <v>6</v>
      </c>
      <c r="I14" s="127">
        <v>5</v>
      </c>
      <c r="J14" s="127">
        <v>4</v>
      </c>
      <c r="K14" s="157">
        <v>3</v>
      </c>
      <c r="L14" s="128">
        <v>5.05</v>
      </c>
      <c r="M14" s="128">
        <f>(((IF(L14&gt;G14,G14,IF(L14&lt;K14,K14,L14)))-(IF(L14&lt;G14,G14,IF(AND(L14&gt;=G14,L14&lt;H14),G14,IF(AND(L14&gt;=H14,L14&lt;I14),H14,IF(AND(L14&gt;=I14,L14&lt;J14),I14,IF(AND(L14&gt;=J14,L14&lt;K14),J14,IF(L14&gt;=K14,K14,"0"))))))))/(K14-J14))+IF(L14&lt;G14,"1",IF(AND(L14&gt;=G14,L14&lt;H14),"1",IF(AND(L14&gt;=H14,L14&lt;I14),"2",IF(AND(L14&gt;=I14,L14&lt;J14),"3",IF(AND(L14&gt;=J14,L14&lt;K14),"4",IF(L14&gt;=K14,"5","0"))))))</f>
        <v>2.95</v>
      </c>
      <c r="N14" s="128">
        <f t="shared" si="1"/>
        <v>1.4750000000000001E-2</v>
      </c>
      <c r="O14" s="130"/>
      <c r="P14" s="130"/>
      <c r="Q14" s="130"/>
      <c r="R14" s="130"/>
      <c r="S14" s="130"/>
      <c r="T14" s="130"/>
      <c r="U14" s="130"/>
      <c r="V14" s="130"/>
      <c r="W14" s="130"/>
      <c r="X14" s="130"/>
    </row>
    <row r="15" spans="1:24" ht="18.75" customHeight="1">
      <c r="A15" s="159"/>
      <c r="B15" s="155">
        <v>1.5</v>
      </c>
      <c r="C15" s="114" t="s">
        <v>98</v>
      </c>
      <c r="D15" s="116">
        <v>0.6</v>
      </c>
      <c r="E15" s="118" t="s">
        <v>94</v>
      </c>
      <c r="F15" s="122">
        <v>0.5</v>
      </c>
      <c r="G15" s="127">
        <v>56</v>
      </c>
      <c r="H15" s="127">
        <v>58</v>
      </c>
      <c r="I15" s="127">
        <v>60</v>
      </c>
      <c r="J15" s="127">
        <v>62</v>
      </c>
      <c r="K15" s="127">
        <v>64</v>
      </c>
      <c r="L15" s="165">
        <v>71.31</v>
      </c>
      <c r="M15" s="128">
        <f t="shared" ref="M15:M16" si="2">(((IF(L15&lt;G15,G15,IF(L15&gt;K15,K15,L15)))-(IF(L15&lt;G15,G15,IF(AND(L15&gt;=G15,L15&lt;H15),G15,IF(AND(L15&gt;=H15,L15&lt;I15),H15,IF(AND(L15&gt;=I15,L15&lt;J15),I15,IF(AND(L15&gt;=J15,L15&lt;K15),J15,IF(L15&gt;=K15,K15,"0"))))))))/(K15-J15))+IF(L15&lt;G15,"1",IF(AND(L15&gt;=G15,L15&lt;H15),"1",IF(AND(L15&gt;=H15,L15&lt;I15),"2",IF(AND(L15&gt;=I15,L15&lt;J15),"3",IF(AND(L15&gt;=J15,L15&lt;K15),"4",IF(L15&gt;=K15,"5","0"))))))</f>
        <v>5</v>
      </c>
      <c r="N15" s="128">
        <f t="shared" si="1"/>
        <v>2.5000000000000001E-2</v>
      </c>
      <c r="O15" s="130"/>
      <c r="P15" s="130"/>
      <c r="Q15" s="130"/>
      <c r="R15" s="130"/>
      <c r="S15" s="130"/>
      <c r="T15" s="130"/>
      <c r="U15" s="130"/>
      <c r="V15" s="130"/>
      <c r="W15" s="130"/>
      <c r="X15" s="130"/>
    </row>
    <row r="16" spans="1:24" ht="18.75" customHeight="1">
      <c r="A16" s="159"/>
      <c r="B16" s="155">
        <v>1.6</v>
      </c>
      <c r="C16" s="114" t="s">
        <v>99</v>
      </c>
      <c r="D16" s="167">
        <v>0.6</v>
      </c>
      <c r="E16" s="167" t="s">
        <v>94</v>
      </c>
      <c r="F16" s="174">
        <v>0.5</v>
      </c>
      <c r="G16" s="180">
        <v>50</v>
      </c>
      <c r="H16" s="180">
        <v>55</v>
      </c>
      <c r="I16" s="180">
        <v>60</v>
      </c>
      <c r="J16" s="180">
        <v>65</v>
      </c>
      <c r="K16" s="180">
        <v>70</v>
      </c>
      <c r="L16" s="182">
        <v>43.34</v>
      </c>
      <c r="M16" s="128">
        <f t="shared" si="2"/>
        <v>1</v>
      </c>
      <c r="N16" s="128">
        <f t="shared" si="1"/>
        <v>5.0000000000000001E-3</v>
      </c>
      <c r="O16" s="130"/>
      <c r="P16" s="130"/>
      <c r="Q16" s="130"/>
      <c r="R16" s="130"/>
      <c r="S16" s="130"/>
      <c r="T16" s="130"/>
      <c r="U16" s="130"/>
      <c r="V16" s="130"/>
      <c r="W16" s="130"/>
      <c r="X16" s="130"/>
    </row>
    <row r="17" spans="1:24" ht="18.75" customHeight="1">
      <c r="A17" s="159" t="s">
        <v>39</v>
      </c>
      <c r="B17" s="155">
        <v>1.7</v>
      </c>
      <c r="C17" s="184" t="s">
        <v>100</v>
      </c>
      <c r="D17" s="187"/>
      <c r="E17" s="188"/>
      <c r="F17" s="192"/>
      <c r="G17" s="189"/>
      <c r="H17" s="189"/>
      <c r="I17" s="189"/>
      <c r="J17" s="189"/>
      <c r="K17" s="189"/>
      <c r="L17" s="194"/>
      <c r="M17" s="194"/>
      <c r="N17" s="196"/>
      <c r="O17" s="130"/>
      <c r="P17" s="130"/>
      <c r="Q17" s="130"/>
      <c r="R17" s="130"/>
      <c r="S17" s="130"/>
      <c r="T17" s="130"/>
      <c r="U17" s="130"/>
      <c r="V17" s="130"/>
      <c r="W17" s="130"/>
      <c r="X17" s="130"/>
    </row>
    <row r="18" spans="1:24" ht="18.75" customHeight="1">
      <c r="A18" s="159"/>
      <c r="B18" s="155"/>
      <c r="C18" s="114" t="s">
        <v>101</v>
      </c>
      <c r="D18" s="170">
        <v>0.7</v>
      </c>
      <c r="E18" s="170" t="s">
        <v>94</v>
      </c>
      <c r="F18" s="199">
        <v>1</v>
      </c>
      <c r="G18" s="171">
        <v>70</v>
      </c>
      <c r="H18" s="171">
        <v>75</v>
      </c>
      <c r="I18" s="171">
        <v>80</v>
      </c>
      <c r="J18" s="171">
        <v>85</v>
      </c>
      <c r="K18" s="171">
        <v>90</v>
      </c>
      <c r="L18" s="201">
        <v>41.38</v>
      </c>
      <c r="M18" s="128">
        <f t="shared" ref="M18:M21" si="3">(((IF(L18&lt;G18,G18,IF(L18&gt;K18,K18,L18)))-(IF(L18&lt;G18,G18,IF(AND(L18&gt;=G18,L18&lt;H18),G18,IF(AND(L18&gt;=H18,L18&lt;I18),H18,IF(AND(L18&gt;=I18,L18&lt;J18),I18,IF(AND(L18&gt;=J18,L18&lt;K18),J18,IF(L18&gt;=K18,K18,"0"))))))))/(K18-J18))+IF(L18&lt;G18,"1",IF(AND(L18&gt;=G18,L18&lt;H18),"1",IF(AND(L18&gt;=H18,L18&lt;I18),"2",IF(AND(L18&gt;=I18,L18&lt;J18),"3",IF(AND(L18&gt;=J18,L18&lt;K18),"4",IF(L18&gt;=K18,"5","0"))))))</f>
        <v>1</v>
      </c>
      <c r="N18" s="128">
        <f t="shared" ref="N18:N21" si="4">SUM(M18*F18)/100</f>
        <v>0.01</v>
      </c>
      <c r="O18" s="130"/>
      <c r="P18" s="130"/>
      <c r="Q18" s="130"/>
      <c r="R18" s="130"/>
      <c r="S18" s="130"/>
      <c r="T18" s="130"/>
      <c r="U18" s="130"/>
      <c r="V18" s="130"/>
      <c r="W18" s="130"/>
      <c r="X18" s="130"/>
    </row>
    <row r="19" spans="1:24" ht="18.75" customHeight="1">
      <c r="A19" s="159"/>
      <c r="B19" s="155"/>
      <c r="C19" s="114" t="s">
        <v>102</v>
      </c>
      <c r="D19" s="118">
        <v>0.2</v>
      </c>
      <c r="E19" s="118" t="s">
        <v>94</v>
      </c>
      <c r="F19" s="122">
        <v>0.7</v>
      </c>
      <c r="G19" s="127">
        <v>20</v>
      </c>
      <c r="H19" s="127">
        <v>21</v>
      </c>
      <c r="I19" s="127">
        <v>22</v>
      </c>
      <c r="J19" s="127">
        <v>23</v>
      </c>
      <c r="K19" s="127">
        <v>24</v>
      </c>
      <c r="L19" s="165">
        <v>5.26</v>
      </c>
      <c r="M19" s="128">
        <f t="shared" si="3"/>
        <v>1</v>
      </c>
      <c r="N19" s="128">
        <f t="shared" si="4"/>
        <v>6.9999999999999993E-3</v>
      </c>
      <c r="O19" s="130"/>
      <c r="P19" s="130"/>
      <c r="Q19" s="130"/>
      <c r="R19" s="130"/>
      <c r="S19" s="130"/>
      <c r="T19" s="130"/>
      <c r="U19" s="130"/>
      <c r="V19" s="130"/>
      <c r="W19" s="130"/>
      <c r="X19" s="130"/>
    </row>
    <row r="20" spans="1:24" ht="18.75" customHeight="1">
      <c r="A20" s="159"/>
      <c r="B20" s="155"/>
      <c r="C20" s="114" t="s">
        <v>103</v>
      </c>
      <c r="D20" s="116">
        <v>0.7</v>
      </c>
      <c r="E20" s="118" t="s">
        <v>94</v>
      </c>
      <c r="F20" s="122">
        <v>0.8</v>
      </c>
      <c r="G20" s="127">
        <v>70</v>
      </c>
      <c r="H20" s="127">
        <v>75</v>
      </c>
      <c r="I20" s="127">
        <v>80</v>
      </c>
      <c r="J20" s="127">
        <v>85</v>
      </c>
      <c r="K20" s="127">
        <v>90</v>
      </c>
      <c r="L20" s="165">
        <v>90.45</v>
      </c>
      <c r="M20" s="128">
        <f t="shared" si="3"/>
        <v>5</v>
      </c>
      <c r="N20" s="128">
        <f t="shared" si="4"/>
        <v>0.04</v>
      </c>
      <c r="O20" s="130"/>
      <c r="P20" s="130"/>
      <c r="Q20" s="130"/>
      <c r="R20" s="130"/>
      <c r="S20" s="130"/>
      <c r="T20" s="130"/>
      <c r="U20" s="130"/>
      <c r="V20" s="130"/>
      <c r="W20" s="130"/>
      <c r="X20" s="130"/>
    </row>
    <row r="21" spans="1:24" ht="18.75" customHeight="1">
      <c r="A21" s="159" t="s">
        <v>39</v>
      </c>
      <c r="B21" s="155"/>
      <c r="C21" s="114" t="s">
        <v>104</v>
      </c>
      <c r="D21" s="118">
        <v>0.5</v>
      </c>
      <c r="E21" s="118" t="s">
        <v>94</v>
      </c>
      <c r="F21" s="122">
        <v>2.5</v>
      </c>
      <c r="G21" s="127">
        <v>50</v>
      </c>
      <c r="H21" s="127">
        <v>51</v>
      </c>
      <c r="I21" s="127">
        <v>52</v>
      </c>
      <c r="J21" s="127">
        <v>53</v>
      </c>
      <c r="K21" s="127">
        <v>54</v>
      </c>
      <c r="L21" s="165">
        <v>47.68</v>
      </c>
      <c r="M21" s="128">
        <f t="shared" si="3"/>
        <v>1</v>
      </c>
      <c r="N21" s="128">
        <f t="shared" si="4"/>
        <v>2.5000000000000001E-2</v>
      </c>
      <c r="O21" s="130"/>
      <c r="P21" s="130"/>
      <c r="Q21" s="130"/>
      <c r="R21" s="130"/>
      <c r="S21" s="130"/>
      <c r="T21" s="130"/>
      <c r="U21" s="130"/>
      <c r="V21" s="130"/>
      <c r="W21" s="130"/>
      <c r="X21" s="130"/>
    </row>
    <row r="22" spans="1:24" ht="18.75" customHeight="1">
      <c r="A22" s="159"/>
      <c r="B22" s="155">
        <v>1.8</v>
      </c>
      <c r="C22" s="114" t="s">
        <v>105</v>
      </c>
      <c r="D22" s="187"/>
      <c r="E22" s="213"/>
      <c r="F22" s="207"/>
      <c r="G22" s="210"/>
      <c r="H22" s="211"/>
      <c r="I22" s="211"/>
      <c r="J22" s="211"/>
      <c r="K22" s="211"/>
      <c r="L22" s="196"/>
      <c r="M22" s="196"/>
      <c r="N22" s="196"/>
      <c r="O22" s="130"/>
      <c r="P22" s="130"/>
      <c r="Q22" s="130"/>
      <c r="R22" s="130"/>
      <c r="S22" s="130"/>
      <c r="T22" s="130"/>
      <c r="U22" s="130"/>
      <c r="V22" s="130"/>
      <c r="W22" s="130"/>
      <c r="X22" s="130"/>
    </row>
    <row r="23" spans="1:24" ht="18.75" customHeight="1">
      <c r="A23" s="112"/>
      <c r="B23" s="155"/>
      <c r="C23" s="114" t="s">
        <v>106</v>
      </c>
      <c r="D23" s="116">
        <v>0.7</v>
      </c>
      <c r="E23" s="118" t="s">
        <v>94</v>
      </c>
      <c r="F23" s="122">
        <v>0.5</v>
      </c>
      <c r="G23" s="127">
        <v>70</v>
      </c>
      <c r="H23" s="127">
        <v>75</v>
      </c>
      <c r="I23" s="127">
        <v>80</v>
      </c>
      <c r="J23" s="127">
        <v>85</v>
      </c>
      <c r="K23" s="127">
        <v>90</v>
      </c>
      <c r="L23" s="165"/>
      <c r="M23" s="128">
        <f t="shared" ref="M23:M24" si="5">(((IF(L23&lt;G23,G23,IF(L23&gt;K23,K23,L23)))-(IF(L23&lt;G23,G23,IF(AND(L23&gt;=G23,L23&lt;H23),G23,IF(AND(L23&gt;=H23,L23&lt;I23),H23,IF(AND(L23&gt;=I23,L23&lt;J23),I23,IF(AND(L23&gt;=J23,L23&lt;K23),J23,IF(L23&gt;=K23,K23,"0"))))))))/(K23-J23))+IF(L23&lt;G23,"1",IF(AND(L23&gt;=G23,L23&lt;H23),"1",IF(AND(L23&gt;=H23,L23&lt;I23),"2",IF(AND(L23&gt;=I23,L23&lt;J23),"3",IF(AND(L23&gt;=J23,L23&lt;K23),"4",IF(L23&gt;=K23,"5","0"))))))</f>
        <v>1</v>
      </c>
      <c r="N23" s="128">
        <f t="shared" ref="N23:N41" si="6">SUM(M23*F23)/100</f>
        <v>5.0000000000000001E-3</v>
      </c>
      <c r="O23" s="130"/>
      <c r="P23" s="130"/>
      <c r="Q23" s="130"/>
      <c r="R23" s="130"/>
      <c r="S23" s="130"/>
      <c r="T23" s="130"/>
      <c r="U23" s="130"/>
      <c r="V23" s="130"/>
      <c r="W23" s="130"/>
      <c r="X23" s="130"/>
    </row>
    <row r="24" spans="1:24" ht="18.75" customHeight="1">
      <c r="A24" s="112"/>
      <c r="B24" s="216"/>
      <c r="C24" s="114" t="s">
        <v>107</v>
      </c>
      <c r="D24" s="116">
        <v>0.56000000000000005</v>
      </c>
      <c r="E24" s="118" t="s">
        <v>94</v>
      </c>
      <c r="F24" s="122">
        <v>0.5</v>
      </c>
      <c r="G24" s="127">
        <v>40</v>
      </c>
      <c r="H24" s="127">
        <v>45</v>
      </c>
      <c r="I24" s="127">
        <v>50</v>
      </c>
      <c r="J24" s="127">
        <v>55</v>
      </c>
      <c r="K24" s="127">
        <v>60</v>
      </c>
      <c r="L24" s="165"/>
      <c r="M24" s="128">
        <f t="shared" si="5"/>
        <v>1</v>
      </c>
      <c r="N24" s="128">
        <f t="shared" si="6"/>
        <v>5.0000000000000001E-3</v>
      </c>
      <c r="O24" s="130"/>
      <c r="P24" s="130"/>
      <c r="Q24" s="130"/>
      <c r="R24" s="130"/>
      <c r="S24" s="130"/>
      <c r="T24" s="130"/>
      <c r="U24" s="130"/>
      <c r="V24" s="130"/>
      <c r="W24" s="130"/>
      <c r="X24" s="130"/>
    </row>
    <row r="25" spans="1:24" ht="18.75" customHeight="1">
      <c r="A25" s="112" t="s">
        <v>39</v>
      </c>
      <c r="B25" s="219">
        <v>1.9</v>
      </c>
      <c r="C25" s="114" t="s">
        <v>108</v>
      </c>
      <c r="D25" s="221"/>
      <c r="E25" s="118" t="s">
        <v>94</v>
      </c>
      <c r="F25" s="122">
        <v>2.5</v>
      </c>
      <c r="G25" s="127">
        <v>50</v>
      </c>
      <c r="H25" s="127">
        <v>45</v>
      </c>
      <c r="I25" s="127">
        <v>40</v>
      </c>
      <c r="J25" s="127">
        <v>35</v>
      </c>
      <c r="K25" s="127">
        <v>30</v>
      </c>
      <c r="L25" s="128">
        <v>11.01</v>
      </c>
      <c r="M25" s="128">
        <f t="shared" ref="M25:M26" si="7">(((IF(L25&gt;G25,G25,IF(L25&lt;K25,K25,L25)))-(IF(L25&lt;G25,G25,IF(AND(L25&gt;=G25,L25&lt;H25),G25,IF(AND(L25&gt;=H25,L25&lt;I25),H25,IF(AND(L25&gt;=I25,L25&lt;J25),I25,IF(AND(L25&gt;=J25,L25&lt;K25),J25,IF(L25&gt;=K25,K25,"0"))))))))/(K25-J25))+IF(L25&lt;G25,"1",IF(AND(L25&gt;=G25,L25&lt;H25),"1",IF(AND(L25&gt;=H25,L25&lt;I25),"2",IF(AND(L25&gt;=I25,L25&lt;J25),"3",IF(AND(L25&gt;=J25,L25&lt;K25),"4",IF(L25&gt;=K25,"5","0"))))))</f>
        <v>5</v>
      </c>
      <c r="N25" s="128">
        <f t="shared" si="6"/>
        <v>0.125</v>
      </c>
      <c r="O25" s="130"/>
      <c r="P25" s="130"/>
      <c r="Q25" s="130"/>
      <c r="R25" s="130"/>
      <c r="S25" s="130"/>
      <c r="T25" s="130"/>
      <c r="U25" s="130"/>
      <c r="V25" s="130"/>
      <c r="W25" s="130"/>
      <c r="X25" s="130"/>
    </row>
    <row r="26" spans="1:24" ht="18.75" customHeight="1">
      <c r="A26" s="225"/>
      <c r="B26" s="216">
        <v>1.1000000000000001</v>
      </c>
      <c r="C26" s="114" t="s">
        <v>109</v>
      </c>
      <c r="D26" s="116" t="s">
        <v>110</v>
      </c>
      <c r="E26" s="118" t="s">
        <v>94</v>
      </c>
      <c r="F26" s="229">
        <v>1</v>
      </c>
      <c r="G26" s="127">
        <v>20</v>
      </c>
      <c r="H26" s="127">
        <v>18</v>
      </c>
      <c r="I26" s="127">
        <v>16</v>
      </c>
      <c r="J26" s="127">
        <v>14</v>
      </c>
      <c r="K26" s="127">
        <v>12</v>
      </c>
      <c r="L26" s="165">
        <v>14.78</v>
      </c>
      <c r="M26" s="128">
        <f t="shared" si="7"/>
        <v>3.6100000000000003</v>
      </c>
      <c r="N26" s="128">
        <f t="shared" si="6"/>
        <v>3.61E-2</v>
      </c>
      <c r="O26" s="130"/>
      <c r="P26" s="130"/>
      <c r="Q26" s="130"/>
      <c r="R26" s="130"/>
      <c r="S26" s="130"/>
      <c r="T26" s="130"/>
      <c r="U26" s="130"/>
      <c r="V26" s="130"/>
      <c r="W26" s="130"/>
      <c r="X26" s="130"/>
    </row>
    <row r="27" spans="1:24" ht="18.75" customHeight="1">
      <c r="A27" s="225"/>
      <c r="B27" s="216">
        <v>1.1100000000000001</v>
      </c>
      <c r="C27" s="134" t="s">
        <v>111</v>
      </c>
      <c r="D27" s="221" t="s">
        <v>112</v>
      </c>
      <c r="E27" s="118" t="s">
        <v>94</v>
      </c>
      <c r="F27" s="122">
        <v>0.5</v>
      </c>
      <c r="G27" s="157">
        <v>30</v>
      </c>
      <c r="H27" s="127">
        <v>40</v>
      </c>
      <c r="I27" s="127">
        <v>50</v>
      </c>
      <c r="J27" s="127">
        <v>60</v>
      </c>
      <c r="K27" s="127">
        <v>70</v>
      </c>
      <c r="L27" s="182">
        <v>67.92</v>
      </c>
      <c r="M27" s="128">
        <f t="shared" ref="M27:M30" si="8">(((IF(L27&lt;G27,G27,IF(L27&gt;K27,K27,L27)))-(IF(L27&lt;G27,G27,IF(AND(L27&gt;=G27,L27&lt;H27),G27,IF(AND(L27&gt;=H27,L27&lt;I27),H27,IF(AND(L27&gt;=I27,L27&lt;J27),I27,IF(AND(L27&gt;=J27,L27&lt;K27),J27,IF(L27&gt;=K27,K27,"0"))))))))/(K27-J27))+IF(L27&lt;G27,"1",IF(AND(L27&gt;=G27,L27&lt;H27),"1",IF(AND(L27&gt;=H27,L27&lt;I27),"2",IF(AND(L27&gt;=I27,L27&lt;J27),"3",IF(AND(L27&gt;=J27,L27&lt;K27),"4",IF(L27&gt;=K27,"5","0"))))))</f>
        <v>4.7919999999999998</v>
      </c>
      <c r="N27" s="128">
        <f t="shared" si="6"/>
        <v>2.3959999999999999E-2</v>
      </c>
      <c r="O27" s="130"/>
      <c r="P27" s="130"/>
      <c r="Q27" s="130"/>
      <c r="R27" s="130"/>
      <c r="S27" s="130"/>
      <c r="T27" s="130"/>
      <c r="U27" s="130"/>
      <c r="V27" s="130"/>
      <c r="W27" s="130"/>
      <c r="X27" s="130"/>
    </row>
    <row r="28" spans="1:24" ht="18.75" customHeight="1">
      <c r="A28" s="112" t="s">
        <v>113</v>
      </c>
      <c r="B28" s="216">
        <v>1.1200000000000001</v>
      </c>
      <c r="C28" s="114" t="s">
        <v>114</v>
      </c>
      <c r="D28" s="118">
        <v>0.47</v>
      </c>
      <c r="E28" s="118" t="s">
        <v>94</v>
      </c>
      <c r="F28" s="122">
        <v>1</v>
      </c>
      <c r="G28" s="127">
        <v>43</v>
      </c>
      <c r="H28" s="127">
        <v>45</v>
      </c>
      <c r="I28" s="127">
        <v>47</v>
      </c>
      <c r="J28" s="127">
        <v>49</v>
      </c>
      <c r="K28" s="127">
        <v>51</v>
      </c>
      <c r="L28" s="165">
        <v>40.85</v>
      </c>
      <c r="M28" s="128">
        <f t="shared" si="8"/>
        <v>1</v>
      </c>
      <c r="N28" s="128">
        <f t="shared" si="6"/>
        <v>0.01</v>
      </c>
      <c r="O28" s="130"/>
      <c r="P28" s="130"/>
      <c r="Q28" s="130"/>
      <c r="R28" s="130"/>
      <c r="S28" s="130"/>
      <c r="T28" s="130"/>
      <c r="U28" s="130"/>
      <c r="V28" s="130"/>
      <c r="W28" s="130"/>
      <c r="X28" s="130"/>
    </row>
    <row r="29" spans="1:24" ht="18.75" customHeight="1">
      <c r="A29" s="225" t="s">
        <v>39</v>
      </c>
      <c r="B29" s="216">
        <v>1.1299999999999999</v>
      </c>
      <c r="C29" s="236" t="s">
        <v>115</v>
      </c>
      <c r="D29" s="116">
        <v>0.6</v>
      </c>
      <c r="E29" s="239" t="s">
        <v>116</v>
      </c>
      <c r="F29" s="199">
        <v>2.5</v>
      </c>
      <c r="G29" s="240">
        <v>30</v>
      </c>
      <c r="H29" s="240">
        <v>40</v>
      </c>
      <c r="I29" s="240">
        <v>50</v>
      </c>
      <c r="J29" s="240">
        <v>60</v>
      </c>
      <c r="K29" s="240">
        <v>70</v>
      </c>
      <c r="L29" s="215"/>
      <c r="M29" s="128">
        <f t="shared" si="8"/>
        <v>1</v>
      </c>
      <c r="N29" s="128">
        <f t="shared" si="6"/>
        <v>2.5000000000000001E-2</v>
      </c>
      <c r="O29" s="130"/>
      <c r="P29" s="130"/>
      <c r="Q29" s="130"/>
      <c r="R29" s="130"/>
      <c r="S29" s="130"/>
      <c r="T29" s="130"/>
      <c r="U29" s="130"/>
      <c r="V29" s="130"/>
      <c r="W29" s="130"/>
      <c r="X29" s="130"/>
    </row>
    <row r="30" spans="1:24" ht="18.75" customHeight="1">
      <c r="A30" s="225" t="s">
        <v>113</v>
      </c>
      <c r="B30" s="216">
        <v>1.1399999999999999</v>
      </c>
      <c r="C30" s="242" t="s">
        <v>117</v>
      </c>
      <c r="D30" s="243"/>
      <c r="E30" s="118" t="s">
        <v>94</v>
      </c>
      <c r="F30" s="246">
        <v>1</v>
      </c>
      <c r="G30" s="248">
        <v>30</v>
      </c>
      <c r="H30" s="248">
        <v>40</v>
      </c>
      <c r="I30" s="248">
        <v>50</v>
      </c>
      <c r="J30" s="248">
        <v>60</v>
      </c>
      <c r="K30" s="248">
        <v>70</v>
      </c>
      <c r="L30" s="223">
        <v>96.38</v>
      </c>
      <c r="M30" s="128">
        <f t="shared" si="8"/>
        <v>5</v>
      </c>
      <c r="N30" s="128">
        <f t="shared" si="6"/>
        <v>0.05</v>
      </c>
      <c r="O30" s="130"/>
      <c r="P30" s="130"/>
      <c r="Q30" s="130"/>
      <c r="R30" s="130"/>
      <c r="S30" s="130"/>
      <c r="T30" s="130"/>
      <c r="U30" s="130"/>
      <c r="V30" s="130"/>
      <c r="W30" s="130"/>
      <c r="X30" s="130"/>
    </row>
    <row r="31" spans="1:24" ht="18.75" customHeight="1">
      <c r="A31" s="225" t="s">
        <v>113</v>
      </c>
      <c r="B31" s="249">
        <v>1.1499999999999999</v>
      </c>
      <c r="C31" s="250" t="s">
        <v>118</v>
      </c>
      <c r="D31" s="116" t="s">
        <v>53</v>
      </c>
      <c r="E31" s="118" t="s">
        <v>119</v>
      </c>
      <c r="F31" s="251">
        <v>0</v>
      </c>
      <c r="G31" s="253" t="s">
        <v>121</v>
      </c>
      <c r="H31" s="180" t="s">
        <v>122</v>
      </c>
      <c r="I31" s="180" t="s">
        <v>123</v>
      </c>
      <c r="J31" s="180" t="s">
        <v>124</v>
      </c>
      <c r="K31" s="180" t="s">
        <v>125</v>
      </c>
      <c r="L31" s="165"/>
      <c r="M31" s="215"/>
      <c r="N31" s="128">
        <f t="shared" si="6"/>
        <v>0</v>
      </c>
      <c r="O31" s="130"/>
      <c r="P31" s="130"/>
      <c r="Q31" s="130"/>
      <c r="R31" s="130"/>
      <c r="S31" s="130"/>
      <c r="T31" s="130"/>
      <c r="U31" s="130"/>
      <c r="V31" s="130"/>
      <c r="W31" s="130"/>
      <c r="X31" s="130"/>
    </row>
    <row r="32" spans="1:24" ht="18.75" customHeight="1">
      <c r="A32" s="225"/>
      <c r="B32" s="216">
        <v>1.1599999999999999</v>
      </c>
      <c r="C32" s="134" t="s">
        <v>126</v>
      </c>
      <c r="D32" s="116" t="s">
        <v>127</v>
      </c>
      <c r="E32" s="118" t="s">
        <v>119</v>
      </c>
      <c r="F32" s="254">
        <v>1</v>
      </c>
      <c r="G32" s="255" t="s">
        <v>128</v>
      </c>
      <c r="H32" s="127" t="s">
        <v>129</v>
      </c>
      <c r="I32" s="127" t="s">
        <v>123</v>
      </c>
      <c r="J32" s="127" t="s">
        <v>124</v>
      </c>
      <c r="K32" s="127" t="s">
        <v>130</v>
      </c>
      <c r="L32" s="165"/>
      <c r="M32" s="215"/>
      <c r="N32" s="128">
        <f t="shared" si="6"/>
        <v>0</v>
      </c>
      <c r="O32" s="130"/>
      <c r="P32" s="130"/>
      <c r="Q32" s="130"/>
      <c r="R32" s="130"/>
      <c r="S32" s="130"/>
      <c r="T32" s="130"/>
      <c r="U32" s="130"/>
      <c r="V32" s="130"/>
      <c r="W32" s="130"/>
      <c r="X32" s="130"/>
    </row>
    <row r="33" spans="1:24" ht="18.75" customHeight="1">
      <c r="A33" s="225"/>
      <c r="B33" s="216">
        <v>1.17</v>
      </c>
      <c r="C33" s="114" t="s">
        <v>131</v>
      </c>
      <c r="D33" s="116" t="s">
        <v>132</v>
      </c>
      <c r="E33" s="118" t="s">
        <v>133</v>
      </c>
      <c r="F33" s="254">
        <v>0</v>
      </c>
      <c r="G33" s="256" t="s">
        <v>134</v>
      </c>
      <c r="H33" s="257"/>
      <c r="I33" s="257"/>
      <c r="J33" s="257"/>
      <c r="K33" s="256" t="s">
        <v>135</v>
      </c>
      <c r="L33" s="165"/>
      <c r="M33" s="215"/>
      <c r="N33" s="128">
        <f t="shared" si="6"/>
        <v>0</v>
      </c>
      <c r="O33" s="130"/>
      <c r="P33" s="130"/>
      <c r="Q33" s="130"/>
      <c r="R33" s="130"/>
      <c r="S33" s="130"/>
      <c r="T33" s="130"/>
      <c r="U33" s="130"/>
      <c r="V33" s="130"/>
      <c r="W33" s="130"/>
      <c r="X33" s="130"/>
    </row>
    <row r="34" spans="1:24" ht="18.75" customHeight="1">
      <c r="A34" s="112"/>
      <c r="B34" s="216">
        <v>1.18</v>
      </c>
      <c r="C34" s="250" t="s">
        <v>136</v>
      </c>
      <c r="D34" s="258" t="s">
        <v>127</v>
      </c>
      <c r="E34" s="118" t="s">
        <v>116</v>
      </c>
      <c r="F34" s="254">
        <v>1</v>
      </c>
      <c r="G34" s="253" t="s">
        <v>121</v>
      </c>
      <c r="H34" s="180" t="s">
        <v>122</v>
      </c>
      <c r="I34" s="180" t="s">
        <v>123</v>
      </c>
      <c r="J34" s="180" t="s">
        <v>124</v>
      </c>
      <c r="K34" s="180" t="s">
        <v>125</v>
      </c>
      <c r="L34" s="165">
        <v>3</v>
      </c>
      <c r="M34" s="215">
        <v>3</v>
      </c>
      <c r="N34" s="128">
        <f t="shared" si="6"/>
        <v>0.03</v>
      </c>
      <c r="O34" s="130"/>
      <c r="P34" s="130"/>
      <c r="Q34" s="130"/>
      <c r="R34" s="130"/>
      <c r="S34" s="130"/>
      <c r="T34" s="130"/>
      <c r="U34" s="130"/>
      <c r="V34" s="130"/>
      <c r="W34" s="130"/>
      <c r="X34" s="130"/>
    </row>
    <row r="35" spans="1:24" ht="18.75" customHeight="1">
      <c r="A35" s="225" t="s">
        <v>39</v>
      </c>
      <c r="B35" s="259">
        <v>1.19</v>
      </c>
      <c r="C35" s="260" t="s">
        <v>137</v>
      </c>
      <c r="D35" s="261">
        <v>0.54</v>
      </c>
      <c r="E35" s="262" t="s">
        <v>94</v>
      </c>
      <c r="F35" s="264">
        <v>2.5</v>
      </c>
      <c r="G35" s="127">
        <v>52</v>
      </c>
      <c r="H35" s="127">
        <v>53</v>
      </c>
      <c r="I35" s="127">
        <v>54</v>
      </c>
      <c r="J35" s="265">
        <v>55</v>
      </c>
      <c r="K35" s="127">
        <v>56</v>
      </c>
      <c r="L35" s="215">
        <v>68.92</v>
      </c>
      <c r="M35" s="128">
        <f>(((IF(L35&lt;G35,G35,IF(L35&gt;K35,K35,L35)))-(IF(L35&lt;G35,G35,IF(AND(L35&gt;=G35,L35&lt;H35),G35,IF(AND(L35&gt;=H35,L35&lt;I35),H35,IF(AND(L35&gt;=I35,L35&lt;J35),I35,IF(AND(L35&gt;=J35,L35&lt;K35),J35,IF(L35&gt;=K35,K35,"0"))))))))/(K35-J35))+IF(L35&lt;G35,"1",IF(AND(L35&gt;=G35,L35&lt;H35),"1",IF(AND(L35&gt;=H35,L35&lt;I35),"2",IF(AND(L35&gt;=I35,L35&lt;J35),"3",IF(AND(L35&gt;=J35,L35&lt;K35),"4",IF(L35&gt;=K35,"5","0"))))))</f>
        <v>5</v>
      </c>
      <c r="N35" s="128">
        <f t="shared" si="6"/>
        <v>0.125</v>
      </c>
    </row>
    <row r="36" spans="1:24" ht="18.75" customHeight="1">
      <c r="A36" s="225" t="s">
        <v>138</v>
      </c>
      <c r="B36" s="259">
        <v>1.2</v>
      </c>
      <c r="C36" s="267" t="s">
        <v>139</v>
      </c>
      <c r="D36" s="268" t="s">
        <v>130</v>
      </c>
      <c r="E36" s="272" t="s">
        <v>116</v>
      </c>
      <c r="F36" s="271">
        <v>3</v>
      </c>
      <c r="G36" s="255" t="s">
        <v>128</v>
      </c>
      <c r="H36" s="127" t="s">
        <v>129</v>
      </c>
      <c r="I36" s="180" t="s">
        <v>123</v>
      </c>
      <c r="J36" s="180" t="s">
        <v>124</v>
      </c>
      <c r="K36" s="127" t="s">
        <v>130</v>
      </c>
      <c r="L36" s="215">
        <v>2.5</v>
      </c>
      <c r="M36" s="215">
        <v>2.5</v>
      </c>
      <c r="N36" s="128">
        <f t="shared" si="6"/>
        <v>7.4999999999999997E-2</v>
      </c>
    </row>
    <row r="37" spans="1:24" ht="18.75" customHeight="1">
      <c r="A37" s="225" t="s">
        <v>113</v>
      </c>
      <c r="B37" s="259">
        <v>1.21</v>
      </c>
      <c r="C37" s="134" t="s">
        <v>142</v>
      </c>
      <c r="D37" s="273">
        <v>0.87</v>
      </c>
      <c r="E37" s="274" t="s">
        <v>143</v>
      </c>
      <c r="F37" s="275">
        <v>1</v>
      </c>
      <c r="G37" s="276">
        <v>79</v>
      </c>
      <c r="H37" s="276">
        <v>81</v>
      </c>
      <c r="I37" s="276">
        <v>83</v>
      </c>
      <c r="J37" s="276">
        <v>85</v>
      </c>
      <c r="K37" s="276">
        <v>87</v>
      </c>
      <c r="L37" s="215">
        <v>0.5</v>
      </c>
      <c r="M37" s="128">
        <f>(((IF(L37&lt;G37,G37,IF(L37&gt;K37,K37,L37)))-(IF(L37&lt;G37,G37,IF(AND(L37&gt;=G37,L37&lt;H37),G37,IF(AND(L37&gt;=H37,L37&lt;I37),H37,IF(AND(L37&gt;=I37,L37&lt;J37),I37,IF(AND(L37&gt;=J37,L37&lt;K37),J37,IF(L37&gt;=K37,K37,"0"))))))))/(K37-J37))+IF(L37&lt;G37,"1",IF(AND(L37&gt;=G37,L37&lt;H37),"1",IF(AND(L37&gt;=H37,L37&lt;I37),"2",IF(AND(L37&gt;=I37,L37&lt;J37),"3",IF(AND(L37&gt;=J37,L37&lt;K37),"4",IF(L37&gt;=K37,"5","0"))))))</f>
        <v>1</v>
      </c>
      <c r="N37" s="128">
        <f t="shared" si="6"/>
        <v>0.01</v>
      </c>
    </row>
    <row r="38" spans="1:24" ht="18.75" customHeight="1">
      <c r="A38" s="112" t="s">
        <v>39</v>
      </c>
      <c r="B38" s="259">
        <v>1.22</v>
      </c>
      <c r="C38" s="260" t="s">
        <v>144</v>
      </c>
      <c r="D38" s="268" t="s">
        <v>150</v>
      </c>
      <c r="E38" s="262" t="s">
        <v>94</v>
      </c>
      <c r="F38" s="275">
        <v>2.5</v>
      </c>
      <c r="G38" s="127">
        <v>4</v>
      </c>
      <c r="H38" s="127">
        <v>3.6</v>
      </c>
      <c r="I38" s="127">
        <v>3.2</v>
      </c>
      <c r="J38" s="127">
        <v>2.8</v>
      </c>
      <c r="K38" s="127">
        <v>2.4</v>
      </c>
      <c r="L38" s="215">
        <v>0</v>
      </c>
      <c r="M38" s="128">
        <f t="shared" ref="M38:M40" si="9">(((IF(L38&gt;G38,G38,IF(L38&lt;K38,K38,L38)))-(IF(L38&lt;G38,G38,IF(AND(L38&gt;=G38,L38&lt;H38),G38,IF(AND(L38&gt;=H38,L38&lt;I38),H38,IF(AND(L38&gt;=I38,L38&lt;J38),I38,IF(AND(L38&gt;=J38,L38&lt;K38),J38,IF(L38&gt;=K38,K38,"0"))))))))/(K38-J38))+IF(L38&lt;G38,"1",IF(AND(L38&gt;=G38,L38&lt;H38),"1",IF(AND(L38&gt;=H38,L38&lt;I38),"2",IF(AND(L38&gt;=I38,L38&lt;J38),"3",IF(AND(L38&gt;=J38,L38&lt;K38),"4",IF(L38&gt;=K38,"5","0"))))))</f>
        <v>5.0000000000000009</v>
      </c>
      <c r="N38" s="128">
        <f t="shared" si="6"/>
        <v>0.12500000000000003</v>
      </c>
    </row>
    <row r="39" spans="1:24" ht="18.75" customHeight="1">
      <c r="A39" s="112" t="s">
        <v>39</v>
      </c>
      <c r="B39" s="259">
        <v>1.23</v>
      </c>
      <c r="C39" s="278" t="s">
        <v>146</v>
      </c>
      <c r="D39" s="268" t="s">
        <v>152</v>
      </c>
      <c r="E39" s="262" t="s">
        <v>94</v>
      </c>
      <c r="F39" s="275">
        <v>2.5</v>
      </c>
      <c r="G39" s="180">
        <v>22</v>
      </c>
      <c r="H39" s="180">
        <v>21.75</v>
      </c>
      <c r="I39" s="180">
        <v>21.5</v>
      </c>
      <c r="J39" s="180">
        <v>21.25</v>
      </c>
      <c r="K39" s="180">
        <v>21</v>
      </c>
      <c r="L39" s="215">
        <v>0.62</v>
      </c>
      <c r="M39" s="128">
        <f t="shared" si="9"/>
        <v>5</v>
      </c>
      <c r="N39" s="128">
        <f t="shared" si="6"/>
        <v>0.125</v>
      </c>
    </row>
    <row r="40" spans="1:24" ht="18.75" customHeight="1">
      <c r="A40" s="534" t="s">
        <v>39</v>
      </c>
      <c r="B40" s="279">
        <v>1.24</v>
      </c>
      <c r="C40" s="280" t="s">
        <v>148</v>
      </c>
      <c r="D40" s="281" t="s">
        <v>149</v>
      </c>
      <c r="E40" s="262" t="s">
        <v>94</v>
      </c>
      <c r="F40" s="282">
        <v>1.3</v>
      </c>
      <c r="G40" s="127">
        <v>2.4</v>
      </c>
      <c r="H40" s="127">
        <v>2.2000000000000002</v>
      </c>
      <c r="I40" s="127">
        <v>2</v>
      </c>
      <c r="J40" s="127">
        <v>1.8</v>
      </c>
      <c r="K40" s="127">
        <v>1.6</v>
      </c>
      <c r="L40" s="182">
        <v>0.66</v>
      </c>
      <c r="M40" s="128">
        <f t="shared" si="9"/>
        <v>5</v>
      </c>
      <c r="N40" s="128">
        <f t="shared" si="6"/>
        <v>6.5000000000000002E-2</v>
      </c>
    </row>
    <row r="41" spans="1:24" ht="18.75" customHeight="1">
      <c r="A41" s="535"/>
      <c r="B41" s="259"/>
      <c r="C41" s="285" t="s">
        <v>151</v>
      </c>
      <c r="D41" s="281">
        <v>0.1</v>
      </c>
      <c r="E41" s="286" t="s">
        <v>94</v>
      </c>
      <c r="F41" s="288">
        <v>1.2</v>
      </c>
      <c r="G41" s="289">
        <v>6</v>
      </c>
      <c r="H41" s="289">
        <v>8</v>
      </c>
      <c r="I41" s="289">
        <v>10</v>
      </c>
      <c r="J41" s="289">
        <v>12</v>
      </c>
      <c r="K41" s="289">
        <v>14</v>
      </c>
      <c r="L41" s="284">
        <v>2.0099999999999998</v>
      </c>
      <c r="M41" s="128">
        <f>(((IF(L41&lt;G41,G41,IF(L41&gt;K41,K41,L41)))-(IF(L41&lt;G41,G41,IF(AND(L41&gt;=G41,L41&lt;H41),G41,IF(AND(L41&gt;=H41,L41&lt;I41),H41,IF(AND(L41&gt;=I41,L41&lt;J41),I41,IF(AND(L41&gt;=J41,L41&lt;K41),J41,IF(L41&gt;=K41,K41,"0"))))))))/(K41-J41))+IF(L41&lt;G41,"1",IF(AND(L41&gt;=G41,L41&lt;H41),"1",IF(AND(L41&gt;=H41,L41&lt;I41),"2",IF(AND(L41&gt;=I41,L41&lt;J41),"3",IF(AND(L41&gt;=J41,L41&lt;K41),"4",IF(L41&gt;=K41,"5","0"))))))</f>
        <v>1</v>
      </c>
      <c r="N41" s="128">
        <f t="shared" si="6"/>
        <v>1.2E-2</v>
      </c>
    </row>
    <row r="42" spans="1:24" ht="18.75" customHeight="1">
      <c r="A42" s="112" t="s">
        <v>113</v>
      </c>
      <c r="B42" s="259">
        <v>1.25</v>
      </c>
      <c r="C42" s="290" t="s">
        <v>153</v>
      </c>
      <c r="D42" s="291"/>
      <c r="E42" s="292"/>
      <c r="F42" s="294"/>
      <c r="G42" s="189"/>
      <c r="H42" s="295"/>
      <c r="I42" s="295"/>
      <c r="J42" s="295"/>
      <c r="K42" s="295"/>
      <c r="L42" s="194"/>
      <c r="M42" s="194"/>
      <c r="N42" s="196"/>
    </row>
    <row r="43" spans="1:24" ht="18.75" customHeight="1">
      <c r="A43" s="112"/>
      <c r="B43" s="259"/>
      <c r="C43" s="134" t="s">
        <v>154</v>
      </c>
      <c r="D43" s="41" t="s">
        <v>130</v>
      </c>
      <c r="E43" s="296" t="s">
        <v>116</v>
      </c>
      <c r="F43" s="297">
        <v>0.5</v>
      </c>
      <c r="G43" s="240" t="s">
        <v>121</v>
      </c>
      <c r="H43" s="299" t="s">
        <v>122</v>
      </c>
      <c r="I43" s="299" t="s">
        <v>123</v>
      </c>
      <c r="J43" s="299" t="s">
        <v>124</v>
      </c>
      <c r="K43" s="299" t="s">
        <v>125</v>
      </c>
      <c r="L43" s="39">
        <v>3</v>
      </c>
      <c r="M43" s="39">
        <v>3</v>
      </c>
      <c r="N43" s="128">
        <f t="shared" ref="N43:N45" si="10">SUM(M43*F43)/100</f>
        <v>1.4999999999999999E-2</v>
      </c>
    </row>
    <row r="44" spans="1:24" ht="18.75" customHeight="1">
      <c r="A44" s="112"/>
      <c r="B44" s="259"/>
      <c r="C44" s="114" t="s">
        <v>155</v>
      </c>
      <c r="D44" s="300" t="s">
        <v>130</v>
      </c>
      <c r="E44" s="301" t="s">
        <v>116</v>
      </c>
      <c r="F44" s="297">
        <v>0.5</v>
      </c>
      <c r="G44" s="302" t="s">
        <v>121</v>
      </c>
      <c r="H44" s="303" t="s">
        <v>122</v>
      </c>
      <c r="I44" s="303" t="s">
        <v>123</v>
      </c>
      <c r="J44" s="303" t="s">
        <v>124</v>
      </c>
      <c r="K44" s="303" t="s">
        <v>125</v>
      </c>
      <c r="L44" s="215">
        <v>0</v>
      </c>
      <c r="M44" s="215">
        <v>0</v>
      </c>
      <c r="N44" s="128">
        <f t="shared" si="10"/>
        <v>0</v>
      </c>
    </row>
    <row r="45" spans="1:24" ht="18.75" customHeight="1">
      <c r="A45" s="112"/>
      <c r="B45" s="259"/>
      <c r="C45" s="134" t="s">
        <v>156</v>
      </c>
      <c r="D45" s="304" t="s">
        <v>130</v>
      </c>
      <c r="E45" s="305" t="s">
        <v>116</v>
      </c>
      <c r="F45" s="307">
        <v>0.5</v>
      </c>
      <c r="G45" s="248" t="s">
        <v>121</v>
      </c>
      <c r="H45" s="308" t="s">
        <v>122</v>
      </c>
      <c r="I45" s="308" t="s">
        <v>123</v>
      </c>
      <c r="J45" s="308" t="s">
        <v>124</v>
      </c>
      <c r="K45" s="308" t="s">
        <v>125</v>
      </c>
      <c r="L45" s="284">
        <v>0</v>
      </c>
      <c r="M45" s="284">
        <v>0</v>
      </c>
      <c r="N45" s="128">
        <f t="shared" si="10"/>
        <v>0</v>
      </c>
    </row>
    <row r="46" spans="1:24" ht="18.75" customHeight="1">
      <c r="A46" s="112" t="s">
        <v>113</v>
      </c>
      <c r="B46" s="259">
        <v>1.26</v>
      </c>
      <c r="C46" s="290" t="s">
        <v>157</v>
      </c>
      <c r="D46" s="309"/>
      <c r="E46" s="292"/>
      <c r="F46" s="294"/>
      <c r="G46" s="189"/>
      <c r="H46" s="295"/>
      <c r="I46" s="295"/>
      <c r="J46" s="295"/>
      <c r="K46" s="295"/>
      <c r="L46" s="194"/>
      <c r="M46" s="194"/>
      <c r="N46" s="196"/>
    </row>
    <row r="47" spans="1:24" ht="18.75" customHeight="1">
      <c r="A47" s="225"/>
      <c r="B47" s="259"/>
      <c r="C47" s="114" t="s">
        <v>158</v>
      </c>
      <c r="D47" s="41" t="s">
        <v>130</v>
      </c>
      <c r="E47" s="296" t="s">
        <v>116</v>
      </c>
      <c r="F47" s="254">
        <v>0.5</v>
      </c>
      <c r="G47" s="240" t="s">
        <v>121</v>
      </c>
      <c r="H47" s="299" t="s">
        <v>122</v>
      </c>
      <c r="I47" s="299" t="s">
        <v>123</v>
      </c>
      <c r="J47" s="299" t="s">
        <v>124</v>
      </c>
      <c r="K47" s="299" t="s">
        <v>125</v>
      </c>
      <c r="L47" s="39">
        <v>3</v>
      </c>
      <c r="M47" s="39">
        <v>3</v>
      </c>
      <c r="N47" s="128">
        <f t="shared" ref="N47:N53" si="11">SUM(M47*F47)/100</f>
        <v>1.4999999999999999E-2</v>
      </c>
    </row>
    <row r="48" spans="1:24" ht="18.75" customHeight="1">
      <c r="A48" s="225"/>
      <c r="B48" s="259"/>
      <c r="C48" s="114" t="s">
        <v>159</v>
      </c>
      <c r="D48" s="155" t="s">
        <v>130</v>
      </c>
      <c r="E48" s="301" t="s">
        <v>116</v>
      </c>
      <c r="F48" s="254">
        <v>0.5</v>
      </c>
      <c r="G48" s="302" t="s">
        <v>121</v>
      </c>
      <c r="H48" s="303" t="s">
        <v>122</v>
      </c>
      <c r="I48" s="303" t="s">
        <v>123</v>
      </c>
      <c r="J48" s="303" t="s">
        <v>124</v>
      </c>
      <c r="K48" s="303" t="s">
        <v>125</v>
      </c>
      <c r="L48" s="223">
        <v>0</v>
      </c>
      <c r="M48" s="223">
        <v>0</v>
      </c>
      <c r="N48" s="128">
        <f t="shared" si="11"/>
        <v>0</v>
      </c>
    </row>
    <row r="49" spans="1:14" ht="18.75" customHeight="1">
      <c r="A49" s="225"/>
      <c r="B49" s="312"/>
      <c r="C49" s="313" t="s">
        <v>160</v>
      </c>
      <c r="D49" s="300" t="s">
        <v>130</v>
      </c>
      <c r="E49" s="301" t="s">
        <v>116</v>
      </c>
      <c r="F49" s="254">
        <v>0.5</v>
      </c>
      <c r="G49" s="302" t="s">
        <v>121</v>
      </c>
      <c r="H49" s="303" t="s">
        <v>122</v>
      </c>
      <c r="I49" s="303" t="s">
        <v>123</v>
      </c>
      <c r="J49" s="303" t="s">
        <v>124</v>
      </c>
      <c r="K49" s="303" t="s">
        <v>125</v>
      </c>
      <c r="L49" s="215">
        <v>5</v>
      </c>
      <c r="M49" s="215">
        <v>5</v>
      </c>
      <c r="N49" s="128">
        <f t="shared" si="11"/>
        <v>2.5000000000000001E-2</v>
      </c>
    </row>
    <row r="50" spans="1:14" ht="18.75" customHeight="1">
      <c r="A50" s="225"/>
      <c r="B50" s="259"/>
      <c r="C50" s="114" t="s">
        <v>161</v>
      </c>
      <c r="D50" s="300">
        <v>1</v>
      </c>
      <c r="E50" s="301" t="s">
        <v>116</v>
      </c>
      <c r="F50" s="254">
        <v>0.5</v>
      </c>
      <c r="G50" s="302">
        <v>80</v>
      </c>
      <c r="H50" s="315">
        <v>85</v>
      </c>
      <c r="I50" s="315">
        <v>90</v>
      </c>
      <c r="J50" s="315">
        <v>95</v>
      </c>
      <c r="K50" s="315">
        <v>100</v>
      </c>
      <c r="L50" s="215">
        <v>100</v>
      </c>
      <c r="M50" s="128">
        <f>(((IF(L50&lt;G50,G50,IF(L50&gt;K50,K50,L50)))-(IF(L50&lt;G50,G50,IF(AND(L50&gt;=G50,L50&lt;H50),G50,IF(AND(L50&gt;=H50,L50&lt;I50),H50,IF(AND(L50&gt;=I50,L50&lt;J50),I50,IF(AND(L50&gt;=J50,L50&lt;K50),J50,IF(L50&gt;=K50,K50,"0"))))))))/(K50-J50))+IF(L50&lt;G50,"1",IF(AND(L50&gt;=G50,L50&lt;H50),"1",IF(AND(L50&gt;=H50,L50&lt;I50),"2",IF(AND(L50&gt;=I50,L50&lt;J50),"3",IF(AND(L50&gt;=J50,L50&lt;K50),"4",IF(L50&gt;=K50,"5","0"))))))</f>
        <v>5</v>
      </c>
      <c r="N50" s="128">
        <f t="shared" si="11"/>
        <v>2.5000000000000001E-2</v>
      </c>
    </row>
    <row r="51" spans="1:14" ht="18.75" customHeight="1">
      <c r="A51" s="112"/>
      <c r="B51" s="259"/>
      <c r="C51" s="134" t="s">
        <v>162</v>
      </c>
      <c r="D51" s="300">
        <v>1</v>
      </c>
      <c r="E51" s="301" t="s">
        <v>116</v>
      </c>
      <c r="F51" s="254">
        <v>0.5</v>
      </c>
      <c r="G51" s="302" t="s">
        <v>121</v>
      </c>
      <c r="H51" s="303" t="s">
        <v>122</v>
      </c>
      <c r="I51" s="303" t="s">
        <v>123</v>
      </c>
      <c r="J51" s="303" t="s">
        <v>124</v>
      </c>
      <c r="K51" s="303" t="s">
        <v>125</v>
      </c>
      <c r="L51" s="317">
        <v>0</v>
      </c>
      <c r="M51" s="318">
        <v>0</v>
      </c>
      <c r="N51" s="128">
        <f t="shared" si="11"/>
        <v>0</v>
      </c>
    </row>
    <row r="52" spans="1:14" ht="18.75" customHeight="1">
      <c r="A52" s="112" t="s">
        <v>113</v>
      </c>
      <c r="B52" s="259">
        <v>1.27</v>
      </c>
      <c r="C52" s="114" t="s">
        <v>163</v>
      </c>
      <c r="D52" s="300">
        <v>0.8</v>
      </c>
      <c r="E52" s="301" t="s">
        <v>116</v>
      </c>
      <c r="F52" s="254">
        <v>1</v>
      </c>
      <c r="G52" s="302">
        <v>40</v>
      </c>
      <c r="H52" s="315">
        <v>50</v>
      </c>
      <c r="I52" s="315">
        <v>60</v>
      </c>
      <c r="J52" s="315">
        <v>70</v>
      </c>
      <c r="K52" s="315">
        <v>80</v>
      </c>
      <c r="L52" s="317">
        <v>0</v>
      </c>
      <c r="M52" s="128">
        <f t="shared" ref="M52:M53" si="12">(((IF(L52&lt;G52,G52,IF(L52&gt;K52,K52,L52)))-(IF(L52&lt;G52,G52,IF(AND(L52&gt;=G52,L52&lt;H52),G52,IF(AND(L52&gt;=H52,L52&lt;I52),H52,IF(AND(L52&gt;=I52,L52&lt;J52),I52,IF(AND(L52&gt;=J52,L52&lt;K52),J52,IF(L52&gt;=K52,K52,"0"))))))))/(K52-J52))+IF(L52&lt;G52,"1",IF(AND(L52&gt;=G52,L52&lt;H52),"1",IF(AND(L52&gt;=H52,L52&lt;I52),"2",IF(AND(L52&gt;=I52,L52&lt;J52),"3",IF(AND(L52&gt;=J52,L52&lt;K52),"4",IF(L52&gt;=K52,"5","0"))))))</f>
        <v>1</v>
      </c>
      <c r="N52" s="128">
        <f t="shared" si="11"/>
        <v>0.01</v>
      </c>
    </row>
    <row r="53" spans="1:14" ht="18.75" customHeight="1">
      <c r="A53" s="320"/>
      <c r="B53" s="279">
        <v>1.28</v>
      </c>
      <c r="C53" s="250" t="s">
        <v>164</v>
      </c>
      <c r="D53" s="304">
        <v>0.8</v>
      </c>
      <c r="E53" s="305" t="s">
        <v>116</v>
      </c>
      <c r="F53" s="322">
        <v>0.5</v>
      </c>
      <c r="G53" s="323">
        <v>70</v>
      </c>
      <c r="H53" s="323">
        <v>75</v>
      </c>
      <c r="I53" s="323">
        <v>80</v>
      </c>
      <c r="J53" s="323">
        <v>85</v>
      </c>
      <c r="K53" s="323">
        <v>90</v>
      </c>
      <c r="L53" s="324">
        <v>0</v>
      </c>
      <c r="M53" s="128">
        <f t="shared" si="12"/>
        <v>1</v>
      </c>
      <c r="N53" s="128">
        <f t="shared" si="11"/>
        <v>5.0000000000000001E-3</v>
      </c>
    </row>
    <row r="54" spans="1:14" ht="18.75" customHeight="1">
      <c r="A54" s="320"/>
      <c r="B54" s="326">
        <v>1.29</v>
      </c>
      <c r="C54" s="327" t="s">
        <v>165</v>
      </c>
      <c r="D54" s="291"/>
      <c r="E54" s="292"/>
      <c r="F54" s="189"/>
      <c r="G54" s="189"/>
      <c r="H54" s="295"/>
      <c r="I54" s="189"/>
      <c r="J54" s="189"/>
      <c r="K54" s="295"/>
      <c r="L54" s="194"/>
      <c r="M54" s="194"/>
      <c r="N54" s="196"/>
    </row>
    <row r="55" spans="1:14" ht="18.75" customHeight="1">
      <c r="A55" s="153"/>
      <c r="B55" s="328"/>
      <c r="C55" s="250" t="s">
        <v>166</v>
      </c>
      <c r="D55" s="329">
        <v>0.6</v>
      </c>
      <c r="E55" s="296" t="s">
        <v>116</v>
      </c>
      <c r="F55" s="297">
        <v>0.5</v>
      </c>
      <c r="G55" s="171">
        <v>40</v>
      </c>
      <c r="H55" s="171">
        <v>45</v>
      </c>
      <c r="I55" s="171">
        <v>50</v>
      </c>
      <c r="J55" s="171">
        <v>55</v>
      </c>
      <c r="K55" s="171">
        <v>60</v>
      </c>
      <c r="L55" s="39">
        <v>0</v>
      </c>
      <c r="M55" s="128">
        <f t="shared" ref="M55:M57" si="13">(((IF(L55&lt;G55,G55,IF(L55&gt;K55,K55,L55)))-(IF(L55&lt;G55,G55,IF(AND(L55&gt;=G55,L55&lt;H55),G55,IF(AND(L55&gt;=H55,L55&lt;I55),H55,IF(AND(L55&gt;=I55,L55&lt;J55),I55,IF(AND(L55&gt;=J55,L55&lt;K55),J55,IF(L55&gt;=K55,K55,"0"))))))))/(K55-J55))+IF(L55&lt;G55,"1",IF(AND(L55&gt;=G55,L55&lt;H55),"1",IF(AND(L55&gt;=H55,L55&lt;I55),"2",IF(AND(L55&gt;=I55,L55&lt;J55),"3",IF(AND(L55&gt;=J55,L55&lt;K55),"4",IF(L55&gt;=K55,"5","0"))))))</f>
        <v>1</v>
      </c>
      <c r="N55" s="128">
        <f t="shared" ref="N55:N60" si="14">SUM(M55*F55)/100</f>
        <v>5.0000000000000001E-3</v>
      </c>
    </row>
    <row r="56" spans="1:14" ht="18.75" customHeight="1">
      <c r="A56" s="153"/>
      <c r="B56" s="331"/>
      <c r="C56" s="250" t="s">
        <v>167</v>
      </c>
      <c r="D56" s="300">
        <v>0.5</v>
      </c>
      <c r="E56" s="301" t="s">
        <v>116</v>
      </c>
      <c r="F56" s="254">
        <v>0.5</v>
      </c>
      <c r="G56" s="127">
        <v>30</v>
      </c>
      <c r="H56" s="127">
        <v>35</v>
      </c>
      <c r="I56" s="127">
        <v>40</v>
      </c>
      <c r="J56" s="127">
        <v>45</v>
      </c>
      <c r="K56" s="127">
        <v>50</v>
      </c>
      <c r="L56" s="215">
        <v>0</v>
      </c>
      <c r="M56" s="128">
        <f t="shared" si="13"/>
        <v>1</v>
      </c>
      <c r="N56" s="128">
        <f t="shared" si="14"/>
        <v>5.0000000000000001E-3</v>
      </c>
    </row>
    <row r="57" spans="1:14" ht="18.75" customHeight="1">
      <c r="A57" s="112"/>
      <c r="B57" s="312"/>
      <c r="C57" s="250" t="s">
        <v>168</v>
      </c>
      <c r="D57" s="300">
        <v>0.4</v>
      </c>
      <c r="E57" s="301" t="s">
        <v>116</v>
      </c>
      <c r="F57" s="254">
        <v>0.5</v>
      </c>
      <c r="G57" s="127">
        <v>20</v>
      </c>
      <c r="H57" s="127">
        <v>25</v>
      </c>
      <c r="I57" s="127">
        <v>30</v>
      </c>
      <c r="J57" s="127">
        <v>35</v>
      </c>
      <c r="K57" s="127">
        <v>40</v>
      </c>
      <c r="L57" s="215">
        <v>0</v>
      </c>
      <c r="M57" s="128">
        <f t="shared" si="13"/>
        <v>1</v>
      </c>
      <c r="N57" s="128">
        <f t="shared" si="14"/>
        <v>5.0000000000000001E-3</v>
      </c>
    </row>
    <row r="58" spans="1:14" ht="18.75" customHeight="1">
      <c r="A58" s="225" t="s">
        <v>169</v>
      </c>
      <c r="B58" s="259">
        <v>1.3</v>
      </c>
      <c r="C58" s="332" t="s">
        <v>170</v>
      </c>
      <c r="D58" s="333"/>
      <c r="E58" s="333" t="s">
        <v>116</v>
      </c>
      <c r="F58" s="335">
        <v>0</v>
      </c>
      <c r="G58" s="302" t="s">
        <v>121</v>
      </c>
      <c r="H58" s="303" t="s">
        <v>122</v>
      </c>
      <c r="I58" s="303" t="s">
        <v>123</v>
      </c>
      <c r="J58" s="303" t="s">
        <v>124</v>
      </c>
      <c r="K58" s="303" t="s">
        <v>125</v>
      </c>
      <c r="L58" s="165" t="s">
        <v>122</v>
      </c>
      <c r="M58" s="215">
        <v>2</v>
      </c>
      <c r="N58" s="128">
        <f t="shared" si="14"/>
        <v>0</v>
      </c>
    </row>
    <row r="59" spans="1:14" ht="18.75" customHeight="1">
      <c r="A59" s="112"/>
      <c r="B59" s="216">
        <v>1.31</v>
      </c>
      <c r="C59" s="337" t="s">
        <v>171</v>
      </c>
      <c r="D59" s="338"/>
      <c r="E59" s="339"/>
      <c r="F59" s="335">
        <v>1.3</v>
      </c>
      <c r="G59" s="171">
        <v>2</v>
      </c>
      <c r="H59" s="171">
        <v>4</v>
      </c>
      <c r="I59" s="171">
        <v>6</v>
      </c>
      <c r="J59" s="171">
        <v>8</v>
      </c>
      <c r="K59" s="171">
        <v>10</v>
      </c>
      <c r="L59" s="165"/>
      <c r="M59" s="128">
        <v>5</v>
      </c>
      <c r="N59" s="128">
        <f t="shared" si="14"/>
        <v>6.5000000000000002E-2</v>
      </c>
    </row>
    <row r="60" spans="1:14" ht="18.75" customHeight="1">
      <c r="A60" s="225"/>
      <c r="B60" s="279">
        <v>1.32</v>
      </c>
      <c r="C60" s="342" t="s">
        <v>172</v>
      </c>
      <c r="D60" s="344"/>
      <c r="E60" s="345"/>
      <c r="F60" s="271">
        <v>1.2</v>
      </c>
      <c r="G60" s="346">
        <v>1</v>
      </c>
      <c r="H60" s="346">
        <v>2</v>
      </c>
      <c r="I60" s="346">
        <v>3</v>
      </c>
      <c r="J60" s="346">
        <v>4</v>
      </c>
      <c r="K60" s="346">
        <v>5</v>
      </c>
      <c r="L60" s="182"/>
      <c r="M60" s="324">
        <v>5</v>
      </c>
      <c r="N60" s="324">
        <f t="shared" si="14"/>
        <v>0.06</v>
      </c>
    </row>
    <row r="61" spans="1:14" ht="18.75" customHeight="1">
      <c r="A61" s="225"/>
      <c r="B61" s="348"/>
      <c r="C61" s="350" t="s">
        <v>173</v>
      </c>
      <c r="D61" s="351"/>
      <c r="E61" s="351"/>
      <c r="F61" s="354">
        <v>30</v>
      </c>
      <c r="G61" s="355"/>
      <c r="H61" s="355"/>
      <c r="I61" s="355"/>
      <c r="J61" s="355"/>
      <c r="K61" s="355"/>
      <c r="L61" s="355"/>
      <c r="M61" s="355"/>
      <c r="N61" s="355"/>
    </row>
    <row r="62" spans="1:14" ht="18.75" customHeight="1">
      <c r="A62" s="225"/>
      <c r="B62" s="357"/>
      <c r="C62" s="156" t="s">
        <v>174</v>
      </c>
      <c r="D62" s="359"/>
      <c r="E62" s="361"/>
      <c r="F62" s="275"/>
      <c r="G62" s="154"/>
      <c r="H62" s="154"/>
      <c r="I62" s="154"/>
      <c r="J62" s="154"/>
      <c r="K62" s="154"/>
      <c r="L62" s="154"/>
      <c r="M62" s="154"/>
      <c r="N62" s="154"/>
    </row>
    <row r="63" spans="1:14" ht="18.75" customHeight="1">
      <c r="A63" s="225" t="s">
        <v>169</v>
      </c>
      <c r="B63" s="363">
        <v>2.1</v>
      </c>
      <c r="C63" s="365" t="s">
        <v>175</v>
      </c>
      <c r="D63" s="367" t="s">
        <v>53</v>
      </c>
      <c r="E63" s="369" t="s">
        <v>116</v>
      </c>
      <c r="F63" s="282">
        <v>3</v>
      </c>
      <c r="G63" s="289" t="s">
        <v>121</v>
      </c>
      <c r="H63" s="289" t="s">
        <v>122</v>
      </c>
      <c r="I63" s="289" t="s">
        <v>123</v>
      </c>
      <c r="J63" s="289" t="s">
        <v>124</v>
      </c>
      <c r="K63" s="289" t="s">
        <v>125</v>
      </c>
      <c r="L63" s="371">
        <v>5</v>
      </c>
      <c r="M63" s="371">
        <v>5</v>
      </c>
      <c r="N63" s="172">
        <f>SUM(M63*F63)/100</f>
        <v>0.15</v>
      </c>
    </row>
    <row r="64" spans="1:14" ht="18.75" customHeight="1">
      <c r="A64" s="225" t="s">
        <v>169</v>
      </c>
      <c r="B64" s="358">
        <v>2.2000000000000002</v>
      </c>
      <c r="C64" s="341" t="s">
        <v>176</v>
      </c>
      <c r="D64" s="364"/>
      <c r="E64" s="366"/>
      <c r="F64" s="368"/>
      <c r="G64" s="194"/>
      <c r="H64" s="194"/>
      <c r="I64" s="194"/>
      <c r="J64" s="194"/>
      <c r="K64" s="194"/>
      <c r="L64" s="194"/>
      <c r="M64" s="194"/>
      <c r="N64" s="196"/>
    </row>
    <row r="65" spans="1:14" ht="18.75" customHeight="1">
      <c r="A65" s="225"/>
      <c r="B65" s="259"/>
      <c r="C65" s="360" t="s">
        <v>177</v>
      </c>
      <c r="D65" s="370" t="s">
        <v>178</v>
      </c>
      <c r="E65" s="372" t="s">
        <v>94</v>
      </c>
      <c r="F65" s="374">
        <v>1.5</v>
      </c>
      <c r="G65" s="171">
        <v>20</v>
      </c>
      <c r="H65" s="171">
        <v>25</v>
      </c>
      <c r="I65" s="171">
        <v>30</v>
      </c>
      <c r="J65" s="171">
        <v>35</v>
      </c>
      <c r="K65" s="171">
        <v>40</v>
      </c>
      <c r="L65" s="39">
        <v>21.97</v>
      </c>
      <c r="M65" s="128">
        <f t="shared" ref="M65:M66" si="15">(((IF(L65&lt;G65,G65,IF(L65&gt;K65,K65,L65)))-(IF(L65&lt;G65,G65,IF(AND(L65&gt;=G65,L65&lt;H65),G65,IF(AND(L65&gt;=H65,L65&lt;I65),H65,IF(AND(L65&gt;=I65,L65&lt;J65),I65,IF(AND(L65&gt;=J65,L65&lt;K65),J65,IF(L65&gt;=K65,K65,"0"))))))))/(K65-J65))+IF(L65&lt;G65,"1",IF(AND(L65&gt;=G65,L65&lt;H65),"1",IF(AND(L65&gt;=H65,L65&lt;I65),"2",IF(AND(L65&gt;=I65,L65&lt;J65),"3",IF(AND(L65&gt;=J65,L65&lt;K65),"4",IF(L65&gt;=K65,"5","0"))))))</f>
        <v>1.3939999999999997</v>
      </c>
      <c r="N65" s="128">
        <f t="shared" ref="N65:N81" si="16">SUM(M65*F65)/100</f>
        <v>2.0909999999999995E-2</v>
      </c>
    </row>
    <row r="66" spans="1:14" ht="18.75" customHeight="1">
      <c r="A66" s="112"/>
      <c r="B66" s="259"/>
      <c r="C66" s="360" t="s">
        <v>179</v>
      </c>
      <c r="D66" s="268" t="s">
        <v>180</v>
      </c>
      <c r="E66" s="274" t="s">
        <v>94</v>
      </c>
      <c r="F66" s="335">
        <v>1.5</v>
      </c>
      <c r="G66" s="127">
        <v>25</v>
      </c>
      <c r="H66" s="127">
        <v>30</v>
      </c>
      <c r="I66" s="127">
        <v>35</v>
      </c>
      <c r="J66" s="127">
        <v>40</v>
      </c>
      <c r="K66" s="276">
        <v>45</v>
      </c>
      <c r="L66" s="215">
        <v>25.13</v>
      </c>
      <c r="M66" s="128">
        <f t="shared" si="15"/>
        <v>1.0259999999999998</v>
      </c>
      <c r="N66" s="128">
        <f t="shared" si="16"/>
        <v>1.5389999999999997E-2</v>
      </c>
    </row>
    <row r="67" spans="1:14" ht="18.75" customHeight="1">
      <c r="A67" s="225" t="s">
        <v>39</v>
      </c>
      <c r="B67" s="358">
        <v>2.2999999999999998</v>
      </c>
      <c r="C67" s="260" t="s">
        <v>181</v>
      </c>
      <c r="D67" s="268" t="s">
        <v>97</v>
      </c>
      <c r="E67" s="274" t="s">
        <v>94</v>
      </c>
      <c r="F67" s="377">
        <v>2</v>
      </c>
      <c r="G67" s="276">
        <v>8</v>
      </c>
      <c r="H67" s="276">
        <v>7.75</v>
      </c>
      <c r="I67" s="379">
        <v>7.5</v>
      </c>
      <c r="J67" s="276">
        <v>7.25</v>
      </c>
      <c r="K67" s="276">
        <v>7</v>
      </c>
      <c r="L67" s="318">
        <v>3.24</v>
      </c>
      <c r="M67" s="128">
        <f>(((IF(L67&gt;G67,G67,IF(L67&lt;K67,K67,L67)))-(IF(L67&lt;G67,G67,IF(AND(L67&gt;=G67,L67&lt;H67),G67,IF(AND(L67&gt;=H67,L67&lt;I67),H67,IF(AND(L67&gt;=I67,L67&lt;J67),I67,IF(AND(L67&gt;=J67,L67&lt;K67),J67,IF(L67&gt;=K67,K67,"0"))))))))/(K67-J67))+IF(L67&lt;G67,"1",IF(AND(L67&gt;=G67,L67&lt;H67),"1",IF(AND(L67&gt;=H67,L67&lt;I67),"2",IF(AND(L67&gt;=I67,L67&lt;J67),"3",IF(AND(L67&gt;=J67,L67&lt;K67),"4",IF(L67&gt;=K67,"5","0"))))))</f>
        <v>5</v>
      </c>
      <c r="N67" s="128">
        <f t="shared" si="16"/>
        <v>0.1</v>
      </c>
    </row>
    <row r="68" spans="1:14" ht="18.75" customHeight="1">
      <c r="A68" s="225" t="s">
        <v>169</v>
      </c>
      <c r="B68" s="358">
        <v>2.4</v>
      </c>
      <c r="C68" s="360" t="s">
        <v>182</v>
      </c>
      <c r="D68" s="268"/>
      <c r="E68" s="388"/>
      <c r="F68" s="282">
        <v>3</v>
      </c>
      <c r="G68" s="382"/>
      <c r="H68" s="382"/>
      <c r="I68" s="382"/>
      <c r="J68" s="382"/>
      <c r="K68" s="382"/>
      <c r="L68" s="215">
        <v>2</v>
      </c>
      <c r="M68" s="284">
        <v>2</v>
      </c>
      <c r="N68" s="128">
        <f t="shared" si="16"/>
        <v>0.06</v>
      </c>
    </row>
    <row r="69" spans="1:14" ht="18.75" customHeight="1">
      <c r="A69" s="112" t="s">
        <v>39</v>
      </c>
      <c r="B69" s="358">
        <v>2.5</v>
      </c>
      <c r="C69" s="384" t="s">
        <v>183</v>
      </c>
      <c r="D69" s="268">
        <v>0.2</v>
      </c>
      <c r="E69" s="274" t="s">
        <v>94</v>
      </c>
      <c r="F69" s="368"/>
      <c r="G69" s="276">
        <v>16</v>
      </c>
      <c r="H69" s="276">
        <v>18</v>
      </c>
      <c r="I69" s="276">
        <v>20</v>
      </c>
      <c r="J69" s="276">
        <v>22</v>
      </c>
      <c r="K69" s="276">
        <v>24</v>
      </c>
      <c r="L69" s="390"/>
      <c r="M69" s="128"/>
      <c r="N69" s="128">
        <f t="shared" si="16"/>
        <v>0</v>
      </c>
    </row>
    <row r="70" spans="1:14" ht="18.75" customHeight="1">
      <c r="A70" s="112"/>
      <c r="B70" s="358"/>
      <c r="C70" s="285" t="s">
        <v>184</v>
      </c>
      <c r="D70" s="268">
        <v>0.1</v>
      </c>
      <c r="E70" s="274"/>
      <c r="F70" s="392"/>
      <c r="G70" s="87">
        <v>6</v>
      </c>
      <c r="H70" s="87">
        <v>8</v>
      </c>
      <c r="I70" s="87">
        <v>10</v>
      </c>
      <c r="J70" s="87">
        <v>12</v>
      </c>
      <c r="K70" s="87">
        <v>14</v>
      </c>
      <c r="L70" s="390">
        <v>21.22</v>
      </c>
      <c r="M70" s="128">
        <f t="shared" ref="M70:M72" si="17">(((IF(L70&lt;G70,G70,IF(L70&gt;K70,K70,L70)))-(IF(L70&lt;G70,G70,IF(AND(L70&gt;=G70,L70&lt;H70),G70,IF(AND(L70&gt;=H70,L70&lt;I70),H70,IF(AND(L70&gt;=I70,L70&lt;J70),I70,IF(AND(L70&gt;=J70,L70&lt;K70),J70,IF(L70&gt;=K70,K70,"0"))))))))/(K70-J70))+IF(L70&lt;G70,"1",IF(AND(L70&gt;=G70,L70&lt;H70),"1",IF(AND(L70&gt;=H70,L70&lt;I70),"2",IF(AND(L70&gt;=I70,L70&lt;J70),"3",IF(AND(L70&gt;=J70,L70&lt;K70),"4",IF(L70&gt;=K70,"5","0"))))))</f>
        <v>5</v>
      </c>
      <c r="N70" s="128">
        <f t="shared" si="16"/>
        <v>0</v>
      </c>
    </row>
    <row r="71" spans="1:14" ht="18.75" customHeight="1">
      <c r="A71" s="112"/>
      <c r="B71" s="358"/>
      <c r="C71" s="280" t="s">
        <v>185</v>
      </c>
      <c r="D71" s="268">
        <v>0.2</v>
      </c>
      <c r="E71" s="274"/>
      <c r="F71" s="275">
        <v>0</v>
      </c>
      <c r="G71" s="276">
        <v>16</v>
      </c>
      <c r="H71" s="276">
        <v>18</v>
      </c>
      <c r="I71" s="276">
        <v>20</v>
      </c>
      <c r="J71" s="276">
        <v>22</v>
      </c>
      <c r="K71" s="276">
        <v>24</v>
      </c>
      <c r="L71" s="318"/>
      <c r="M71" s="128">
        <f t="shared" si="17"/>
        <v>1</v>
      </c>
      <c r="N71" s="128">
        <f t="shared" si="16"/>
        <v>0</v>
      </c>
    </row>
    <row r="72" spans="1:14" ht="18.75" customHeight="1">
      <c r="A72" s="112"/>
      <c r="B72" s="358"/>
      <c r="C72" s="360" t="s">
        <v>186</v>
      </c>
      <c r="D72" s="268">
        <v>0.3</v>
      </c>
      <c r="E72" s="274"/>
      <c r="F72" s="275">
        <v>2</v>
      </c>
      <c r="G72" s="276">
        <v>26</v>
      </c>
      <c r="H72" s="276">
        <v>28</v>
      </c>
      <c r="I72" s="276">
        <v>30</v>
      </c>
      <c r="J72" s="276">
        <v>32</v>
      </c>
      <c r="K72" s="276">
        <v>34</v>
      </c>
      <c r="L72" s="215">
        <v>27.9</v>
      </c>
      <c r="M72" s="128">
        <f t="shared" si="17"/>
        <v>1.9499999999999993</v>
      </c>
      <c r="N72" s="128">
        <f t="shared" si="16"/>
        <v>3.8999999999999986E-2</v>
      </c>
    </row>
    <row r="73" spans="1:14" ht="18.75" customHeight="1">
      <c r="A73" s="225" t="s">
        <v>169</v>
      </c>
      <c r="B73" s="358">
        <v>2.6</v>
      </c>
      <c r="C73" s="360" t="s">
        <v>187</v>
      </c>
      <c r="D73" s="268" t="s">
        <v>188</v>
      </c>
      <c r="E73" s="274" t="s">
        <v>94</v>
      </c>
      <c r="F73" s="275">
        <v>0</v>
      </c>
      <c r="G73" s="276">
        <v>14</v>
      </c>
      <c r="H73" s="276">
        <v>13</v>
      </c>
      <c r="I73" s="276">
        <v>12</v>
      </c>
      <c r="J73" s="276">
        <v>11</v>
      </c>
      <c r="K73" s="276">
        <v>10</v>
      </c>
      <c r="L73" s="215">
        <v>0</v>
      </c>
      <c r="M73" s="128">
        <f>(((IF(L73&gt;G73,G73,IF(L73&lt;K73,K73,L73)))-(IF(L73&lt;G73,G73,IF(AND(L73&gt;=G73,L73&lt;H73),G73,IF(AND(L73&gt;=H73,L73&lt;I73),H73,IF(AND(L73&gt;=I73,L73&lt;J73),I73,IF(AND(L73&gt;=J73,L73&lt;K73),J73,IF(L73&gt;=K73,K73,"0"))))))))/(K73-J73))+IF(L73&lt;G73,"1",IF(AND(L73&gt;=G73,L73&lt;H73),"1",IF(AND(L73&gt;=H73,L73&lt;I73),"2",IF(AND(L73&gt;=I73,L73&lt;J73),"3",IF(AND(L73&gt;=J73,L73&lt;K73),"4",IF(L73&gt;=K73,"5","0"))))))</f>
        <v>5</v>
      </c>
      <c r="N73" s="128">
        <f t="shared" si="16"/>
        <v>0</v>
      </c>
    </row>
    <row r="74" spans="1:14" ht="18.75" customHeight="1">
      <c r="A74" s="225" t="s">
        <v>169</v>
      </c>
      <c r="B74" s="358">
        <v>2.7</v>
      </c>
      <c r="C74" s="384" t="s">
        <v>189</v>
      </c>
      <c r="D74" s="268">
        <v>0.85</v>
      </c>
      <c r="E74" s="274" t="s">
        <v>143</v>
      </c>
      <c r="F74" s="275">
        <v>3</v>
      </c>
      <c r="G74" s="276">
        <v>73</v>
      </c>
      <c r="H74" s="276">
        <v>76</v>
      </c>
      <c r="I74" s="276">
        <v>79</v>
      </c>
      <c r="J74" s="276">
        <v>82</v>
      </c>
      <c r="K74" s="276">
        <v>85</v>
      </c>
      <c r="L74" s="215">
        <v>89.19</v>
      </c>
      <c r="M74" s="128">
        <f t="shared" ref="M74:M78" si="18">(((IF(L74&lt;G74,G74,IF(L74&gt;K74,K74,L74)))-(IF(L74&lt;G74,G74,IF(AND(L74&gt;=G74,L74&lt;H74),G74,IF(AND(L74&gt;=H74,L74&lt;I74),H74,IF(AND(L74&gt;=I74,L74&lt;J74),I74,IF(AND(L74&gt;=J74,L74&lt;K74),J74,IF(L74&gt;=K74,K74,"0"))))))))/(K74-J74))+IF(L74&lt;G74,"1",IF(AND(L74&gt;=G74,L74&lt;H74),"1",IF(AND(L74&gt;=H74,L74&lt;I74),"2",IF(AND(L74&gt;=I74,L74&lt;J74),"3",IF(AND(L74&gt;=J74,L74&lt;K74),"4",IF(L74&gt;=K74,"5","0"))))))</f>
        <v>5</v>
      </c>
      <c r="N74" s="128">
        <f t="shared" si="16"/>
        <v>0.15</v>
      </c>
    </row>
    <row r="75" spans="1:14" ht="18.75" customHeight="1">
      <c r="A75" s="225" t="s">
        <v>39</v>
      </c>
      <c r="B75" s="358">
        <v>2.8</v>
      </c>
      <c r="C75" s="260" t="s">
        <v>202</v>
      </c>
      <c r="D75" s="268" t="s">
        <v>191</v>
      </c>
      <c r="E75" s="274" t="s">
        <v>94</v>
      </c>
      <c r="F75" s="275">
        <v>2</v>
      </c>
      <c r="G75" s="276">
        <v>58</v>
      </c>
      <c r="H75" s="276">
        <v>60</v>
      </c>
      <c r="I75" s="276">
        <v>62</v>
      </c>
      <c r="J75" s="276">
        <v>64</v>
      </c>
      <c r="K75" s="276">
        <v>66</v>
      </c>
      <c r="L75" s="215">
        <v>52.2</v>
      </c>
      <c r="M75" s="128">
        <f t="shared" si="18"/>
        <v>1</v>
      </c>
      <c r="N75" s="128">
        <f t="shared" si="16"/>
        <v>0.02</v>
      </c>
    </row>
    <row r="76" spans="1:14" ht="18.75" customHeight="1">
      <c r="A76" s="112" t="s">
        <v>39</v>
      </c>
      <c r="B76" s="358">
        <v>2.9</v>
      </c>
      <c r="C76" s="360" t="s">
        <v>192</v>
      </c>
      <c r="D76" s="268">
        <v>0.7</v>
      </c>
      <c r="E76" s="274"/>
      <c r="F76" s="275">
        <v>2</v>
      </c>
      <c r="G76" s="276">
        <v>60</v>
      </c>
      <c r="H76" s="276">
        <v>65</v>
      </c>
      <c r="I76" s="276">
        <v>70</v>
      </c>
      <c r="J76" s="276">
        <v>75</v>
      </c>
      <c r="K76" s="276">
        <v>80</v>
      </c>
      <c r="L76" s="215"/>
      <c r="M76" s="128">
        <f t="shared" si="18"/>
        <v>1</v>
      </c>
      <c r="N76" s="128">
        <f t="shared" si="16"/>
        <v>0.02</v>
      </c>
    </row>
    <row r="77" spans="1:14" ht="18.75" customHeight="1">
      <c r="A77" s="112" t="s">
        <v>193</v>
      </c>
      <c r="B77" s="259">
        <v>2.1</v>
      </c>
      <c r="C77" s="360" t="s">
        <v>194</v>
      </c>
      <c r="D77" s="268" t="s">
        <v>195</v>
      </c>
      <c r="E77" s="274" t="s">
        <v>94</v>
      </c>
      <c r="F77" s="395">
        <v>2</v>
      </c>
      <c r="G77" s="276">
        <v>51</v>
      </c>
      <c r="H77" s="276">
        <v>52</v>
      </c>
      <c r="I77" s="276">
        <v>53</v>
      </c>
      <c r="J77" s="276">
        <v>54</v>
      </c>
      <c r="K77" s="276">
        <v>55</v>
      </c>
      <c r="L77" s="215">
        <v>94.1</v>
      </c>
      <c r="M77" s="128">
        <f t="shared" si="18"/>
        <v>5</v>
      </c>
      <c r="N77" s="128">
        <f t="shared" si="16"/>
        <v>0.1</v>
      </c>
    </row>
    <row r="78" spans="1:14" ht="18.75" customHeight="1">
      <c r="A78" s="112"/>
      <c r="B78" s="259">
        <v>2.11</v>
      </c>
      <c r="C78" s="360" t="s">
        <v>196</v>
      </c>
      <c r="D78" s="399">
        <v>0.82499999999999996</v>
      </c>
      <c r="E78" s="274" t="s">
        <v>94</v>
      </c>
      <c r="F78" s="395">
        <v>2</v>
      </c>
      <c r="G78" s="276">
        <v>72.5</v>
      </c>
      <c r="H78" s="276">
        <v>75</v>
      </c>
      <c r="I78" s="276">
        <v>77.5</v>
      </c>
      <c r="J78" s="276">
        <v>80</v>
      </c>
      <c r="K78" s="276">
        <v>82.5</v>
      </c>
      <c r="L78" s="215">
        <v>63.79</v>
      </c>
      <c r="M78" s="128">
        <f t="shared" si="18"/>
        <v>1</v>
      </c>
      <c r="N78" s="128">
        <f t="shared" si="16"/>
        <v>0.02</v>
      </c>
    </row>
    <row r="79" spans="1:14" ht="18.75" customHeight="1">
      <c r="A79" s="400" t="s">
        <v>113</v>
      </c>
      <c r="B79" s="259">
        <v>2.12</v>
      </c>
      <c r="C79" s="341" t="s">
        <v>197</v>
      </c>
      <c r="D79" s="268"/>
      <c r="E79" s="274" t="s">
        <v>94</v>
      </c>
      <c r="F79" s="395">
        <v>2</v>
      </c>
      <c r="G79" s="276">
        <v>5.4</v>
      </c>
      <c r="H79" s="276">
        <v>4.4000000000000004</v>
      </c>
      <c r="I79" s="276">
        <v>3.4</v>
      </c>
      <c r="J79" s="276">
        <v>2.4</v>
      </c>
      <c r="K79" s="276">
        <v>1.4</v>
      </c>
      <c r="L79" s="215">
        <v>7.43</v>
      </c>
      <c r="M79" s="128">
        <f t="shared" ref="M79:M80" si="19">(((IF(L79&gt;G79,G79,IF(L79&lt;K79,K79,L79)))-(IF(L79&lt;G79,G79,IF(AND(L79&gt;=G79,L79&lt;H79),G79,IF(AND(L79&gt;=H79,L79&lt;I79),H79,IF(AND(L79&gt;=I79,L79&lt;J79),I79,IF(AND(L79&gt;=J79,L79&lt;K79),J79,IF(L79&gt;=K79,K79,"0"))))))))/(K79-J79))+IF(L79&lt;G79,"1",IF(AND(L79&gt;=G79,L79&lt;H79),"1",IF(AND(L79&gt;=H79,L79&lt;I79),"2",IF(AND(L79&gt;=I79,L79&lt;J79),"3",IF(AND(L79&gt;=J79,L79&lt;K79),"4",IF(L79&gt;=K79,"5","0"))))))</f>
        <v>1</v>
      </c>
      <c r="N79" s="128">
        <f t="shared" si="16"/>
        <v>0.02</v>
      </c>
    </row>
    <row r="80" spans="1:14" ht="18.75" customHeight="1">
      <c r="A80" s="112" t="s">
        <v>39</v>
      </c>
      <c r="B80" s="259">
        <v>2.13</v>
      </c>
      <c r="C80" s="360" t="s">
        <v>198</v>
      </c>
      <c r="D80" s="268"/>
      <c r="E80" s="274"/>
      <c r="F80" s="395">
        <v>2</v>
      </c>
      <c r="G80" s="276">
        <v>31</v>
      </c>
      <c r="H80" s="276">
        <v>30</v>
      </c>
      <c r="I80" s="276">
        <v>29</v>
      </c>
      <c r="J80" s="276">
        <v>28</v>
      </c>
      <c r="K80" s="276">
        <v>27</v>
      </c>
      <c r="L80" s="215"/>
      <c r="M80" s="128">
        <f t="shared" si="19"/>
        <v>5</v>
      </c>
      <c r="N80" s="128">
        <f t="shared" si="16"/>
        <v>0.1</v>
      </c>
    </row>
    <row r="81" spans="1:14" ht="18.75" customHeight="1">
      <c r="A81" s="112" t="s">
        <v>39</v>
      </c>
      <c r="B81" s="279">
        <v>2.14</v>
      </c>
      <c r="C81" s="423" t="s">
        <v>200</v>
      </c>
      <c r="D81" s="281"/>
      <c r="E81" s="424"/>
      <c r="F81" s="395">
        <v>2</v>
      </c>
      <c r="G81" s="362">
        <v>0</v>
      </c>
      <c r="H81" s="362"/>
      <c r="I81" s="362"/>
      <c r="J81" s="362"/>
      <c r="K81" s="362">
        <v>5</v>
      </c>
      <c r="L81" s="284">
        <v>5</v>
      </c>
      <c r="M81" s="284">
        <v>5</v>
      </c>
      <c r="N81" s="324">
        <f t="shared" si="16"/>
        <v>0.1</v>
      </c>
    </row>
    <row r="82" spans="1:14" ht="18.75" customHeight="1">
      <c r="A82" s="400"/>
      <c r="B82" s="355"/>
      <c r="C82" s="350" t="s">
        <v>201</v>
      </c>
      <c r="D82" s="426"/>
      <c r="E82" s="426"/>
      <c r="F82" s="407">
        <v>15</v>
      </c>
      <c r="G82" s="355"/>
      <c r="H82" s="355"/>
      <c r="I82" s="355"/>
      <c r="J82" s="355"/>
      <c r="K82" s="355"/>
      <c r="L82" s="355"/>
      <c r="M82" s="355"/>
      <c r="N82" s="355"/>
    </row>
    <row r="83" spans="1:14" ht="18.75" customHeight="1">
      <c r="A83" s="400"/>
      <c r="B83" s="154"/>
      <c r="C83" s="156" t="s">
        <v>203</v>
      </c>
      <c r="D83" s="428"/>
      <c r="E83" s="428"/>
      <c r="F83" s="419"/>
      <c r="G83" s="154"/>
      <c r="H83" s="154"/>
      <c r="I83" s="154"/>
      <c r="J83" s="154"/>
      <c r="K83" s="154"/>
      <c r="L83" s="154"/>
      <c r="M83" s="154"/>
      <c r="N83" s="154"/>
    </row>
    <row r="84" spans="1:14" ht="18.75" customHeight="1">
      <c r="A84" s="112" t="s">
        <v>39</v>
      </c>
      <c r="B84" s="403">
        <v>3.1</v>
      </c>
      <c r="C84" s="430" t="s">
        <v>204</v>
      </c>
      <c r="D84" s="365" t="s">
        <v>130</v>
      </c>
      <c r="E84" s="432"/>
      <c r="F84" s="335">
        <v>5</v>
      </c>
      <c r="G84" s="87" t="s">
        <v>121</v>
      </c>
      <c r="H84" s="87" t="s">
        <v>122</v>
      </c>
      <c r="I84" s="87" t="s">
        <v>123</v>
      </c>
      <c r="J84" s="87" t="s">
        <v>124</v>
      </c>
      <c r="K84" s="87" t="s">
        <v>125</v>
      </c>
      <c r="L84" s="39">
        <v>4</v>
      </c>
      <c r="M84" s="39">
        <v>4</v>
      </c>
      <c r="N84" s="172">
        <f t="shared" ref="N84:N88" si="20">SUM(M84*F84)/100</f>
        <v>0.2</v>
      </c>
    </row>
    <row r="85" spans="1:14" ht="18.75" customHeight="1">
      <c r="A85" s="112"/>
      <c r="B85" s="403">
        <v>3.2</v>
      </c>
      <c r="C85" s="422" t="s">
        <v>205</v>
      </c>
      <c r="D85" s="360"/>
      <c r="E85" s="341"/>
      <c r="F85" s="335">
        <v>5</v>
      </c>
      <c r="G85" s="276">
        <v>94</v>
      </c>
      <c r="H85" s="276">
        <v>95</v>
      </c>
      <c r="I85" s="276">
        <v>96</v>
      </c>
      <c r="J85" s="276">
        <v>97</v>
      </c>
      <c r="K85" s="276">
        <v>98</v>
      </c>
      <c r="L85" s="215"/>
      <c r="M85" s="128">
        <f t="shared" ref="M85:M87" si="21">(((IF(L85&lt;G85,G85,IF(L85&gt;K85,K85,L85)))-(IF(L85&lt;G85,G85,IF(AND(L85&gt;=G85,L85&lt;H85),G85,IF(AND(L85&gt;=H85,L85&lt;I85),H85,IF(AND(L85&gt;=I85,L85&lt;J85),I85,IF(AND(L85&gt;=J85,L85&lt;K85),J85,IF(L85&gt;=K85,K85,"0"))))))))/(K85-J85))+IF(L85&lt;G85,"1",IF(AND(L85&gt;=G85,L85&lt;H85),"1",IF(AND(L85&gt;=H85,L85&lt;I85),"2",IF(AND(L85&gt;=I85,L85&lt;J85),"3",IF(AND(L85&gt;=J85,L85&lt;K85),"4",IF(L85&gt;=K85,"5","0"))))))</f>
        <v>1</v>
      </c>
      <c r="N85" s="128">
        <f t="shared" si="20"/>
        <v>0.05</v>
      </c>
    </row>
    <row r="86" spans="1:14" ht="18.75" customHeight="1">
      <c r="A86" s="112"/>
      <c r="B86" s="403">
        <v>3.3</v>
      </c>
      <c r="C86" s="422" t="s">
        <v>206</v>
      </c>
      <c r="D86" s="268">
        <v>1</v>
      </c>
      <c r="E86" s="341"/>
      <c r="F86" s="335">
        <v>5</v>
      </c>
      <c r="G86" s="276">
        <v>80</v>
      </c>
      <c r="H86" s="276">
        <v>85</v>
      </c>
      <c r="I86" s="276">
        <v>90</v>
      </c>
      <c r="J86" s="276">
        <v>95</v>
      </c>
      <c r="K86" s="276">
        <v>100</v>
      </c>
      <c r="L86" s="215"/>
      <c r="M86" s="128">
        <f t="shared" si="21"/>
        <v>1</v>
      </c>
      <c r="N86" s="128">
        <f t="shared" si="20"/>
        <v>0.05</v>
      </c>
    </row>
    <row r="87" spans="1:14" ht="18.75" customHeight="1">
      <c r="A87" s="112" t="s">
        <v>39</v>
      </c>
      <c r="B87" s="425">
        <v>3.4</v>
      </c>
      <c r="C87" s="360" t="s">
        <v>207</v>
      </c>
      <c r="D87" s="268">
        <v>0.2</v>
      </c>
      <c r="E87" s="274" t="s">
        <v>143</v>
      </c>
      <c r="F87" s="335">
        <v>0</v>
      </c>
      <c r="G87" s="276">
        <v>16</v>
      </c>
      <c r="H87" s="276">
        <v>18</v>
      </c>
      <c r="I87" s="276">
        <v>20</v>
      </c>
      <c r="J87" s="276">
        <v>22</v>
      </c>
      <c r="K87" s="276">
        <v>24</v>
      </c>
      <c r="L87" s="215"/>
      <c r="M87" s="128">
        <f t="shared" si="21"/>
        <v>1</v>
      </c>
      <c r="N87" s="128">
        <f t="shared" si="20"/>
        <v>0</v>
      </c>
    </row>
    <row r="88" spans="1:14" ht="18.75" customHeight="1">
      <c r="A88" s="320" t="s">
        <v>138</v>
      </c>
      <c r="B88" s="445">
        <v>3.5</v>
      </c>
      <c r="C88" s="423" t="s">
        <v>209</v>
      </c>
      <c r="D88" s="433" t="s">
        <v>130</v>
      </c>
      <c r="E88" s="345" t="s">
        <v>116</v>
      </c>
      <c r="F88" s="436">
        <v>0</v>
      </c>
      <c r="G88" s="289" t="s">
        <v>121</v>
      </c>
      <c r="H88" s="289" t="s">
        <v>122</v>
      </c>
      <c r="I88" s="289" t="s">
        <v>123</v>
      </c>
      <c r="J88" s="289" t="s">
        <v>124</v>
      </c>
      <c r="K88" s="289" t="s">
        <v>125</v>
      </c>
      <c r="L88" s="371">
        <v>4</v>
      </c>
      <c r="M88" s="371">
        <v>4</v>
      </c>
      <c r="N88" s="324">
        <f t="shared" si="20"/>
        <v>0</v>
      </c>
    </row>
    <row r="89" spans="1:14" ht="18.75" customHeight="1">
      <c r="A89" s="225"/>
      <c r="B89" s="355"/>
      <c r="C89" s="350" t="s">
        <v>213</v>
      </c>
      <c r="D89" s="447"/>
      <c r="E89" s="447"/>
      <c r="F89" s="407">
        <v>10</v>
      </c>
      <c r="G89" s="355"/>
      <c r="H89" s="355"/>
      <c r="I89" s="355"/>
      <c r="J89" s="355"/>
      <c r="K89" s="355"/>
      <c r="L89" s="355"/>
      <c r="M89" s="355"/>
      <c r="N89" s="355"/>
    </row>
    <row r="90" spans="1:14" ht="18.75" customHeight="1">
      <c r="A90" s="225"/>
      <c r="B90" s="154"/>
      <c r="C90" s="156" t="s">
        <v>214</v>
      </c>
      <c r="D90" s="428"/>
      <c r="E90" s="428"/>
      <c r="F90" s="335"/>
      <c r="G90" s="154"/>
      <c r="H90" s="154"/>
      <c r="I90" s="154"/>
      <c r="J90" s="154"/>
      <c r="K90" s="154"/>
      <c r="L90" s="154"/>
      <c r="M90" s="154"/>
      <c r="N90" s="154"/>
    </row>
    <row r="91" spans="1:14" ht="18.75" customHeight="1">
      <c r="A91" s="112" t="s">
        <v>39</v>
      </c>
      <c r="B91" s="449">
        <v>4.0999999999999996</v>
      </c>
      <c r="C91" s="280" t="s">
        <v>215</v>
      </c>
      <c r="D91" s="370">
        <v>0.9</v>
      </c>
      <c r="E91" s="432"/>
      <c r="F91" s="335">
        <v>2</v>
      </c>
      <c r="G91" s="87">
        <v>70</v>
      </c>
      <c r="H91" s="87">
        <v>75</v>
      </c>
      <c r="I91" s="87">
        <v>80</v>
      </c>
      <c r="J91" s="87">
        <v>85</v>
      </c>
      <c r="K91" s="87">
        <v>90</v>
      </c>
      <c r="L91" s="39">
        <v>69.7</v>
      </c>
      <c r="M91" s="128">
        <f>(((IF(L91&lt;G91,G91,IF(L91&gt;K91,K91,L91)))-(IF(L91&lt;G91,G91,IF(AND(L91&gt;=G91,L91&lt;H91),G91,IF(AND(L91&gt;=H91,L91&lt;I91),H91,IF(AND(L91&gt;=I91,L91&lt;J91),I91,IF(AND(L91&gt;=J91,L91&lt;K91),J91,IF(L91&gt;=K91,K91,"0"))))))))/(K91-J91))+IF(L91&lt;G91,"1",IF(AND(L91&gt;=G91,L91&lt;H91),"1",IF(AND(L91&gt;=H91,L91&lt;I91),"2",IF(AND(L91&gt;=I91,L91&lt;J91),"3",IF(AND(L91&gt;=J91,L91&lt;K91),"4",IF(L91&gt;=K91,"5","0"))))))</f>
        <v>1</v>
      </c>
      <c r="N91" s="172">
        <f t="shared" ref="N91:N96" si="22">SUM(M91*F91)/100</f>
        <v>0.02</v>
      </c>
    </row>
    <row r="92" spans="1:14" ht="18.75" customHeight="1">
      <c r="A92" s="112" t="s">
        <v>39</v>
      </c>
      <c r="B92" s="425">
        <v>4.2</v>
      </c>
      <c r="C92" s="443" t="s">
        <v>216</v>
      </c>
      <c r="D92" s="268" t="s">
        <v>130</v>
      </c>
      <c r="E92" s="274"/>
      <c r="F92" s="335">
        <v>1.5</v>
      </c>
      <c r="G92" s="276" t="s">
        <v>121</v>
      </c>
      <c r="H92" s="276" t="s">
        <v>122</v>
      </c>
      <c r="I92" s="276" t="s">
        <v>123</v>
      </c>
      <c r="J92" s="276" t="s">
        <v>124</v>
      </c>
      <c r="K92" s="276" t="s">
        <v>125</v>
      </c>
      <c r="L92" s="215"/>
      <c r="M92" s="215"/>
      <c r="N92" s="128">
        <f t="shared" si="22"/>
        <v>0</v>
      </c>
    </row>
    <row r="93" spans="1:14" ht="18.75" customHeight="1">
      <c r="A93" s="112" t="s">
        <v>39</v>
      </c>
      <c r="B93" s="425">
        <v>4.3</v>
      </c>
      <c r="C93" s="446" t="s">
        <v>221</v>
      </c>
      <c r="D93" s="268" t="s">
        <v>130</v>
      </c>
      <c r="E93" s="274"/>
      <c r="F93" s="335">
        <v>2</v>
      </c>
      <c r="G93" s="276">
        <v>75</v>
      </c>
      <c r="H93" s="276">
        <v>80</v>
      </c>
      <c r="I93" s="276">
        <v>85</v>
      </c>
      <c r="J93" s="276">
        <v>90</v>
      </c>
      <c r="K93" s="276">
        <v>95</v>
      </c>
      <c r="L93" s="215">
        <v>100</v>
      </c>
      <c r="M93" s="128">
        <f>(((IF(L93&lt;G93,G93,IF(L93&gt;K93,K93,L93)))-(IF(L93&lt;G93,G93,IF(AND(L93&gt;=G93,L93&lt;H93),G93,IF(AND(L93&gt;=H93,L93&lt;I93),H93,IF(AND(L93&gt;=I93,L93&lt;J93),I93,IF(AND(L93&gt;=J93,L93&lt;K93),J93,IF(L93&gt;=K93,K93,"0"))))))))/(K93-J93))+IF(L93&lt;G93,"1",IF(AND(L93&gt;=G93,L93&lt;H93),"1",IF(AND(L93&gt;=H93,L93&lt;I93),"2",IF(AND(L93&gt;=I93,L93&lt;J93),"3",IF(AND(L93&gt;=J93,L93&lt;K93),"4",IF(L93&gt;=K93,"5","0"))))))</f>
        <v>5</v>
      </c>
      <c r="N93" s="128">
        <f t="shared" si="22"/>
        <v>0.1</v>
      </c>
    </row>
    <row r="94" spans="1:14" ht="18.75" customHeight="1">
      <c r="A94" s="112" t="s">
        <v>138</v>
      </c>
      <c r="B94" s="425">
        <v>4.4000000000000004</v>
      </c>
      <c r="C94" s="285" t="s">
        <v>218</v>
      </c>
      <c r="D94" s="268" t="s">
        <v>130</v>
      </c>
      <c r="E94" s="274"/>
      <c r="F94" s="335">
        <v>2</v>
      </c>
      <c r="G94" s="276" t="s">
        <v>121</v>
      </c>
      <c r="H94" s="276" t="s">
        <v>122</v>
      </c>
      <c r="I94" s="276" t="s">
        <v>123</v>
      </c>
      <c r="J94" s="276" t="s">
        <v>124</v>
      </c>
      <c r="K94" s="276" t="s">
        <v>125</v>
      </c>
      <c r="L94" s="215">
        <v>2</v>
      </c>
      <c r="M94" s="215">
        <v>2</v>
      </c>
      <c r="N94" s="128">
        <f t="shared" si="22"/>
        <v>0.04</v>
      </c>
    </row>
    <row r="95" spans="1:14" ht="18.75" customHeight="1">
      <c r="A95" s="112" t="s">
        <v>138</v>
      </c>
      <c r="B95" s="425">
        <v>4.5</v>
      </c>
      <c r="C95" s="134" t="s">
        <v>219</v>
      </c>
      <c r="D95" s="268" t="s">
        <v>130</v>
      </c>
      <c r="E95" s="274"/>
      <c r="F95" s="335">
        <v>0</v>
      </c>
      <c r="G95" s="276" t="s">
        <v>121</v>
      </c>
      <c r="H95" s="276" t="s">
        <v>122</v>
      </c>
      <c r="I95" s="276" t="s">
        <v>123</v>
      </c>
      <c r="J95" s="276" t="s">
        <v>124</v>
      </c>
      <c r="K95" s="276" t="s">
        <v>125</v>
      </c>
      <c r="L95" s="215"/>
      <c r="M95" s="215"/>
      <c r="N95" s="128">
        <f t="shared" si="22"/>
        <v>0</v>
      </c>
    </row>
    <row r="96" spans="1:14" ht="18.75" customHeight="1">
      <c r="A96" s="112" t="s">
        <v>138</v>
      </c>
      <c r="B96" s="425">
        <v>4.5999999999999996</v>
      </c>
      <c r="C96" s="450" t="s">
        <v>220</v>
      </c>
      <c r="D96" s="268">
        <v>0.25</v>
      </c>
      <c r="E96" s="274" t="s">
        <v>119</v>
      </c>
      <c r="F96" s="335">
        <v>2.5</v>
      </c>
      <c r="G96" s="276">
        <v>15</v>
      </c>
      <c r="H96" s="276">
        <v>20</v>
      </c>
      <c r="I96" s="276">
        <v>25</v>
      </c>
      <c r="J96" s="276">
        <v>30</v>
      </c>
      <c r="K96" s="276">
        <v>35</v>
      </c>
      <c r="L96" s="215"/>
      <c r="M96" s="128">
        <f>(((IF(L96&lt;G96,G96,IF(L96&gt;K96,K96,L96)))-(IF(L96&lt;G96,G96,IF(AND(L96&gt;=G96,L96&lt;H96),G96,IF(AND(L96&gt;=H96,L96&lt;I96),H96,IF(AND(L96&gt;=I96,L96&lt;J96),I96,IF(AND(L96&gt;=J96,L96&lt;K96),J96,IF(L96&gt;=K96,K96,"0"))))))))/(K96-J96))+IF(L96&lt;G96,"1",IF(AND(L96&gt;=G96,L96&lt;H96),"1",IF(AND(L96&gt;=H96,L96&lt;I96),"2",IF(AND(L96&gt;=I96,L96&lt;J96),"3",IF(AND(L96&gt;=J96,L96&lt;K96),"4",IF(L96&gt;=K96,"5","0"))))))</f>
        <v>1</v>
      </c>
      <c r="N96" s="128">
        <f t="shared" si="22"/>
        <v>2.5000000000000001E-2</v>
      </c>
    </row>
    <row r="97" spans="1:24" ht="18.75" customHeight="1">
      <c r="A97" s="452"/>
      <c r="B97" s="453"/>
      <c r="C97" s="454"/>
      <c r="D97" s="455"/>
      <c r="E97" s="457"/>
      <c r="F97" s="453"/>
      <c r="G97" s="474" t="s">
        <v>222</v>
      </c>
      <c r="H97" s="459"/>
      <c r="I97" s="459"/>
      <c r="J97" s="459"/>
      <c r="K97" s="459"/>
      <c r="L97" s="453"/>
      <c r="M97" s="453"/>
      <c r="N97" s="476">
        <f>SUM(N11:N96)</f>
        <v>2.7700799999999992</v>
      </c>
      <c r="O97" s="477"/>
      <c r="P97" s="477"/>
      <c r="Q97" s="477"/>
      <c r="R97" s="477"/>
      <c r="S97" s="477"/>
      <c r="T97" s="477"/>
      <c r="U97" s="477"/>
      <c r="V97" s="477"/>
      <c r="W97" s="477"/>
      <c r="X97" s="477"/>
    </row>
    <row r="98" spans="1:24" ht="18.75" customHeight="1">
      <c r="A98" s="1"/>
      <c r="B98" s="5"/>
      <c r="C98" s="465"/>
      <c r="D98" s="466"/>
      <c r="E98" s="466"/>
      <c r="F98" s="5"/>
      <c r="G98" s="479" t="s">
        <v>223</v>
      </c>
      <c r="H98" s="5"/>
      <c r="I98" s="403"/>
      <c r="J98" s="403"/>
      <c r="K98" s="403"/>
      <c r="L98" s="5"/>
      <c r="M98" s="5"/>
      <c r="N98" s="481">
        <f>SUM(N97*100)/5</f>
        <v>55.401599999999988</v>
      </c>
      <c r="O98" s="33"/>
      <c r="P98" s="33"/>
      <c r="Q98" s="33"/>
      <c r="R98" s="33"/>
      <c r="S98" s="33"/>
      <c r="T98" s="33"/>
      <c r="U98" s="33"/>
      <c r="V98" s="33"/>
      <c r="W98" s="33"/>
      <c r="X98" s="33"/>
    </row>
    <row r="99" spans="1:24" ht="18.75" customHeight="1">
      <c r="A99" s="1"/>
      <c r="B99" s="1"/>
      <c r="C99" s="260"/>
      <c r="D99" s="1"/>
      <c r="E99" s="1"/>
      <c r="F99" s="5"/>
      <c r="G99" s="5"/>
      <c r="H99" s="5"/>
      <c r="I99" s="5"/>
      <c r="J99" s="5">
        <v>5</v>
      </c>
      <c r="K99" s="5"/>
      <c r="L99" s="5"/>
      <c r="M99" s="5"/>
      <c r="N99" s="5"/>
      <c r="O99" s="33"/>
      <c r="P99" s="33"/>
      <c r="Q99" s="33"/>
      <c r="R99" s="33"/>
      <c r="S99" s="33"/>
      <c r="T99" s="33"/>
      <c r="U99" s="33"/>
      <c r="V99" s="33"/>
      <c r="W99" s="33"/>
      <c r="X99" s="33"/>
    </row>
    <row r="100" spans="1:24" ht="18.75" customHeight="1">
      <c r="A100" s="1"/>
      <c r="B100" s="1"/>
      <c r="C100" s="4"/>
      <c r="D100" s="4"/>
      <c r="E100" s="4"/>
      <c r="F100" s="5"/>
      <c r="G100" s="5"/>
      <c r="H100" s="5"/>
      <c r="I100" s="5"/>
      <c r="J100" s="5"/>
      <c r="K100" s="5"/>
      <c r="L100" s="5"/>
      <c r="M100" s="5"/>
      <c r="N100" s="5"/>
    </row>
    <row r="101" spans="1:24" ht="18.75" customHeight="1">
      <c r="A101" s="1"/>
      <c r="B101" s="1"/>
      <c r="C101" s="4"/>
      <c r="D101" s="4"/>
      <c r="E101" s="4"/>
      <c r="F101" s="5"/>
      <c r="G101" s="5"/>
      <c r="H101" s="5"/>
      <c r="I101" s="5"/>
      <c r="J101" s="5"/>
      <c r="K101" s="5"/>
      <c r="L101" s="5"/>
      <c r="M101" s="5"/>
      <c r="N101" s="5"/>
    </row>
    <row r="102" spans="1:24" ht="18.75" customHeight="1">
      <c r="A102" s="1"/>
      <c r="B102" s="1"/>
      <c r="C102" s="4"/>
      <c r="D102" s="4"/>
      <c r="E102" s="4"/>
      <c r="F102" s="5"/>
      <c r="G102" s="5"/>
      <c r="H102" s="5"/>
      <c r="I102" s="5"/>
      <c r="J102" s="5"/>
      <c r="K102" s="5"/>
      <c r="L102" s="5"/>
      <c r="M102" s="5"/>
      <c r="N102" s="5"/>
    </row>
    <row r="103" spans="1:24" ht="18.75" customHeight="1">
      <c r="A103" s="1"/>
      <c r="B103" s="1"/>
      <c r="C103" s="4"/>
      <c r="D103" s="4"/>
      <c r="E103" s="4"/>
      <c r="F103" s="5"/>
      <c r="G103" s="5"/>
      <c r="H103" s="5"/>
      <c r="I103" s="5"/>
      <c r="J103" s="5"/>
      <c r="K103" s="5"/>
      <c r="L103" s="5"/>
      <c r="M103" s="5"/>
      <c r="N103" s="5"/>
    </row>
    <row r="104" spans="1:24" ht="18.75" customHeight="1">
      <c r="A104" s="1"/>
      <c r="B104" s="1"/>
      <c r="C104" s="4"/>
      <c r="D104" s="4"/>
      <c r="E104" s="4"/>
      <c r="F104" s="5"/>
      <c r="G104" s="5"/>
      <c r="H104" s="5"/>
      <c r="I104" s="5"/>
      <c r="J104" s="5"/>
      <c r="K104" s="5"/>
      <c r="L104" s="5"/>
      <c r="M104" s="5"/>
      <c r="N104" s="5"/>
    </row>
    <row r="105" spans="1:24" ht="18.75" customHeight="1">
      <c r="A105" s="1"/>
      <c r="B105" s="1"/>
      <c r="C105" s="4"/>
      <c r="D105" s="4"/>
      <c r="E105" s="4"/>
      <c r="F105" s="5"/>
      <c r="G105" s="5"/>
      <c r="H105" s="5"/>
      <c r="I105" s="5"/>
      <c r="J105" s="5"/>
      <c r="K105" s="5"/>
      <c r="L105" s="5"/>
      <c r="M105" s="5"/>
      <c r="N105" s="5"/>
    </row>
    <row r="106" spans="1:24" ht="18.75" customHeight="1">
      <c r="A106" s="1"/>
      <c r="B106" s="1"/>
      <c r="C106" s="4"/>
      <c r="D106" s="4"/>
      <c r="E106" s="4"/>
      <c r="F106" s="5"/>
      <c r="G106" s="5"/>
      <c r="H106" s="5"/>
      <c r="I106" s="5"/>
      <c r="J106" s="5"/>
      <c r="K106" s="5"/>
      <c r="L106" s="5"/>
      <c r="M106" s="5"/>
      <c r="N106" s="5"/>
    </row>
    <row r="107" spans="1:24" ht="18.75" customHeight="1">
      <c r="A107" s="1"/>
      <c r="B107" s="1"/>
      <c r="C107" s="4"/>
      <c r="D107" s="4"/>
      <c r="E107" s="4"/>
      <c r="F107" s="5"/>
      <c r="G107" s="5"/>
      <c r="H107" s="5"/>
      <c r="I107" s="5"/>
      <c r="J107" s="5"/>
      <c r="K107" s="5"/>
      <c r="L107" s="5"/>
      <c r="M107" s="5"/>
      <c r="N107" s="5"/>
    </row>
    <row r="108" spans="1:24" ht="18.75" customHeight="1"/>
    <row r="109" spans="1:24" ht="18.75" customHeight="1">
      <c r="A109" s="1"/>
      <c r="B109" s="1"/>
      <c r="C109" s="4"/>
      <c r="D109" s="4"/>
      <c r="E109" s="4"/>
      <c r="F109" s="5"/>
      <c r="G109" s="5"/>
      <c r="H109" s="5"/>
      <c r="I109" s="5"/>
      <c r="J109" s="5"/>
      <c r="K109" s="5"/>
      <c r="L109" s="5"/>
      <c r="M109" s="5"/>
      <c r="N109" s="5"/>
    </row>
    <row r="110" spans="1:24" ht="15.75" customHeight="1"/>
    <row r="111" spans="1:24" ht="15.75" customHeight="1"/>
    <row r="112" spans="1:24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5:B7"/>
    <mergeCell ref="C5:C7"/>
    <mergeCell ref="G5:K5"/>
    <mergeCell ref="A40:A41"/>
  </mergeCells>
  <pageMargins left="0.7" right="0.7" top="0.75" bottom="0.75" header="0" footer="0"/>
  <pageSetup orientation="landscape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000"/>
  <sheetViews>
    <sheetView workbookViewId="0"/>
  </sheetViews>
  <sheetFormatPr defaultColWidth="12.625" defaultRowHeight="15" customHeight="1"/>
  <cols>
    <col min="1" max="1" width="6" customWidth="1"/>
    <col min="2" max="2" width="3.75" customWidth="1"/>
    <col min="3" max="3" width="59.875" customWidth="1"/>
    <col min="4" max="4" width="7.25" customWidth="1"/>
    <col min="5" max="5" width="7.875" customWidth="1"/>
    <col min="6" max="6" width="4.875" customWidth="1"/>
    <col min="7" max="7" width="6.125" customWidth="1"/>
    <col min="8" max="8" width="5.75" customWidth="1"/>
    <col min="9" max="10" width="5.5" customWidth="1"/>
    <col min="11" max="11" width="5.75" customWidth="1"/>
    <col min="12" max="12" width="7.5" customWidth="1"/>
    <col min="13" max="13" width="7.125" customWidth="1"/>
    <col min="14" max="14" width="7.875" customWidth="1"/>
    <col min="15" max="24" width="8.625" customWidth="1"/>
  </cols>
  <sheetData>
    <row r="1" spans="1:24" ht="18.75" customHeight="1">
      <c r="A1" s="1"/>
      <c r="B1" s="1"/>
      <c r="C1" s="2" t="s">
        <v>1</v>
      </c>
      <c r="D1" s="4"/>
      <c r="E1" s="4"/>
      <c r="F1" s="5"/>
      <c r="G1" s="5"/>
      <c r="H1" s="5"/>
      <c r="I1" s="5"/>
      <c r="J1" s="5"/>
      <c r="K1" s="5"/>
      <c r="L1" s="5"/>
      <c r="M1" s="5"/>
      <c r="N1" s="5"/>
    </row>
    <row r="2" spans="1:24" ht="18.75" customHeight="1">
      <c r="A2" s="6"/>
      <c r="B2" s="6"/>
      <c r="C2" s="7" t="s">
        <v>3</v>
      </c>
      <c r="D2" s="7"/>
      <c r="E2" s="7"/>
      <c r="F2" s="7"/>
      <c r="G2" s="7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ht="18.75" customHeight="1">
      <c r="A3" s="6"/>
      <c r="B3" s="6"/>
      <c r="C3" s="9" t="s">
        <v>5</v>
      </c>
      <c r="D3" s="9" t="s">
        <v>7</v>
      </c>
      <c r="E3" s="9"/>
      <c r="F3" s="9"/>
      <c r="G3" s="9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ht="18.75" customHeight="1">
      <c r="A4" s="6"/>
      <c r="B4" s="9"/>
      <c r="C4" s="11" t="s">
        <v>8</v>
      </c>
      <c r="D4" s="11" t="s">
        <v>10</v>
      </c>
      <c r="E4" s="13"/>
      <c r="F4" s="15"/>
      <c r="G4" s="15"/>
      <c r="H4" s="6"/>
      <c r="I4" s="6"/>
      <c r="J4" s="6"/>
      <c r="K4" s="6"/>
      <c r="L4" s="6"/>
      <c r="M4" s="486" t="s">
        <v>40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ht="18.75" customHeight="1">
      <c r="A5" s="19" t="s">
        <v>15</v>
      </c>
      <c r="B5" s="531" t="s">
        <v>4</v>
      </c>
      <c r="C5" s="536" t="s">
        <v>18</v>
      </c>
      <c r="D5" s="24" t="s">
        <v>20</v>
      </c>
      <c r="E5" s="25" t="s">
        <v>28</v>
      </c>
      <c r="F5" s="43"/>
      <c r="G5" s="538" t="s">
        <v>33</v>
      </c>
      <c r="H5" s="539"/>
      <c r="I5" s="539"/>
      <c r="J5" s="539"/>
      <c r="K5" s="540"/>
      <c r="L5" s="31" t="s">
        <v>37</v>
      </c>
      <c r="M5" s="31" t="s">
        <v>16</v>
      </c>
      <c r="N5" s="31" t="s">
        <v>38</v>
      </c>
      <c r="O5" s="33"/>
      <c r="P5" s="33"/>
      <c r="Q5" s="33"/>
      <c r="R5" s="33"/>
      <c r="S5" s="33"/>
      <c r="T5" s="33"/>
      <c r="U5" s="33"/>
      <c r="V5" s="33"/>
      <c r="W5" s="33"/>
      <c r="X5" s="33"/>
    </row>
    <row r="6" spans="1:24" ht="18.75" customHeight="1">
      <c r="A6" s="35" t="s">
        <v>39</v>
      </c>
      <c r="B6" s="532"/>
      <c r="C6" s="537"/>
      <c r="D6" s="36" t="s">
        <v>43</v>
      </c>
      <c r="E6" s="37"/>
      <c r="F6" s="43"/>
      <c r="G6" s="38" t="s">
        <v>53</v>
      </c>
      <c r="H6" s="38" t="s">
        <v>53</v>
      </c>
      <c r="I6" s="38" t="s">
        <v>53</v>
      </c>
      <c r="J6" s="38" t="s">
        <v>53</v>
      </c>
      <c r="K6" s="38" t="s">
        <v>53</v>
      </c>
      <c r="L6" s="39" t="s">
        <v>55</v>
      </c>
      <c r="M6" s="39" t="s">
        <v>58</v>
      </c>
      <c r="N6" s="39" t="s">
        <v>59</v>
      </c>
      <c r="O6" s="33"/>
      <c r="P6" s="33"/>
      <c r="Q6" s="33"/>
      <c r="R6" s="33"/>
      <c r="S6" s="33"/>
      <c r="T6" s="33"/>
      <c r="U6" s="33"/>
      <c r="V6" s="33"/>
      <c r="W6" s="33"/>
      <c r="X6" s="33"/>
    </row>
    <row r="7" spans="1:24" ht="18.75" customHeight="1">
      <c r="A7" s="40"/>
      <c r="B7" s="533"/>
      <c r="C7" s="535"/>
      <c r="D7" s="41"/>
      <c r="E7" s="42"/>
      <c r="F7" s="43" t="s">
        <v>70</v>
      </c>
      <c r="G7" s="44">
        <v>1</v>
      </c>
      <c r="H7" s="45">
        <v>2</v>
      </c>
      <c r="I7" s="45">
        <v>3</v>
      </c>
      <c r="J7" s="45">
        <v>4</v>
      </c>
      <c r="K7" s="45">
        <v>5</v>
      </c>
      <c r="L7" s="49" t="s">
        <v>73</v>
      </c>
      <c r="M7" s="49" t="s">
        <v>75</v>
      </c>
      <c r="N7" s="49" t="s">
        <v>76</v>
      </c>
      <c r="O7" s="33"/>
      <c r="P7" s="33"/>
      <c r="Q7" s="33"/>
      <c r="R7" s="33"/>
      <c r="S7" s="33"/>
      <c r="T7" s="33"/>
      <c r="U7" s="33"/>
      <c r="V7" s="33"/>
      <c r="W7" s="33"/>
      <c r="X7" s="33"/>
    </row>
    <row r="8" spans="1:24" ht="18.75" customHeight="1">
      <c r="A8" s="51"/>
      <c r="B8" s="52"/>
      <c r="C8" s="138" t="s">
        <v>78</v>
      </c>
      <c r="D8" s="139"/>
      <c r="E8" s="139"/>
      <c r="F8" s="59">
        <v>100</v>
      </c>
      <c r="G8" s="141"/>
      <c r="H8" s="141"/>
      <c r="I8" s="141"/>
      <c r="J8" s="141"/>
      <c r="K8" s="141"/>
      <c r="L8" s="142"/>
      <c r="M8" s="142"/>
      <c r="N8" s="143"/>
      <c r="O8" s="33"/>
      <c r="P8" s="33"/>
      <c r="Q8" s="33"/>
      <c r="R8" s="33"/>
      <c r="S8" s="33"/>
      <c r="T8" s="33"/>
      <c r="U8" s="33"/>
      <c r="V8" s="33"/>
      <c r="W8" s="33"/>
      <c r="X8" s="33"/>
    </row>
    <row r="9" spans="1:24" ht="18.75" customHeight="1">
      <c r="A9" s="51"/>
      <c r="B9" s="145"/>
      <c r="C9" s="146" t="s">
        <v>84</v>
      </c>
      <c r="D9" s="148"/>
      <c r="E9" s="148"/>
      <c r="F9" s="59">
        <v>45</v>
      </c>
      <c r="G9" s="150"/>
      <c r="H9" s="150"/>
      <c r="I9" s="150"/>
      <c r="J9" s="150"/>
      <c r="K9" s="150"/>
      <c r="L9" s="152"/>
      <c r="M9" s="152"/>
      <c r="N9" s="152"/>
      <c r="O9" s="33"/>
      <c r="P9" s="33"/>
      <c r="Q9" s="33"/>
      <c r="R9" s="33"/>
      <c r="S9" s="33"/>
      <c r="T9" s="33"/>
      <c r="U9" s="33"/>
      <c r="V9" s="33"/>
      <c r="W9" s="33"/>
      <c r="X9" s="33"/>
    </row>
    <row r="10" spans="1:24" ht="18.75" customHeight="1">
      <c r="A10" s="84"/>
      <c r="B10" s="154"/>
      <c r="C10" s="156" t="s">
        <v>88</v>
      </c>
      <c r="D10" s="158"/>
      <c r="E10" s="158"/>
      <c r="F10" s="103"/>
      <c r="G10" s="160"/>
      <c r="H10" s="160"/>
      <c r="I10" s="160"/>
      <c r="J10" s="160"/>
      <c r="K10" s="160"/>
      <c r="L10" s="160"/>
      <c r="M10" s="160"/>
      <c r="N10" s="160"/>
    </row>
    <row r="11" spans="1:24" ht="18.75" customHeight="1">
      <c r="A11" s="112" t="s">
        <v>39</v>
      </c>
      <c r="B11" s="162">
        <v>1.1000000000000001</v>
      </c>
      <c r="C11" s="166" t="s">
        <v>90</v>
      </c>
      <c r="D11" s="168"/>
      <c r="E11" s="170" t="s">
        <v>91</v>
      </c>
      <c r="F11" s="122">
        <v>2.5</v>
      </c>
      <c r="G11" s="171">
        <v>30</v>
      </c>
      <c r="H11" s="171">
        <v>25</v>
      </c>
      <c r="I11" s="171">
        <v>20</v>
      </c>
      <c r="J11" s="171">
        <v>15</v>
      </c>
      <c r="K11" s="171">
        <v>10</v>
      </c>
      <c r="L11" s="172"/>
      <c r="M11" s="172">
        <f t="shared" ref="M11:M12" si="0">(((IF(L11&gt;G11,G11,IF(L11&lt;K11,K11,L11)))-(IF(L11&lt;G11,G11,IF(AND(L11&gt;=G11,L11&lt;H11),G11,IF(AND(L11&gt;=H11,L11&lt;I11),H11,IF(AND(L11&gt;=I11,L11&lt;J11),I11,IF(AND(L11&gt;=J11,L11&lt;K11),J11,IF(L11&gt;=K11,K11,"0"))))))))/(K11-J11))+IF(L11&lt;G11,"1",IF(AND(L11&gt;=G11,L11&lt;H11),"1",IF(AND(L11&gt;=H11,L11&lt;I11),"2",IF(AND(L11&gt;=I11,L11&lt;J11),"3",IF(AND(L11&gt;=J11,L11&lt;K11),"4",IF(L11&gt;=K11,"5","0"))))))</f>
        <v>5</v>
      </c>
      <c r="N11" s="172">
        <f t="shared" ref="N11:N16" si="1">SUM(M11*F11)/100</f>
        <v>0.125</v>
      </c>
      <c r="O11" s="130"/>
      <c r="P11" s="130"/>
      <c r="Q11" s="130"/>
      <c r="R11" s="130"/>
      <c r="S11" s="130"/>
      <c r="T11" s="130"/>
      <c r="U11" s="130"/>
      <c r="V11" s="130"/>
      <c r="W11" s="130"/>
      <c r="X11" s="130"/>
    </row>
    <row r="12" spans="1:24" ht="18.75" customHeight="1">
      <c r="A12" s="132"/>
      <c r="B12" s="56">
        <v>1.2</v>
      </c>
      <c r="C12" s="134" t="s">
        <v>92</v>
      </c>
      <c r="D12" s="116" t="s">
        <v>93</v>
      </c>
      <c r="E12" s="118" t="s">
        <v>94</v>
      </c>
      <c r="F12" s="122">
        <v>0.5</v>
      </c>
      <c r="G12" s="127">
        <v>18</v>
      </c>
      <c r="H12" s="127">
        <v>17.5</v>
      </c>
      <c r="I12" s="127">
        <v>17</v>
      </c>
      <c r="J12" s="127">
        <v>16.5</v>
      </c>
      <c r="K12" s="127">
        <v>16</v>
      </c>
      <c r="L12" s="128">
        <v>20.83</v>
      </c>
      <c r="M12" s="128">
        <f t="shared" si="0"/>
        <v>1</v>
      </c>
      <c r="N12" s="128">
        <f t="shared" si="1"/>
        <v>5.0000000000000001E-3</v>
      </c>
      <c r="O12" s="130"/>
      <c r="P12" s="130"/>
      <c r="Q12" s="130"/>
      <c r="R12" s="130"/>
      <c r="S12" s="130"/>
      <c r="T12" s="130"/>
      <c r="U12" s="130"/>
      <c r="V12" s="130"/>
      <c r="W12" s="130"/>
      <c r="X12" s="130"/>
    </row>
    <row r="13" spans="1:24" ht="18.75" customHeight="1">
      <c r="A13" s="132"/>
      <c r="B13" s="24">
        <v>1.3</v>
      </c>
      <c r="C13" s="114" t="s">
        <v>95</v>
      </c>
      <c r="D13" s="116">
        <v>0.6</v>
      </c>
      <c r="E13" s="118" t="s">
        <v>94</v>
      </c>
      <c r="F13" s="122">
        <v>0.5</v>
      </c>
      <c r="G13" s="127">
        <v>50</v>
      </c>
      <c r="H13" s="127">
        <v>55</v>
      </c>
      <c r="I13" s="127">
        <v>60</v>
      </c>
      <c r="J13" s="127">
        <v>65</v>
      </c>
      <c r="K13" s="127">
        <v>70</v>
      </c>
      <c r="L13" s="128">
        <v>68.22</v>
      </c>
      <c r="M13" s="128">
        <f>(((IF(L13&lt;G13,G13,IF(L13&gt;K13,K13,L13)))-(IF(L13&lt;G13,G13,IF(AND(L13&gt;=G13,L13&lt;H13),G13,IF(AND(L13&gt;=H13,L13&lt;I13),H13,IF(AND(L13&gt;=I13,L13&lt;J13),I13,IF(AND(L13&gt;=J13,L13&lt;K13),J13,IF(L13&gt;=K13,K13,"0"))))))))/(K13-J13))+IF(L13&lt;G13,"1",IF(AND(L13&gt;=G13,L13&lt;H13),"1",IF(AND(L13&gt;=H13,L13&lt;I13),"2",IF(AND(L13&gt;=I13,L13&lt;J13),"3",IF(AND(L13&gt;=J13,L13&lt;K13),"4",IF(L13&gt;=K13,"5","0"))))))</f>
        <v>4.6440000000000001</v>
      </c>
      <c r="N13" s="128">
        <f t="shared" si="1"/>
        <v>2.3220000000000001E-2</v>
      </c>
      <c r="O13" s="130"/>
      <c r="P13" s="130"/>
      <c r="Q13" s="130"/>
      <c r="R13" s="130"/>
      <c r="S13" s="130"/>
      <c r="T13" s="130"/>
      <c r="U13" s="130"/>
      <c r="V13" s="130"/>
      <c r="W13" s="130"/>
      <c r="X13" s="130"/>
    </row>
    <row r="14" spans="1:24" ht="18.75" customHeight="1">
      <c r="A14" s="153"/>
      <c r="B14" s="155">
        <v>1.4</v>
      </c>
      <c r="C14" s="114" t="s">
        <v>96</v>
      </c>
      <c r="D14" s="116" t="s">
        <v>97</v>
      </c>
      <c r="E14" s="118" t="s">
        <v>94</v>
      </c>
      <c r="F14" s="122">
        <v>0.5</v>
      </c>
      <c r="G14" s="127">
        <v>7</v>
      </c>
      <c r="H14" s="127">
        <v>6</v>
      </c>
      <c r="I14" s="127">
        <v>5</v>
      </c>
      <c r="J14" s="127">
        <v>4</v>
      </c>
      <c r="K14" s="157">
        <v>3</v>
      </c>
      <c r="L14" s="128">
        <v>6.97</v>
      </c>
      <c r="M14" s="128">
        <f>(((IF(L14&gt;G14,G14,IF(L14&lt;K14,K14,L14)))-(IF(L14&lt;G14,G14,IF(AND(L14&gt;=G14,L14&lt;H14),G14,IF(AND(L14&gt;=H14,L14&lt;I14),H14,IF(AND(L14&gt;=I14,L14&lt;J14),I14,IF(AND(L14&gt;=J14,L14&lt;K14),J14,IF(L14&gt;=K14,K14,"0"))))))))/(K14-J14))+IF(L14&lt;G14,"1",IF(AND(L14&gt;=G14,L14&lt;H14),"1",IF(AND(L14&gt;=H14,L14&lt;I14),"2",IF(AND(L14&gt;=I14,L14&lt;J14),"3",IF(AND(L14&gt;=J14,L14&lt;K14),"4",IF(L14&gt;=K14,"5","0"))))))</f>
        <v>1.0300000000000002</v>
      </c>
      <c r="N14" s="128">
        <f t="shared" si="1"/>
        <v>5.1500000000000009E-3</v>
      </c>
      <c r="O14" s="130"/>
      <c r="P14" s="130"/>
      <c r="Q14" s="130"/>
      <c r="R14" s="130"/>
      <c r="S14" s="130"/>
      <c r="T14" s="130"/>
      <c r="U14" s="130"/>
      <c r="V14" s="130"/>
      <c r="W14" s="130"/>
      <c r="X14" s="130"/>
    </row>
    <row r="15" spans="1:24" ht="18.75" customHeight="1">
      <c r="A15" s="159"/>
      <c r="B15" s="155">
        <v>1.5</v>
      </c>
      <c r="C15" s="114" t="s">
        <v>98</v>
      </c>
      <c r="D15" s="116">
        <v>0.6</v>
      </c>
      <c r="E15" s="118" t="s">
        <v>94</v>
      </c>
      <c r="F15" s="122">
        <v>0.5</v>
      </c>
      <c r="G15" s="127">
        <v>56</v>
      </c>
      <c r="H15" s="127">
        <v>58</v>
      </c>
      <c r="I15" s="127">
        <v>60</v>
      </c>
      <c r="J15" s="127">
        <v>62</v>
      </c>
      <c r="K15" s="127">
        <v>64</v>
      </c>
      <c r="L15" s="165">
        <v>81.3</v>
      </c>
      <c r="M15" s="128">
        <f t="shared" ref="M15:M16" si="2">(((IF(L15&lt;G15,G15,IF(L15&gt;K15,K15,L15)))-(IF(L15&lt;G15,G15,IF(AND(L15&gt;=G15,L15&lt;H15),G15,IF(AND(L15&gt;=H15,L15&lt;I15),H15,IF(AND(L15&gt;=I15,L15&lt;J15),I15,IF(AND(L15&gt;=J15,L15&lt;K15),J15,IF(L15&gt;=K15,K15,"0"))))))))/(K15-J15))+IF(L15&lt;G15,"1",IF(AND(L15&gt;=G15,L15&lt;H15),"1",IF(AND(L15&gt;=H15,L15&lt;I15),"2",IF(AND(L15&gt;=I15,L15&lt;J15),"3",IF(AND(L15&gt;=J15,L15&lt;K15),"4",IF(L15&gt;=K15,"5","0"))))))</f>
        <v>5</v>
      </c>
      <c r="N15" s="128">
        <f t="shared" si="1"/>
        <v>2.5000000000000001E-2</v>
      </c>
      <c r="O15" s="130"/>
      <c r="P15" s="130"/>
      <c r="Q15" s="130"/>
      <c r="R15" s="130"/>
      <c r="S15" s="130"/>
      <c r="T15" s="130"/>
      <c r="U15" s="130"/>
      <c r="V15" s="130"/>
      <c r="W15" s="130"/>
      <c r="X15" s="130"/>
    </row>
    <row r="16" spans="1:24" ht="21.75">
      <c r="A16" s="159"/>
      <c r="B16" s="155">
        <v>1.6</v>
      </c>
      <c r="C16" s="114" t="s">
        <v>99</v>
      </c>
      <c r="D16" s="167">
        <v>0.6</v>
      </c>
      <c r="E16" s="167" t="s">
        <v>94</v>
      </c>
      <c r="F16" s="174">
        <v>0.5</v>
      </c>
      <c r="G16" s="180">
        <v>50</v>
      </c>
      <c r="H16" s="180">
        <v>55</v>
      </c>
      <c r="I16" s="180">
        <v>60</v>
      </c>
      <c r="J16" s="180">
        <v>65</v>
      </c>
      <c r="K16" s="180">
        <v>70</v>
      </c>
      <c r="L16" s="182">
        <v>53.75</v>
      </c>
      <c r="M16" s="128">
        <f t="shared" si="2"/>
        <v>1.75</v>
      </c>
      <c r="N16" s="128">
        <f t="shared" si="1"/>
        <v>8.7500000000000008E-3</v>
      </c>
      <c r="O16" s="130"/>
      <c r="P16" s="130"/>
      <c r="Q16" s="130"/>
      <c r="R16" s="130"/>
      <c r="S16" s="130"/>
      <c r="T16" s="130"/>
      <c r="U16" s="130"/>
      <c r="V16" s="130"/>
      <c r="W16" s="130"/>
      <c r="X16" s="130"/>
    </row>
    <row r="17" spans="1:24" ht="21.75">
      <c r="A17" s="159" t="s">
        <v>39</v>
      </c>
      <c r="B17" s="155">
        <v>1.7</v>
      </c>
      <c r="C17" s="184" t="s">
        <v>100</v>
      </c>
      <c r="D17" s="187"/>
      <c r="E17" s="188"/>
      <c r="F17" s="192"/>
      <c r="G17" s="189"/>
      <c r="H17" s="189"/>
      <c r="I17" s="189"/>
      <c r="J17" s="189"/>
      <c r="K17" s="189"/>
      <c r="L17" s="194"/>
      <c r="M17" s="194"/>
      <c r="N17" s="196"/>
      <c r="O17" s="130"/>
      <c r="P17" s="130"/>
      <c r="Q17" s="130"/>
      <c r="R17" s="130"/>
      <c r="S17" s="130"/>
      <c r="T17" s="130"/>
      <c r="U17" s="130"/>
      <c r="V17" s="130"/>
      <c r="W17" s="130"/>
      <c r="X17" s="130"/>
    </row>
    <row r="18" spans="1:24" ht="21.75">
      <c r="A18" s="159"/>
      <c r="B18" s="155"/>
      <c r="C18" s="114" t="s">
        <v>101</v>
      </c>
      <c r="D18" s="170">
        <v>0.7</v>
      </c>
      <c r="E18" s="170" t="s">
        <v>94</v>
      </c>
      <c r="F18" s="199">
        <v>1</v>
      </c>
      <c r="G18" s="171">
        <v>70</v>
      </c>
      <c r="H18" s="171">
        <v>75</v>
      </c>
      <c r="I18" s="171">
        <v>80</v>
      </c>
      <c r="J18" s="171">
        <v>85</v>
      </c>
      <c r="K18" s="171">
        <v>90</v>
      </c>
      <c r="L18" s="201">
        <v>41.07</v>
      </c>
      <c r="M18" s="128">
        <f t="shared" ref="M18:M21" si="3">(((IF(L18&lt;G18,G18,IF(L18&gt;K18,K18,L18)))-(IF(L18&lt;G18,G18,IF(AND(L18&gt;=G18,L18&lt;H18),G18,IF(AND(L18&gt;=H18,L18&lt;I18),H18,IF(AND(L18&gt;=I18,L18&lt;J18),I18,IF(AND(L18&gt;=J18,L18&lt;K18),J18,IF(L18&gt;=K18,K18,"0"))))))))/(K18-J18))+IF(L18&lt;G18,"1",IF(AND(L18&gt;=G18,L18&lt;H18),"1",IF(AND(L18&gt;=H18,L18&lt;I18),"2",IF(AND(L18&gt;=I18,L18&lt;J18),"3",IF(AND(L18&gt;=J18,L18&lt;K18),"4",IF(L18&gt;=K18,"5","0"))))))</f>
        <v>1</v>
      </c>
      <c r="N18" s="128">
        <f t="shared" ref="N18:N21" si="4">SUM(M18*F18)/100</f>
        <v>0.01</v>
      </c>
      <c r="O18" s="130"/>
      <c r="P18" s="130"/>
      <c r="Q18" s="130"/>
      <c r="R18" s="130"/>
      <c r="S18" s="130"/>
      <c r="T18" s="130"/>
      <c r="U18" s="130"/>
      <c r="V18" s="130"/>
      <c r="W18" s="130"/>
      <c r="X18" s="130"/>
    </row>
    <row r="19" spans="1:24" ht="21.75">
      <c r="A19" s="159"/>
      <c r="B19" s="155"/>
      <c r="C19" s="114" t="s">
        <v>102</v>
      </c>
      <c r="D19" s="118">
        <v>0.2</v>
      </c>
      <c r="E19" s="118" t="s">
        <v>94</v>
      </c>
      <c r="F19" s="122">
        <v>0.7</v>
      </c>
      <c r="G19" s="127">
        <v>20</v>
      </c>
      <c r="H19" s="127">
        <v>21</v>
      </c>
      <c r="I19" s="127">
        <v>22</v>
      </c>
      <c r="J19" s="127">
        <v>23</v>
      </c>
      <c r="K19" s="127">
        <v>24</v>
      </c>
      <c r="L19" s="165">
        <v>9.89</v>
      </c>
      <c r="M19" s="128">
        <f t="shared" si="3"/>
        <v>1</v>
      </c>
      <c r="N19" s="128">
        <f t="shared" si="4"/>
        <v>6.9999999999999993E-3</v>
      </c>
      <c r="O19" s="130"/>
      <c r="P19" s="130"/>
      <c r="Q19" s="130"/>
      <c r="R19" s="130"/>
      <c r="S19" s="130"/>
      <c r="T19" s="130"/>
      <c r="U19" s="130"/>
      <c r="V19" s="130"/>
      <c r="W19" s="130"/>
      <c r="X19" s="130"/>
    </row>
    <row r="20" spans="1:24" ht="21.75">
      <c r="A20" s="159"/>
      <c r="B20" s="155"/>
      <c r="C20" s="114" t="s">
        <v>103</v>
      </c>
      <c r="D20" s="116">
        <v>0.7</v>
      </c>
      <c r="E20" s="118" t="s">
        <v>94</v>
      </c>
      <c r="F20" s="122">
        <v>0.8</v>
      </c>
      <c r="G20" s="127">
        <v>70</v>
      </c>
      <c r="H20" s="127">
        <v>75</v>
      </c>
      <c r="I20" s="127">
        <v>80</v>
      </c>
      <c r="J20" s="127">
        <v>85</v>
      </c>
      <c r="K20" s="127">
        <v>90</v>
      </c>
      <c r="L20" s="165">
        <v>90.34</v>
      </c>
      <c r="M20" s="128">
        <f t="shared" si="3"/>
        <v>5</v>
      </c>
      <c r="N20" s="128">
        <f t="shared" si="4"/>
        <v>0.04</v>
      </c>
      <c r="O20" s="130"/>
      <c r="P20" s="130"/>
      <c r="Q20" s="130"/>
      <c r="R20" s="130"/>
      <c r="S20" s="130"/>
      <c r="T20" s="130"/>
      <c r="U20" s="130"/>
      <c r="V20" s="130"/>
      <c r="W20" s="130"/>
      <c r="X20" s="130"/>
    </row>
    <row r="21" spans="1:24" ht="15.75" customHeight="1">
      <c r="A21" s="159" t="s">
        <v>39</v>
      </c>
      <c r="B21" s="155"/>
      <c r="C21" s="114" t="s">
        <v>104</v>
      </c>
      <c r="D21" s="118">
        <v>0.5</v>
      </c>
      <c r="E21" s="118" t="s">
        <v>94</v>
      </c>
      <c r="F21" s="122">
        <v>2.5</v>
      </c>
      <c r="G21" s="127">
        <v>50</v>
      </c>
      <c r="H21" s="127">
        <v>51</v>
      </c>
      <c r="I21" s="127">
        <v>52</v>
      </c>
      <c r="J21" s="127">
        <v>53</v>
      </c>
      <c r="K21" s="127">
        <v>54</v>
      </c>
      <c r="L21" s="165">
        <v>60.96</v>
      </c>
      <c r="M21" s="128">
        <f t="shared" si="3"/>
        <v>5</v>
      </c>
      <c r="N21" s="128">
        <f t="shared" si="4"/>
        <v>0.125</v>
      </c>
      <c r="O21" s="130"/>
      <c r="P21" s="130"/>
      <c r="Q21" s="130"/>
      <c r="R21" s="130"/>
      <c r="S21" s="130"/>
      <c r="T21" s="130"/>
      <c r="U21" s="130"/>
      <c r="V21" s="130"/>
      <c r="W21" s="130"/>
      <c r="X21" s="130"/>
    </row>
    <row r="22" spans="1:24" ht="15.75" customHeight="1">
      <c r="A22" s="159"/>
      <c r="B22" s="155">
        <v>1.8</v>
      </c>
      <c r="C22" s="114" t="s">
        <v>105</v>
      </c>
      <c r="D22" s="187"/>
      <c r="E22" s="213"/>
      <c r="F22" s="207"/>
      <c r="G22" s="210"/>
      <c r="H22" s="211"/>
      <c r="I22" s="211"/>
      <c r="J22" s="211"/>
      <c r="K22" s="211"/>
      <c r="L22" s="196"/>
      <c r="M22" s="196"/>
      <c r="N22" s="196"/>
      <c r="O22" s="130"/>
      <c r="P22" s="130"/>
      <c r="Q22" s="130"/>
      <c r="R22" s="130"/>
      <c r="S22" s="130"/>
      <c r="T22" s="130"/>
      <c r="U22" s="130"/>
      <c r="V22" s="130"/>
      <c r="W22" s="130"/>
      <c r="X22" s="130"/>
    </row>
    <row r="23" spans="1:24" ht="15.75" customHeight="1">
      <c r="A23" s="112"/>
      <c r="B23" s="155"/>
      <c r="C23" s="114" t="s">
        <v>106</v>
      </c>
      <c r="D23" s="116">
        <v>0.7</v>
      </c>
      <c r="E23" s="118" t="s">
        <v>94</v>
      </c>
      <c r="F23" s="122">
        <v>0.5</v>
      </c>
      <c r="G23" s="127">
        <v>70</v>
      </c>
      <c r="H23" s="127">
        <v>75</v>
      </c>
      <c r="I23" s="127">
        <v>80</v>
      </c>
      <c r="J23" s="127">
        <v>85</v>
      </c>
      <c r="K23" s="127">
        <v>90</v>
      </c>
      <c r="L23" s="165"/>
      <c r="M23" s="128">
        <f t="shared" ref="M23:M24" si="5">(((IF(L23&lt;G23,G23,IF(L23&gt;K23,K23,L23)))-(IF(L23&lt;G23,G23,IF(AND(L23&gt;=G23,L23&lt;H23),G23,IF(AND(L23&gt;=H23,L23&lt;I23),H23,IF(AND(L23&gt;=I23,L23&lt;J23),I23,IF(AND(L23&gt;=J23,L23&lt;K23),J23,IF(L23&gt;=K23,K23,"0"))))))))/(K23-J23))+IF(L23&lt;G23,"1",IF(AND(L23&gt;=G23,L23&lt;H23),"1",IF(AND(L23&gt;=H23,L23&lt;I23),"2",IF(AND(L23&gt;=I23,L23&lt;J23),"3",IF(AND(L23&gt;=J23,L23&lt;K23),"4",IF(L23&gt;=K23,"5","0"))))))</f>
        <v>1</v>
      </c>
      <c r="N23" s="128">
        <f t="shared" ref="N23:N41" si="6">SUM(M23*F23)/100</f>
        <v>5.0000000000000001E-3</v>
      </c>
      <c r="O23" s="130"/>
      <c r="P23" s="130"/>
      <c r="Q23" s="130"/>
      <c r="R23" s="130"/>
      <c r="S23" s="130"/>
      <c r="T23" s="130"/>
      <c r="U23" s="130"/>
      <c r="V23" s="130"/>
      <c r="W23" s="130"/>
      <c r="X23" s="130"/>
    </row>
    <row r="24" spans="1:24" ht="15.75" customHeight="1">
      <c r="A24" s="112"/>
      <c r="B24" s="216"/>
      <c r="C24" s="114" t="s">
        <v>107</v>
      </c>
      <c r="D24" s="116">
        <v>0.56000000000000005</v>
      </c>
      <c r="E24" s="118" t="s">
        <v>94</v>
      </c>
      <c r="F24" s="122">
        <v>0.5</v>
      </c>
      <c r="G24" s="127">
        <v>40</v>
      </c>
      <c r="H24" s="127">
        <v>45</v>
      </c>
      <c r="I24" s="127">
        <v>50</v>
      </c>
      <c r="J24" s="127">
        <v>55</v>
      </c>
      <c r="K24" s="127">
        <v>60</v>
      </c>
      <c r="L24" s="165"/>
      <c r="M24" s="128">
        <f t="shared" si="5"/>
        <v>1</v>
      </c>
      <c r="N24" s="128">
        <f t="shared" si="6"/>
        <v>5.0000000000000001E-3</v>
      </c>
      <c r="O24" s="130"/>
      <c r="P24" s="130"/>
      <c r="Q24" s="130"/>
      <c r="R24" s="130"/>
      <c r="S24" s="130"/>
      <c r="T24" s="130"/>
      <c r="U24" s="130"/>
      <c r="V24" s="130"/>
      <c r="W24" s="130"/>
      <c r="X24" s="130"/>
    </row>
    <row r="25" spans="1:24" ht="18.75" customHeight="1">
      <c r="A25" s="112" t="s">
        <v>39</v>
      </c>
      <c r="B25" s="219">
        <v>1.9</v>
      </c>
      <c r="C25" s="114" t="s">
        <v>108</v>
      </c>
      <c r="D25" s="221"/>
      <c r="E25" s="118" t="s">
        <v>94</v>
      </c>
      <c r="F25" s="122">
        <v>2.5</v>
      </c>
      <c r="G25" s="127">
        <v>50</v>
      </c>
      <c r="H25" s="127">
        <v>45</v>
      </c>
      <c r="I25" s="127">
        <v>40</v>
      </c>
      <c r="J25" s="127">
        <v>35</v>
      </c>
      <c r="K25" s="127">
        <v>30</v>
      </c>
      <c r="L25" s="128">
        <v>21.68</v>
      </c>
      <c r="M25" s="128">
        <f t="shared" ref="M25:M26" si="7">(((IF(L25&gt;G25,G25,IF(L25&lt;K25,K25,L25)))-(IF(L25&lt;G25,G25,IF(AND(L25&gt;=G25,L25&lt;H25),G25,IF(AND(L25&gt;=H25,L25&lt;I25),H25,IF(AND(L25&gt;=I25,L25&lt;J25),I25,IF(AND(L25&gt;=J25,L25&lt;K25),J25,IF(L25&gt;=K25,K25,"0"))))))))/(K25-J25))+IF(L25&lt;G25,"1",IF(AND(L25&gt;=G25,L25&lt;H25),"1",IF(AND(L25&gt;=H25,L25&lt;I25),"2",IF(AND(L25&gt;=I25,L25&lt;J25),"3",IF(AND(L25&gt;=J25,L25&lt;K25),"4",IF(L25&gt;=K25,"5","0"))))))</f>
        <v>5</v>
      </c>
      <c r="N25" s="128">
        <f t="shared" si="6"/>
        <v>0.125</v>
      </c>
      <c r="O25" s="130"/>
      <c r="P25" s="130"/>
      <c r="Q25" s="130"/>
      <c r="R25" s="130"/>
      <c r="S25" s="130"/>
      <c r="T25" s="130"/>
      <c r="U25" s="130"/>
      <c r="V25" s="130"/>
      <c r="W25" s="130"/>
      <c r="X25" s="130"/>
    </row>
    <row r="26" spans="1:24" ht="18.75" customHeight="1">
      <c r="A26" s="225"/>
      <c r="B26" s="216">
        <v>1.1000000000000001</v>
      </c>
      <c r="C26" s="114" t="s">
        <v>109</v>
      </c>
      <c r="D26" s="116" t="s">
        <v>110</v>
      </c>
      <c r="E26" s="118" t="s">
        <v>94</v>
      </c>
      <c r="F26" s="229">
        <v>1</v>
      </c>
      <c r="G26" s="127">
        <v>20</v>
      </c>
      <c r="H26" s="127">
        <v>18</v>
      </c>
      <c r="I26" s="127">
        <v>16</v>
      </c>
      <c r="J26" s="127">
        <v>14</v>
      </c>
      <c r="K26" s="127">
        <v>12</v>
      </c>
      <c r="L26" s="165">
        <v>23.53</v>
      </c>
      <c r="M26" s="128">
        <f t="shared" si="7"/>
        <v>1</v>
      </c>
      <c r="N26" s="128">
        <f t="shared" si="6"/>
        <v>0.01</v>
      </c>
      <c r="O26" s="130"/>
      <c r="P26" s="130"/>
      <c r="Q26" s="130"/>
      <c r="R26" s="130"/>
      <c r="S26" s="130"/>
      <c r="T26" s="130"/>
      <c r="U26" s="130"/>
      <c r="V26" s="130"/>
      <c r="W26" s="130"/>
      <c r="X26" s="130"/>
    </row>
    <row r="27" spans="1:24" ht="15.75" customHeight="1">
      <c r="A27" s="225"/>
      <c r="B27" s="216">
        <v>1.1100000000000001</v>
      </c>
      <c r="C27" s="134" t="s">
        <v>111</v>
      </c>
      <c r="D27" s="221" t="s">
        <v>112</v>
      </c>
      <c r="E27" s="118" t="s">
        <v>94</v>
      </c>
      <c r="F27" s="122">
        <v>0.5</v>
      </c>
      <c r="G27" s="157">
        <v>30</v>
      </c>
      <c r="H27" s="127">
        <v>40</v>
      </c>
      <c r="I27" s="127">
        <v>50</v>
      </c>
      <c r="J27" s="127">
        <v>60</v>
      </c>
      <c r="K27" s="127">
        <v>70</v>
      </c>
      <c r="L27" s="182">
        <v>38.74</v>
      </c>
      <c r="M27" s="128">
        <f t="shared" ref="M27:M30" si="8">(((IF(L27&lt;G27,G27,IF(L27&gt;K27,K27,L27)))-(IF(L27&lt;G27,G27,IF(AND(L27&gt;=G27,L27&lt;H27),G27,IF(AND(L27&gt;=H27,L27&lt;I27),H27,IF(AND(L27&gt;=I27,L27&lt;J27),I27,IF(AND(L27&gt;=J27,L27&lt;K27),J27,IF(L27&gt;=K27,K27,"0"))))))))/(K27-J27))+IF(L27&lt;G27,"1",IF(AND(L27&gt;=G27,L27&lt;H27),"1",IF(AND(L27&gt;=H27,L27&lt;I27),"2",IF(AND(L27&gt;=I27,L27&lt;J27),"3",IF(AND(L27&gt;=J27,L27&lt;K27),"4",IF(L27&gt;=K27,"5","0"))))))</f>
        <v>1.8740000000000001</v>
      </c>
      <c r="N27" s="128">
        <f t="shared" si="6"/>
        <v>9.3699999999999999E-3</v>
      </c>
      <c r="O27" s="130"/>
      <c r="P27" s="130"/>
      <c r="Q27" s="130"/>
      <c r="R27" s="130"/>
      <c r="S27" s="130"/>
      <c r="T27" s="130"/>
      <c r="U27" s="130"/>
      <c r="V27" s="130"/>
      <c r="W27" s="130"/>
      <c r="X27" s="130"/>
    </row>
    <row r="28" spans="1:24" ht="15.75" customHeight="1">
      <c r="A28" s="112" t="s">
        <v>113</v>
      </c>
      <c r="B28" s="216">
        <v>1.1200000000000001</v>
      </c>
      <c r="C28" s="114" t="s">
        <v>114</v>
      </c>
      <c r="D28" s="118">
        <v>0.47</v>
      </c>
      <c r="E28" s="118" t="s">
        <v>94</v>
      </c>
      <c r="F28" s="122">
        <v>1</v>
      </c>
      <c r="G28" s="127">
        <v>43</v>
      </c>
      <c r="H28" s="127">
        <v>45</v>
      </c>
      <c r="I28" s="127">
        <v>47</v>
      </c>
      <c r="J28" s="127">
        <v>49</v>
      </c>
      <c r="K28" s="127">
        <v>51</v>
      </c>
      <c r="L28" s="165">
        <v>55.16</v>
      </c>
      <c r="M28" s="128">
        <f t="shared" si="8"/>
        <v>5</v>
      </c>
      <c r="N28" s="128">
        <f t="shared" si="6"/>
        <v>0.05</v>
      </c>
      <c r="O28" s="130"/>
      <c r="P28" s="130"/>
      <c r="Q28" s="130"/>
      <c r="R28" s="130"/>
      <c r="S28" s="130"/>
      <c r="T28" s="130"/>
      <c r="U28" s="130"/>
      <c r="V28" s="130"/>
      <c r="W28" s="130"/>
      <c r="X28" s="130"/>
    </row>
    <row r="29" spans="1:24" ht="15.75" customHeight="1">
      <c r="A29" s="225" t="s">
        <v>39</v>
      </c>
      <c r="B29" s="216">
        <v>1.1299999999999999</v>
      </c>
      <c r="C29" s="236" t="s">
        <v>115</v>
      </c>
      <c r="D29" s="116">
        <v>0.6</v>
      </c>
      <c r="E29" s="239" t="s">
        <v>116</v>
      </c>
      <c r="F29" s="199">
        <v>2.5</v>
      </c>
      <c r="G29" s="240">
        <v>30</v>
      </c>
      <c r="H29" s="240">
        <v>40</v>
      </c>
      <c r="I29" s="240">
        <v>50</v>
      </c>
      <c r="J29" s="240">
        <v>60</v>
      </c>
      <c r="K29" s="240">
        <v>70</v>
      </c>
      <c r="L29" s="215"/>
      <c r="M29" s="128">
        <f t="shared" si="8"/>
        <v>1</v>
      </c>
      <c r="N29" s="128">
        <f t="shared" si="6"/>
        <v>2.5000000000000001E-2</v>
      </c>
      <c r="O29" s="130"/>
      <c r="P29" s="130"/>
      <c r="Q29" s="130"/>
      <c r="R29" s="130"/>
      <c r="S29" s="130"/>
      <c r="T29" s="130"/>
      <c r="U29" s="130"/>
      <c r="V29" s="130"/>
      <c r="W29" s="130"/>
      <c r="X29" s="130"/>
    </row>
    <row r="30" spans="1:24" ht="15.75" customHeight="1">
      <c r="A30" s="225" t="s">
        <v>113</v>
      </c>
      <c r="B30" s="216">
        <v>1.1399999999999999</v>
      </c>
      <c r="C30" s="242" t="s">
        <v>117</v>
      </c>
      <c r="D30" s="243"/>
      <c r="E30" s="118" t="s">
        <v>94</v>
      </c>
      <c r="F30" s="246">
        <v>1</v>
      </c>
      <c r="G30" s="248">
        <v>30</v>
      </c>
      <c r="H30" s="248">
        <v>40</v>
      </c>
      <c r="I30" s="248">
        <v>50</v>
      </c>
      <c r="J30" s="248">
        <v>60</v>
      </c>
      <c r="K30" s="248">
        <v>70</v>
      </c>
      <c r="L30" s="223">
        <v>97.37</v>
      </c>
      <c r="M30" s="128">
        <f t="shared" si="8"/>
        <v>5</v>
      </c>
      <c r="N30" s="128">
        <f t="shared" si="6"/>
        <v>0.05</v>
      </c>
      <c r="O30" s="130"/>
      <c r="P30" s="130"/>
      <c r="Q30" s="130"/>
      <c r="R30" s="130"/>
      <c r="S30" s="130"/>
      <c r="T30" s="130"/>
      <c r="U30" s="130"/>
      <c r="V30" s="130"/>
      <c r="W30" s="130"/>
      <c r="X30" s="130"/>
    </row>
    <row r="31" spans="1:24" ht="15.75" customHeight="1">
      <c r="A31" s="225" t="s">
        <v>113</v>
      </c>
      <c r="B31" s="249">
        <v>1.1499999999999999</v>
      </c>
      <c r="C31" s="250" t="s">
        <v>118</v>
      </c>
      <c r="D31" s="116" t="s">
        <v>53</v>
      </c>
      <c r="E31" s="118" t="s">
        <v>119</v>
      </c>
      <c r="F31" s="251">
        <v>0</v>
      </c>
      <c r="G31" s="253" t="s">
        <v>121</v>
      </c>
      <c r="H31" s="180" t="s">
        <v>122</v>
      </c>
      <c r="I31" s="180" t="s">
        <v>123</v>
      </c>
      <c r="J31" s="180" t="s">
        <v>124</v>
      </c>
      <c r="K31" s="180" t="s">
        <v>125</v>
      </c>
      <c r="L31" s="165"/>
      <c r="M31" s="215"/>
      <c r="N31" s="128">
        <f t="shared" si="6"/>
        <v>0</v>
      </c>
      <c r="O31" s="130"/>
      <c r="P31" s="130"/>
      <c r="Q31" s="130"/>
      <c r="R31" s="130"/>
      <c r="S31" s="130"/>
      <c r="T31" s="130"/>
      <c r="U31" s="130"/>
      <c r="V31" s="130"/>
      <c r="W31" s="130"/>
      <c r="X31" s="130"/>
    </row>
    <row r="32" spans="1:24" ht="15.75" customHeight="1">
      <c r="A32" s="225"/>
      <c r="B32" s="216">
        <v>1.1599999999999999</v>
      </c>
      <c r="C32" s="134" t="s">
        <v>126</v>
      </c>
      <c r="D32" s="116" t="s">
        <v>127</v>
      </c>
      <c r="E32" s="118" t="s">
        <v>119</v>
      </c>
      <c r="F32" s="254">
        <v>1</v>
      </c>
      <c r="G32" s="255" t="s">
        <v>128</v>
      </c>
      <c r="H32" s="127" t="s">
        <v>129</v>
      </c>
      <c r="I32" s="127" t="s">
        <v>123</v>
      </c>
      <c r="J32" s="127" t="s">
        <v>124</v>
      </c>
      <c r="K32" s="127" t="s">
        <v>130</v>
      </c>
      <c r="L32" s="165"/>
      <c r="M32" s="215"/>
      <c r="N32" s="128">
        <f t="shared" si="6"/>
        <v>0</v>
      </c>
      <c r="O32" s="130"/>
      <c r="P32" s="130"/>
      <c r="Q32" s="130"/>
      <c r="R32" s="130"/>
      <c r="S32" s="130"/>
      <c r="T32" s="130"/>
      <c r="U32" s="130"/>
      <c r="V32" s="130"/>
      <c r="W32" s="130"/>
      <c r="X32" s="130"/>
    </row>
    <row r="33" spans="1:24" ht="15.75" customHeight="1">
      <c r="A33" s="225"/>
      <c r="B33" s="216">
        <v>1.17</v>
      </c>
      <c r="C33" s="114" t="s">
        <v>131</v>
      </c>
      <c r="D33" s="116" t="s">
        <v>132</v>
      </c>
      <c r="E33" s="118" t="s">
        <v>133</v>
      </c>
      <c r="F33" s="254">
        <v>0</v>
      </c>
      <c r="G33" s="256" t="s">
        <v>134</v>
      </c>
      <c r="H33" s="257"/>
      <c r="I33" s="257"/>
      <c r="J33" s="257"/>
      <c r="K33" s="256" t="s">
        <v>135</v>
      </c>
      <c r="L33" s="165"/>
      <c r="M33" s="215"/>
      <c r="N33" s="128">
        <f t="shared" si="6"/>
        <v>0</v>
      </c>
      <c r="O33" s="130"/>
      <c r="P33" s="130"/>
      <c r="Q33" s="130"/>
      <c r="R33" s="130"/>
      <c r="S33" s="130"/>
      <c r="T33" s="130"/>
      <c r="U33" s="130"/>
      <c r="V33" s="130"/>
      <c r="W33" s="130"/>
      <c r="X33" s="130"/>
    </row>
    <row r="34" spans="1:24" ht="15.75" customHeight="1">
      <c r="A34" s="112"/>
      <c r="B34" s="216">
        <v>1.18</v>
      </c>
      <c r="C34" s="250" t="s">
        <v>136</v>
      </c>
      <c r="D34" s="258" t="s">
        <v>127</v>
      </c>
      <c r="E34" s="118" t="s">
        <v>116</v>
      </c>
      <c r="F34" s="254">
        <v>1</v>
      </c>
      <c r="G34" s="253" t="s">
        <v>121</v>
      </c>
      <c r="H34" s="180" t="s">
        <v>122</v>
      </c>
      <c r="I34" s="180" t="s">
        <v>123</v>
      </c>
      <c r="J34" s="180" t="s">
        <v>124</v>
      </c>
      <c r="K34" s="180" t="s">
        <v>125</v>
      </c>
      <c r="L34" s="165">
        <v>3</v>
      </c>
      <c r="M34" s="215">
        <v>3</v>
      </c>
      <c r="N34" s="128">
        <f t="shared" si="6"/>
        <v>0.03</v>
      </c>
      <c r="O34" s="130"/>
      <c r="P34" s="130"/>
      <c r="Q34" s="130"/>
      <c r="R34" s="130"/>
      <c r="S34" s="130"/>
      <c r="T34" s="130"/>
      <c r="U34" s="130"/>
      <c r="V34" s="130"/>
      <c r="W34" s="130"/>
      <c r="X34" s="130"/>
    </row>
    <row r="35" spans="1:24" ht="15.75" customHeight="1">
      <c r="A35" s="225" t="s">
        <v>39</v>
      </c>
      <c r="B35" s="259">
        <v>1.19</v>
      </c>
      <c r="C35" s="260" t="s">
        <v>137</v>
      </c>
      <c r="D35" s="261">
        <v>0.54</v>
      </c>
      <c r="E35" s="262" t="s">
        <v>94</v>
      </c>
      <c r="F35" s="264">
        <v>2.5</v>
      </c>
      <c r="G35" s="127">
        <v>52</v>
      </c>
      <c r="H35" s="127">
        <v>53</v>
      </c>
      <c r="I35" s="127">
        <v>54</v>
      </c>
      <c r="J35" s="265">
        <v>55</v>
      </c>
      <c r="K35" s="127">
        <v>56</v>
      </c>
      <c r="L35" s="215">
        <v>86.42</v>
      </c>
      <c r="M35" s="128">
        <f>(((IF(L35&lt;G35,G35,IF(L35&gt;K35,K35,L35)))-(IF(L35&lt;G35,G35,IF(AND(L35&gt;=G35,L35&lt;H35),G35,IF(AND(L35&gt;=H35,L35&lt;I35),H35,IF(AND(L35&gt;=I35,L35&lt;J35),I35,IF(AND(L35&gt;=J35,L35&lt;K35),J35,IF(L35&gt;=K35,K35,"0"))))))))/(K35-J35))+IF(L35&lt;G35,"1",IF(AND(L35&gt;=G35,L35&lt;H35),"1",IF(AND(L35&gt;=H35,L35&lt;I35),"2",IF(AND(L35&gt;=I35,L35&lt;J35),"3",IF(AND(L35&gt;=J35,L35&lt;K35),"4",IF(L35&gt;=K35,"5","0"))))))</f>
        <v>5</v>
      </c>
      <c r="N35" s="128">
        <f t="shared" si="6"/>
        <v>0.125</v>
      </c>
    </row>
    <row r="36" spans="1:24" ht="15.75" customHeight="1">
      <c r="A36" s="225" t="s">
        <v>138</v>
      </c>
      <c r="B36" s="259">
        <v>1.2</v>
      </c>
      <c r="C36" s="267" t="s">
        <v>139</v>
      </c>
      <c r="D36" s="268" t="s">
        <v>130</v>
      </c>
      <c r="E36" s="272" t="s">
        <v>116</v>
      </c>
      <c r="F36" s="271">
        <v>3</v>
      </c>
      <c r="G36" s="255" t="s">
        <v>128</v>
      </c>
      <c r="H36" s="127" t="s">
        <v>129</v>
      </c>
      <c r="I36" s="180" t="s">
        <v>123</v>
      </c>
      <c r="J36" s="180" t="s">
        <v>124</v>
      </c>
      <c r="K36" s="127" t="s">
        <v>130</v>
      </c>
      <c r="L36" s="215">
        <v>5</v>
      </c>
      <c r="M36" s="215">
        <v>5</v>
      </c>
      <c r="N36" s="128">
        <f t="shared" si="6"/>
        <v>0.15</v>
      </c>
    </row>
    <row r="37" spans="1:24" ht="15.75" customHeight="1">
      <c r="A37" s="225" t="s">
        <v>113</v>
      </c>
      <c r="B37" s="259">
        <v>1.21</v>
      </c>
      <c r="C37" s="134" t="s">
        <v>142</v>
      </c>
      <c r="D37" s="273">
        <v>0.87</v>
      </c>
      <c r="E37" s="274" t="s">
        <v>143</v>
      </c>
      <c r="F37" s="275">
        <v>1</v>
      </c>
      <c r="G37" s="276">
        <v>79</v>
      </c>
      <c r="H37" s="276">
        <v>81</v>
      </c>
      <c r="I37" s="276">
        <v>83</v>
      </c>
      <c r="J37" s="276">
        <v>85</v>
      </c>
      <c r="K37" s="276">
        <v>87</v>
      </c>
      <c r="L37" s="215">
        <v>78.75</v>
      </c>
      <c r="M37" s="128">
        <f>(((IF(L37&lt;G37,G37,IF(L37&gt;K37,K37,L37)))-(IF(L37&lt;G37,G37,IF(AND(L37&gt;=G37,L37&lt;H37),G37,IF(AND(L37&gt;=H37,L37&lt;I37),H37,IF(AND(L37&gt;=I37,L37&lt;J37),I37,IF(AND(L37&gt;=J37,L37&lt;K37),J37,IF(L37&gt;=K37,K37,"0"))))))))/(K37-J37))+IF(L37&lt;G37,"1",IF(AND(L37&gt;=G37,L37&lt;H37),"1",IF(AND(L37&gt;=H37,L37&lt;I37),"2",IF(AND(L37&gt;=I37,L37&lt;J37),"3",IF(AND(L37&gt;=J37,L37&lt;K37),"4",IF(L37&gt;=K37,"5","0"))))))</f>
        <v>1</v>
      </c>
      <c r="N37" s="128">
        <f t="shared" si="6"/>
        <v>0.01</v>
      </c>
    </row>
    <row r="38" spans="1:24" ht="15.75" customHeight="1">
      <c r="A38" s="112" t="s">
        <v>39</v>
      </c>
      <c r="B38" s="259">
        <v>1.22</v>
      </c>
      <c r="C38" s="260" t="s">
        <v>144</v>
      </c>
      <c r="D38" s="268" t="s">
        <v>224</v>
      </c>
      <c r="E38" s="262" t="s">
        <v>94</v>
      </c>
      <c r="F38" s="275">
        <v>2.5</v>
      </c>
      <c r="G38" s="127">
        <v>4</v>
      </c>
      <c r="H38" s="127">
        <v>3.6</v>
      </c>
      <c r="I38" s="127">
        <v>3.2</v>
      </c>
      <c r="J38" s="127">
        <v>2.8</v>
      </c>
      <c r="K38" s="127">
        <v>2.4</v>
      </c>
      <c r="L38" s="215">
        <v>0</v>
      </c>
      <c r="M38" s="128">
        <f t="shared" ref="M38:M40" si="9">(((IF(L38&gt;G38,G38,IF(L38&lt;K38,K38,L38)))-(IF(L38&lt;G38,G38,IF(AND(L38&gt;=G38,L38&lt;H38),G38,IF(AND(L38&gt;=H38,L38&lt;I38),H38,IF(AND(L38&gt;=I38,L38&lt;J38),I38,IF(AND(L38&gt;=J38,L38&lt;K38),J38,IF(L38&gt;=K38,K38,"0"))))))))/(K38-J38))+IF(L38&lt;G38,"1",IF(AND(L38&gt;=G38,L38&lt;H38),"1",IF(AND(L38&gt;=H38,L38&lt;I38),"2",IF(AND(L38&gt;=I38,L38&lt;J38),"3",IF(AND(L38&gt;=J38,L38&lt;K38),"4",IF(L38&gt;=K38,"5","0"))))))</f>
        <v>5.0000000000000009</v>
      </c>
      <c r="N38" s="128">
        <f t="shared" si="6"/>
        <v>0.12500000000000003</v>
      </c>
    </row>
    <row r="39" spans="1:24" ht="15.75" customHeight="1">
      <c r="A39" s="112" t="s">
        <v>39</v>
      </c>
      <c r="B39" s="259">
        <v>1.23</v>
      </c>
      <c r="C39" s="278" t="s">
        <v>146</v>
      </c>
      <c r="D39" s="268" t="s">
        <v>225</v>
      </c>
      <c r="E39" s="262" t="s">
        <v>94</v>
      </c>
      <c r="F39" s="275">
        <v>2.5</v>
      </c>
      <c r="G39" s="180">
        <v>22</v>
      </c>
      <c r="H39" s="180">
        <v>21.75</v>
      </c>
      <c r="I39" s="180">
        <v>21.5</v>
      </c>
      <c r="J39" s="180">
        <v>21.25</v>
      </c>
      <c r="K39" s="180">
        <v>21</v>
      </c>
      <c r="L39" s="215">
        <v>0</v>
      </c>
      <c r="M39" s="128">
        <f t="shared" si="9"/>
        <v>5</v>
      </c>
      <c r="N39" s="128">
        <f t="shared" si="6"/>
        <v>0.125</v>
      </c>
    </row>
    <row r="40" spans="1:24" ht="15.75" customHeight="1">
      <c r="A40" s="534" t="s">
        <v>39</v>
      </c>
      <c r="B40" s="279">
        <v>1.24</v>
      </c>
      <c r="C40" s="280" t="s">
        <v>148</v>
      </c>
      <c r="D40" s="281" t="s">
        <v>149</v>
      </c>
      <c r="E40" s="262" t="s">
        <v>94</v>
      </c>
      <c r="F40" s="282">
        <v>1.3</v>
      </c>
      <c r="G40" s="127">
        <v>2.4</v>
      </c>
      <c r="H40" s="127">
        <v>2.2000000000000002</v>
      </c>
      <c r="I40" s="127">
        <v>2</v>
      </c>
      <c r="J40" s="127">
        <v>1.8</v>
      </c>
      <c r="K40" s="127">
        <v>1.6</v>
      </c>
      <c r="L40" s="182">
        <v>1.1299999999999999</v>
      </c>
      <c r="M40" s="128">
        <f t="shared" si="9"/>
        <v>5</v>
      </c>
      <c r="N40" s="128">
        <f t="shared" si="6"/>
        <v>6.5000000000000002E-2</v>
      </c>
    </row>
    <row r="41" spans="1:24" ht="15.75" customHeight="1">
      <c r="A41" s="535"/>
      <c r="B41" s="259"/>
      <c r="C41" s="285" t="s">
        <v>151</v>
      </c>
      <c r="D41" s="281">
        <v>0.1</v>
      </c>
      <c r="E41" s="286" t="s">
        <v>94</v>
      </c>
      <c r="F41" s="288">
        <v>1.2</v>
      </c>
      <c r="G41" s="289">
        <v>6</v>
      </c>
      <c r="H41" s="289">
        <v>8</v>
      </c>
      <c r="I41" s="289">
        <v>10</v>
      </c>
      <c r="J41" s="289">
        <v>12</v>
      </c>
      <c r="K41" s="289">
        <v>14</v>
      </c>
      <c r="L41" s="284">
        <v>55.32</v>
      </c>
      <c r="M41" s="128">
        <f>(((IF(L41&lt;G41,G41,IF(L41&gt;K41,K41,L41)))-(IF(L41&lt;G41,G41,IF(AND(L41&gt;=G41,L41&lt;H41),G41,IF(AND(L41&gt;=H41,L41&lt;I41),H41,IF(AND(L41&gt;=I41,L41&lt;J41),I41,IF(AND(L41&gt;=J41,L41&lt;K41),J41,IF(L41&gt;=K41,K41,"0"))))))))/(K41-J41))+IF(L41&lt;G41,"1",IF(AND(L41&gt;=G41,L41&lt;H41),"1",IF(AND(L41&gt;=H41,L41&lt;I41),"2",IF(AND(L41&gt;=I41,L41&lt;J41),"3",IF(AND(L41&gt;=J41,L41&lt;K41),"4",IF(L41&gt;=K41,"5","0"))))))</f>
        <v>5</v>
      </c>
      <c r="N41" s="128">
        <f t="shared" si="6"/>
        <v>0.06</v>
      </c>
    </row>
    <row r="42" spans="1:24" ht="15.75" customHeight="1">
      <c r="A42" s="112" t="s">
        <v>113</v>
      </c>
      <c r="B42" s="259">
        <v>1.25</v>
      </c>
      <c r="C42" s="290" t="s">
        <v>153</v>
      </c>
      <c r="D42" s="291"/>
      <c r="E42" s="292"/>
      <c r="F42" s="294"/>
      <c r="G42" s="189"/>
      <c r="H42" s="295"/>
      <c r="I42" s="295"/>
      <c r="J42" s="295"/>
      <c r="K42" s="295"/>
      <c r="L42" s="194"/>
      <c r="M42" s="194"/>
      <c r="N42" s="196"/>
    </row>
    <row r="43" spans="1:24" ht="15.75" customHeight="1">
      <c r="A43" s="112"/>
      <c r="B43" s="259"/>
      <c r="C43" s="134" t="s">
        <v>154</v>
      </c>
      <c r="D43" s="41" t="s">
        <v>130</v>
      </c>
      <c r="E43" s="296" t="s">
        <v>116</v>
      </c>
      <c r="F43" s="297">
        <v>0.5</v>
      </c>
      <c r="G43" s="240" t="s">
        <v>121</v>
      </c>
      <c r="H43" s="299" t="s">
        <v>122</v>
      </c>
      <c r="I43" s="299" t="s">
        <v>123</v>
      </c>
      <c r="J43" s="299" t="s">
        <v>124</v>
      </c>
      <c r="K43" s="299" t="s">
        <v>125</v>
      </c>
      <c r="L43" s="39">
        <v>3</v>
      </c>
      <c r="M43" s="39">
        <v>3</v>
      </c>
      <c r="N43" s="128">
        <f t="shared" ref="N43:N45" si="10">SUM(M43*F43)/100</f>
        <v>1.4999999999999999E-2</v>
      </c>
    </row>
    <row r="44" spans="1:24" ht="15.75" customHeight="1">
      <c r="A44" s="112"/>
      <c r="B44" s="259"/>
      <c r="C44" s="114" t="s">
        <v>155</v>
      </c>
      <c r="D44" s="300" t="s">
        <v>130</v>
      </c>
      <c r="E44" s="301" t="s">
        <v>116</v>
      </c>
      <c r="F44" s="297">
        <v>0.5</v>
      </c>
      <c r="G44" s="302" t="s">
        <v>121</v>
      </c>
      <c r="H44" s="303" t="s">
        <v>122</v>
      </c>
      <c r="I44" s="303" t="s">
        <v>123</v>
      </c>
      <c r="J44" s="303" t="s">
        <v>124</v>
      </c>
      <c r="K44" s="303" t="s">
        <v>125</v>
      </c>
      <c r="L44" s="215">
        <v>0</v>
      </c>
      <c r="M44" s="215">
        <v>0</v>
      </c>
      <c r="N44" s="128">
        <f t="shared" si="10"/>
        <v>0</v>
      </c>
    </row>
    <row r="45" spans="1:24" ht="15.75" customHeight="1">
      <c r="A45" s="112"/>
      <c r="B45" s="259"/>
      <c r="C45" s="134" t="s">
        <v>156</v>
      </c>
      <c r="D45" s="304" t="s">
        <v>130</v>
      </c>
      <c r="E45" s="305" t="s">
        <v>116</v>
      </c>
      <c r="F45" s="307">
        <v>0.5</v>
      </c>
      <c r="G45" s="248" t="s">
        <v>121</v>
      </c>
      <c r="H45" s="308" t="s">
        <v>122</v>
      </c>
      <c r="I45" s="308" t="s">
        <v>123</v>
      </c>
      <c r="J45" s="308" t="s">
        <v>124</v>
      </c>
      <c r="K45" s="308" t="s">
        <v>125</v>
      </c>
      <c r="L45" s="284">
        <v>0</v>
      </c>
      <c r="M45" s="284">
        <v>0</v>
      </c>
      <c r="N45" s="128">
        <f t="shared" si="10"/>
        <v>0</v>
      </c>
    </row>
    <row r="46" spans="1:24" ht="15.75" customHeight="1">
      <c r="A46" s="112" t="s">
        <v>113</v>
      </c>
      <c r="B46" s="259">
        <v>1.26</v>
      </c>
      <c r="C46" s="290" t="s">
        <v>157</v>
      </c>
      <c r="D46" s="309"/>
      <c r="E46" s="292"/>
      <c r="F46" s="294"/>
      <c r="G46" s="189"/>
      <c r="H46" s="295"/>
      <c r="I46" s="295"/>
      <c r="J46" s="295"/>
      <c r="K46" s="295"/>
      <c r="L46" s="194"/>
      <c r="M46" s="194"/>
      <c r="N46" s="196"/>
    </row>
    <row r="47" spans="1:24" ht="15.75" customHeight="1">
      <c r="A47" s="225"/>
      <c r="B47" s="259"/>
      <c r="C47" s="114" t="s">
        <v>158</v>
      </c>
      <c r="D47" s="41" t="s">
        <v>130</v>
      </c>
      <c r="E47" s="296" t="s">
        <v>116</v>
      </c>
      <c r="F47" s="254">
        <v>0.5</v>
      </c>
      <c r="G47" s="240" t="s">
        <v>121</v>
      </c>
      <c r="H47" s="299" t="s">
        <v>122</v>
      </c>
      <c r="I47" s="299" t="s">
        <v>123</v>
      </c>
      <c r="J47" s="299" t="s">
        <v>124</v>
      </c>
      <c r="K47" s="299" t="s">
        <v>125</v>
      </c>
      <c r="L47" s="39">
        <v>2</v>
      </c>
      <c r="M47" s="39">
        <v>2</v>
      </c>
      <c r="N47" s="128">
        <f t="shared" ref="N47:N53" si="11">SUM(M47*F47)/100</f>
        <v>0.01</v>
      </c>
    </row>
    <row r="48" spans="1:24" ht="15.75" customHeight="1">
      <c r="A48" s="225"/>
      <c r="B48" s="259"/>
      <c r="C48" s="114" t="s">
        <v>159</v>
      </c>
      <c r="D48" s="155" t="s">
        <v>130</v>
      </c>
      <c r="E48" s="301" t="s">
        <v>116</v>
      </c>
      <c r="F48" s="254">
        <v>0.5</v>
      </c>
      <c r="G48" s="302" t="s">
        <v>121</v>
      </c>
      <c r="H48" s="303" t="s">
        <v>122</v>
      </c>
      <c r="I48" s="303" t="s">
        <v>123</v>
      </c>
      <c r="J48" s="303" t="s">
        <v>124</v>
      </c>
      <c r="K48" s="303" t="s">
        <v>125</v>
      </c>
      <c r="L48" s="223">
        <v>0</v>
      </c>
      <c r="M48" s="223">
        <v>0</v>
      </c>
      <c r="N48" s="128">
        <f t="shared" si="11"/>
        <v>0</v>
      </c>
    </row>
    <row r="49" spans="1:14" ht="15.75" customHeight="1">
      <c r="A49" s="225"/>
      <c r="B49" s="312"/>
      <c r="C49" s="313" t="s">
        <v>160</v>
      </c>
      <c r="D49" s="300" t="s">
        <v>130</v>
      </c>
      <c r="E49" s="301" t="s">
        <v>116</v>
      </c>
      <c r="F49" s="254">
        <v>0.5</v>
      </c>
      <c r="G49" s="302" t="s">
        <v>121</v>
      </c>
      <c r="H49" s="303" t="s">
        <v>122</v>
      </c>
      <c r="I49" s="303" t="s">
        <v>123</v>
      </c>
      <c r="J49" s="303" t="s">
        <v>124</v>
      </c>
      <c r="K49" s="303" t="s">
        <v>125</v>
      </c>
      <c r="L49" s="215">
        <v>0</v>
      </c>
      <c r="M49" s="215">
        <v>0</v>
      </c>
      <c r="N49" s="128">
        <f t="shared" si="11"/>
        <v>0</v>
      </c>
    </row>
    <row r="50" spans="1:14" ht="15.75" customHeight="1">
      <c r="A50" s="225"/>
      <c r="B50" s="259"/>
      <c r="C50" s="114" t="s">
        <v>161</v>
      </c>
      <c r="D50" s="300">
        <v>1</v>
      </c>
      <c r="E50" s="301" t="s">
        <v>116</v>
      </c>
      <c r="F50" s="254">
        <v>0.5</v>
      </c>
      <c r="G50" s="302">
        <v>80</v>
      </c>
      <c r="H50" s="315">
        <v>85</v>
      </c>
      <c r="I50" s="315">
        <v>90</v>
      </c>
      <c r="J50" s="315">
        <v>95</v>
      </c>
      <c r="K50" s="315">
        <v>100</v>
      </c>
      <c r="L50" s="215">
        <v>2</v>
      </c>
      <c r="M50" s="128">
        <v>2</v>
      </c>
      <c r="N50" s="128">
        <f t="shared" si="11"/>
        <v>0.01</v>
      </c>
    </row>
    <row r="51" spans="1:14" ht="15.75" customHeight="1">
      <c r="A51" s="112"/>
      <c r="B51" s="259"/>
      <c r="C51" s="134" t="s">
        <v>162</v>
      </c>
      <c r="D51" s="300">
        <v>1</v>
      </c>
      <c r="E51" s="301" t="s">
        <v>116</v>
      </c>
      <c r="F51" s="254">
        <v>0.5</v>
      </c>
      <c r="G51" s="302" t="s">
        <v>121</v>
      </c>
      <c r="H51" s="303" t="s">
        <v>122</v>
      </c>
      <c r="I51" s="303" t="s">
        <v>123</v>
      </c>
      <c r="J51" s="303" t="s">
        <v>124</v>
      </c>
      <c r="K51" s="303" t="s">
        <v>125</v>
      </c>
      <c r="L51" s="317"/>
      <c r="M51" s="318">
        <v>0</v>
      </c>
      <c r="N51" s="128">
        <f t="shared" si="11"/>
        <v>0</v>
      </c>
    </row>
    <row r="52" spans="1:14" ht="15.75" customHeight="1">
      <c r="A52" s="112" t="s">
        <v>113</v>
      </c>
      <c r="B52" s="259">
        <v>1.27</v>
      </c>
      <c r="C52" s="114" t="s">
        <v>163</v>
      </c>
      <c r="D52" s="300">
        <v>0.8</v>
      </c>
      <c r="E52" s="301" t="s">
        <v>116</v>
      </c>
      <c r="F52" s="254">
        <v>1</v>
      </c>
      <c r="G52" s="302">
        <v>40</v>
      </c>
      <c r="H52" s="315">
        <v>50</v>
      </c>
      <c r="I52" s="315">
        <v>60</v>
      </c>
      <c r="J52" s="315">
        <v>70</v>
      </c>
      <c r="K52" s="315">
        <v>80</v>
      </c>
      <c r="L52" s="317"/>
      <c r="M52" s="128">
        <f t="shared" ref="M52:M53" si="12">(((IF(L52&lt;G52,G52,IF(L52&gt;K52,K52,L52)))-(IF(L52&lt;G52,G52,IF(AND(L52&gt;=G52,L52&lt;H52),G52,IF(AND(L52&gt;=H52,L52&lt;I52),H52,IF(AND(L52&gt;=I52,L52&lt;J52),I52,IF(AND(L52&gt;=J52,L52&lt;K52),J52,IF(L52&gt;=K52,K52,"0"))))))))/(K52-J52))+IF(L52&lt;G52,"1",IF(AND(L52&gt;=G52,L52&lt;H52),"1",IF(AND(L52&gt;=H52,L52&lt;I52),"2",IF(AND(L52&gt;=I52,L52&lt;J52),"3",IF(AND(L52&gt;=J52,L52&lt;K52),"4",IF(L52&gt;=K52,"5","0"))))))</f>
        <v>1</v>
      </c>
      <c r="N52" s="128">
        <f t="shared" si="11"/>
        <v>0.01</v>
      </c>
    </row>
    <row r="53" spans="1:14" ht="15.75" customHeight="1">
      <c r="A53" s="320"/>
      <c r="B53" s="279">
        <v>1.28</v>
      </c>
      <c r="C53" s="250" t="s">
        <v>164</v>
      </c>
      <c r="D53" s="304">
        <v>0.8</v>
      </c>
      <c r="E53" s="305" t="s">
        <v>116</v>
      </c>
      <c r="F53" s="322">
        <v>0.5</v>
      </c>
      <c r="G53" s="323">
        <v>70</v>
      </c>
      <c r="H53" s="323">
        <v>75</v>
      </c>
      <c r="I53" s="323">
        <v>80</v>
      </c>
      <c r="J53" s="323">
        <v>85</v>
      </c>
      <c r="K53" s="323">
        <v>90</v>
      </c>
      <c r="L53" s="324"/>
      <c r="M53" s="128">
        <f t="shared" si="12"/>
        <v>1</v>
      </c>
      <c r="N53" s="128">
        <f t="shared" si="11"/>
        <v>5.0000000000000001E-3</v>
      </c>
    </row>
    <row r="54" spans="1:14" ht="15.75" customHeight="1">
      <c r="A54" s="320"/>
      <c r="B54" s="326">
        <v>1.29</v>
      </c>
      <c r="C54" s="327" t="s">
        <v>165</v>
      </c>
      <c r="D54" s="291"/>
      <c r="E54" s="292"/>
      <c r="F54" s="189"/>
      <c r="G54" s="189"/>
      <c r="H54" s="295"/>
      <c r="I54" s="189"/>
      <c r="J54" s="189"/>
      <c r="K54" s="295"/>
      <c r="L54" s="194"/>
      <c r="M54" s="194"/>
      <c r="N54" s="196"/>
    </row>
    <row r="55" spans="1:14" ht="15.75" customHeight="1">
      <c r="A55" s="153"/>
      <c r="B55" s="328"/>
      <c r="C55" s="250" t="s">
        <v>166</v>
      </c>
      <c r="D55" s="329">
        <v>0.6</v>
      </c>
      <c r="E55" s="296" t="s">
        <v>116</v>
      </c>
      <c r="F55" s="297">
        <v>0.5</v>
      </c>
      <c r="G55" s="171">
        <v>40</v>
      </c>
      <c r="H55" s="171">
        <v>45</v>
      </c>
      <c r="I55" s="171">
        <v>50</v>
      </c>
      <c r="J55" s="171">
        <v>55</v>
      </c>
      <c r="K55" s="171">
        <v>60</v>
      </c>
      <c r="L55" s="39"/>
      <c r="M55" s="128">
        <f t="shared" ref="M55:M57" si="13">(((IF(L55&lt;G55,G55,IF(L55&gt;K55,K55,L55)))-(IF(L55&lt;G55,G55,IF(AND(L55&gt;=G55,L55&lt;H55),G55,IF(AND(L55&gt;=H55,L55&lt;I55),H55,IF(AND(L55&gt;=I55,L55&lt;J55),I55,IF(AND(L55&gt;=J55,L55&lt;K55),J55,IF(L55&gt;=K55,K55,"0"))))))))/(K55-J55))+IF(L55&lt;G55,"1",IF(AND(L55&gt;=G55,L55&lt;H55),"1",IF(AND(L55&gt;=H55,L55&lt;I55),"2",IF(AND(L55&gt;=I55,L55&lt;J55),"3",IF(AND(L55&gt;=J55,L55&lt;K55),"4",IF(L55&gt;=K55,"5","0"))))))</f>
        <v>1</v>
      </c>
      <c r="N55" s="128">
        <f t="shared" ref="N55:N60" si="14">SUM(M55*F55)/100</f>
        <v>5.0000000000000001E-3</v>
      </c>
    </row>
    <row r="56" spans="1:14" ht="15.75" customHeight="1">
      <c r="A56" s="153"/>
      <c r="B56" s="331"/>
      <c r="C56" s="250" t="s">
        <v>167</v>
      </c>
      <c r="D56" s="300">
        <v>0.5</v>
      </c>
      <c r="E56" s="301" t="s">
        <v>116</v>
      </c>
      <c r="F56" s="254">
        <v>0.5</v>
      </c>
      <c r="G56" s="127">
        <v>30</v>
      </c>
      <c r="H56" s="127">
        <v>35</v>
      </c>
      <c r="I56" s="127">
        <v>40</v>
      </c>
      <c r="J56" s="127">
        <v>45</v>
      </c>
      <c r="K56" s="127">
        <v>50</v>
      </c>
      <c r="L56" s="215"/>
      <c r="M56" s="128">
        <f t="shared" si="13"/>
        <v>1</v>
      </c>
      <c r="N56" s="128">
        <f t="shared" si="14"/>
        <v>5.0000000000000001E-3</v>
      </c>
    </row>
    <row r="57" spans="1:14" ht="15.75" customHeight="1">
      <c r="A57" s="112"/>
      <c r="B57" s="312"/>
      <c r="C57" s="250" t="s">
        <v>168</v>
      </c>
      <c r="D57" s="300">
        <v>0.4</v>
      </c>
      <c r="E57" s="301" t="s">
        <v>116</v>
      </c>
      <c r="F57" s="254">
        <v>0.5</v>
      </c>
      <c r="G57" s="127">
        <v>20</v>
      </c>
      <c r="H57" s="127">
        <v>25</v>
      </c>
      <c r="I57" s="127">
        <v>30</v>
      </c>
      <c r="J57" s="127">
        <v>35</v>
      </c>
      <c r="K57" s="127">
        <v>40</v>
      </c>
      <c r="L57" s="215"/>
      <c r="M57" s="128">
        <f t="shared" si="13"/>
        <v>1</v>
      </c>
      <c r="N57" s="128">
        <f t="shared" si="14"/>
        <v>5.0000000000000001E-3</v>
      </c>
    </row>
    <row r="58" spans="1:14" ht="15.75" customHeight="1">
      <c r="A58" s="225" t="s">
        <v>169</v>
      </c>
      <c r="B58" s="259">
        <v>1.3</v>
      </c>
      <c r="C58" s="332" t="s">
        <v>170</v>
      </c>
      <c r="D58" s="333"/>
      <c r="E58" s="333" t="s">
        <v>116</v>
      </c>
      <c r="F58" s="335">
        <v>0</v>
      </c>
      <c r="G58" s="302" t="s">
        <v>121</v>
      </c>
      <c r="H58" s="303" t="s">
        <v>122</v>
      </c>
      <c r="I58" s="303" t="s">
        <v>123</v>
      </c>
      <c r="J58" s="303" t="s">
        <v>124</v>
      </c>
      <c r="K58" s="303" t="s">
        <v>125</v>
      </c>
      <c r="L58" s="165" t="s">
        <v>129</v>
      </c>
      <c r="M58" s="215">
        <v>2</v>
      </c>
      <c r="N58" s="128">
        <f t="shared" si="14"/>
        <v>0</v>
      </c>
    </row>
    <row r="59" spans="1:14" ht="15.75" customHeight="1">
      <c r="A59" s="112"/>
      <c r="B59" s="216">
        <v>1.31</v>
      </c>
      <c r="C59" s="337" t="s">
        <v>171</v>
      </c>
      <c r="D59" s="338"/>
      <c r="E59" s="339"/>
      <c r="F59" s="335">
        <v>1.3</v>
      </c>
      <c r="G59" s="171">
        <v>2</v>
      </c>
      <c r="H59" s="171">
        <v>4</v>
      </c>
      <c r="I59" s="171">
        <v>6</v>
      </c>
      <c r="J59" s="171">
        <v>8</v>
      </c>
      <c r="K59" s="171">
        <v>10</v>
      </c>
      <c r="L59" s="165"/>
      <c r="M59" s="128">
        <v>5</v>
      </c>
      <c r="N59" s="128">
        <f t="shared" si="14"/>
        <v>6.5000000000000002E-2</v>
      </c>
    </row>
    <row r="60" spans="1:14" ht="15.75" customHeight="1">
      <c r="A60" s="225"/>
      <c r="B60" s="279">
        <v>1.32</v>
      </c>
      <c r="C60" s="342" t="s">
        <v>172</v>
      </c>
      <c r="D60" s="344"/>
      <c r="E60" s="345"/>
      <c r="F60" s="271">
        <v>1.2</v>
      </c>
      <c r="G60" s="346">
        <v>1</v>
      </c>
      <c r="H60" s="346">
        <v>2</v>
      </c>
      <c r="I60" s="346">
        <v>3</v>
      </c>
      <c r="J60" s="346">
        <v>4</v>
      </c>
      <c r="K60" s="346">
        <v>5</v>
      </c>
      <c r="L60" s="182"/>
      <c r="M60" s="324">
        <v>5</v>
      </c>
      <c r="N60" s="324">
        <f t="shared" si="14"/>
        <v>0.06</v>
      </c>
    </row>
    <row r="61" spans="1:14" ht="15.75" customHeight="1">
      <c r="A61" s="225"/>
      <c r="B61" s="348"/>
      <c r="C61" s="350" t="s">
        <v>173</v>
      </c>
      <c r="D61" s="351"/>
      <c r="E61" s="351"/>
      <c r="F61" s="354">
        <v>30</v>
      </c>
      <c r="G61" s="355"/>
      <c r="H61" s="355"/>
      <c r="I61" s="355"/>
      <c r="J61" s="355"/>
      <c r="K61" s="355"/>
      <c r="L61" s="355"/>
      <c r="M61" s="355"/>
      <c r="N61" s="355"/>
    </row>
    <row r="62" spans="1:14" ht="15.75" customHeight="1">
      <c r="A62" s="225"/>
      <c r="B62" s="357"/>
      <c r="C62" s="156" t="s">
        <v>174</v>
      </c>
      <c r="D62" s="359"/>
      <c r="E62" s="361"/>
      <c r="F62" s="275"/>
      <c r="G62" s="154"/>
      <c r="H62" s="154"/>
      <c r="I62" s="154"/>
      <c r="J62" s="154"/>
      <c r="K62" s="154"/>
      <c r="L62" s="154"/>
      <c r="M62" s="154"/>
      <c r="N62" s="154"/>
    </row>
    <row r="63" spans="1:14" ht="15.75" customHeight="1">
      <c r="A63" s="225" t="s">
        <v>169</v>
      </c>
      <c r="B63" s="363">
        <v>2.1</v>
      </c>
      <c r="C63" s="365" t="s">
        <v>175</v>
      </c>
      <c r="D63" s="367" t="s">
        <v>53</v>
      </c>
      <c r="E63" s="369" t="s">
        <v>116</v>
      </c>
      <c r="F63" s="282">
        <v>3</v>
      </c>
      <c r="G63" s="289" t="s">
        <v>121</v>
      </c>
      <c r="H63" s="289" t="s">
        <v>122</v>
      </c>
      <c r="I63" s="289" t="s">
        <v>123</v>
      </c>
      <c r="J63" s="289" t="s">
        <v>124</v>
      </c>
      <c r="K63" s="289" t="s">
        <v>125</v>
      </c>
      <c r="L63" s="371">
        <v>5</v>
      </c>
      <c r="M63" s="371">
        <v>5</v>
      </c>
      <c r="N63" s="172">
        <f>SUM(M63*F63)/100</f>
        <v>0.15</v>
      </c>
    </row>
    <row r="64" spans="1:14" ht="15.75" customHeight="1">
      <c r="A64" s="225" t="s">
        <v>169</v>
      </c>
      <c r="B64" s="358">
        <v>2.2000000000000002</v>
      </c>
      <c r="C64" s="341" t="s">
        <v>176</v>
      </c>
      <c r="D64" s="364"/>
      <c r="E64" s="366"/>
      <c r="F64" s="368"/>
      <c r="G64" s="194"/>
      <c r="H64" s="194"/>
      <c r="I64" s="194"/>
      <c r="J64" s="194"/>
      <c r="K64" s="194"/>
      <c r="L64" s="194"/>
      <c r="M64" s="194"/>
      <c r="N64" s="196"/>
    </row>
    <row r="65" spans="1:14" ht="15.75" customHeight="1">
      <c r="A65" s="225"/>
      <c r="B65" s="259"/>
      <c r="C65" s="360" t="s">
        <v>177</v>
      </c>
      <c r="D65" s="370" t="s">
        <v>178</v>
      </c>
      <c r="E65" s="372" t="s">
        <v>94</v>
      </c>
      <c r="F65" s="374">
        <v>1.5</v>
      </c>
      <c r="G65" s="171">
        <v>20</v>
      </c>
      <c r="H65" s="171">
        <v>25</v>
      </c>
      <c r="I65" s="171">
        <v>30</v>
      </c>
      <c r="J65" s="171">
        <v>35</v>
      </c>
      <c r="K65" s="171">
        <v>40</v>
      </c>
      <c r="L65" s="39">
        <v>29.27</v>
      </c>
      <c r="M65" s="128">
        <f t="shared" ref="M65:M66" si="15">(((IF(L65&lt;G65,G65,IF(L65&gt;K65,K65,L65)))-(IF(L65&lt;G65,G65,IF(AND(L65&gt;=G65,L65&lt;H65),G65,IF(AND(L65&gt;=H65,L65&lt;I65),H65,IF(AND(L65&gt;=I65,L65&lt;J65),I65,IF(AND(L65&gt;=J65,L65&lt;K65),J65,IF(L65&gt;=K65,K65,"0"))))))))/(K65-J65))+IF(L65&lt;G65,"1",IF(AND(L65&gt;=G65,L65&lt;H65),"1",IF(AND(L65&gt;=H65,L65&lt;I65),"2",IF(AND(L65&gt;=I65,L65&lt;J65),"3",IF(AND(L65&gt;=J65,L65&lt;K65),"4",IF(L65&gt;=K65,"5","0"))))))</f>
        <v>2.8540000000000001</v>
      </c>
      <c r="N65" s="128">
        <f t="shared" ref="N65:N81" si="16">SUM(M65*F65)/100</f>
        <v>4.2810000000000008E-2</v>
      </c>
    </row>
    <row r="66" spans="1:14" ht="15.75" customHeight="1">
      <c r="A66" s="112"/>
      <c r="B66" s="259"/>
      <c r="C66" s="360" t="s">
        <v>179</v>
      </c>
      <c r="D66" s="268" t="s">
        <v>180</v>
      </c>
      <c r="E66" s="274" t="s">
        <v>94</v>
      </c>
      <c r="F66" s="335">
        <v>1.5</v>
      </c>
      <c r="G66" s="127">
        <v>25</v>
      </c>
      <c r="H66" s="127">
        <v>30</v>
      </c>
      <c r="I66" s="127">
        <v>35</v>
      </c>
      <c r="J66" s="127">
        <v>40</v>
      </c>
      <c r="K66" s="276">
        <v>45</v>
      </c>
      <c r="L66" s="215">
        <v>37.840000000000003</v>
      </c>
      <c r="M66" s="128">
        <f t="shared" si="15"/>
        <v>3.5680000000000005</v>
      </c>
      <c r="N66" s="128">
        <f t="shared" si="16"/>
        <v>5.3520000000000005E-2</v>
      </c>
    </row>
    <row r="67" spans="1:14" ht="15.75" customHeight="1">
      <c r="A67" s="225" t="s">
        <v>39</v>
      </c>
      <c r="B67" s="358">
        <v>2.2999999999999998</v>
      </c>
      <c r="C67" s="260" t="s">
        <v>181</v>
      </c>
      <c r="D67" s="268" t="s">
        <v>97</v>
      </c>
      <c r="E67" s="274" t="s">
        <v>94</v>
      </c>
      <c r="F67" s="377">
        <v>2</v>
      </c>
      <c r="G67" s="276">
        <v>8</v>
      </c>
      <c r="H67" s="276">
        <v>7.75</v>
      </c>
      <c r="I67" s="379">
        <v>7.5</v>
      </c>
      <c r="J67" s="276">
        <v>7.25</v>
      </c>
      <c r="K67" s="276">
        <v>7</v>
      </c>
      <c r="L67" s="318">
        <v>3.7</v>
      </c>
      <c r="M67" s="128">
        <f>(((IF(L67&gt;G67,G67,IF(L67&lt;K67,K67,L67)))-(IF(L67&lt;G67,G67,IF(AND(L67&gt;=G67,L67&lt;H67),G67,IF(AND(L67&gt;=H67,L67&lt;I67),H67,IF(AND(L67&gt;=I67,L67&lt;J67),I67,IF(AND(L67&gt;=J67,L67&lt;K67),J67,IF(L67&gt;=K67,K67,"0"))))))))/(K67-J67))+IF(L67&lt;G67,"1",IF(AND(L67&gt;=G67,L67&lt;H67),"1",IF(AND(L67&gt;=H67,L67&lt;I67),"2",IF(AND(L67&gt;=I67,L67&lt;J67),"3",IF(AND(L67&gt;=J67,L67&lt;K67),"4",IF(L67&gt;=K67,"5","0"))))))</f>
        <v>5</v>
      </c>
      <c r="N67" s="128">
        <f t="shared" si="16"/>
        <v>0.1</v>
      </c>
    </row>
    <row r="68" spans="1:14" ht="15.75" customHeight="1">
      <c r="A68" s="225" t="s">
        <v>169</v>
      </c>
      <c r="B68" s="358">
        <v>2.4</v>
      </c>
      <c r="C68" s="360" t="s">
        <v>182</v>
      </c>
      <c r="D68" s="268"/>
      <c r="E68" s="388"/>
      <c r="F68" s="282">
        <v>3</v>
      </c>
      <c r="G68" s="382"/>
      <c r="H68" s="382"/>
      <c r="I68" s="382"/>
      <c r="J68" s="382"/>
      <c r="K68" s="382"/>
      <c r="L68" s="284"/>
      <c r="M68" s="284">
        <v>2</v>
      </c>
      <c r="N68" s="128">
        <f t="shared" si="16"/>
        <v>0.06</v>
      </c>
    </row>
    <row r="69" spans="1:14" ht="18.75" customHeight="1">
      <c r="A69" s="112" t="s">
        <v>39</v>
      </c>
      <c r="B69" s="358">
        <v>2.5</v>
      </c>
      <c r="C69" s="384" t="s">
        <v>183</v>
      </c>
      <c r="D69" s="268">
        <v>0.2</v>
      </c>
      <c r="E69" s="274" t="s">
        <v>94</v>
      </c>
      <c r="F69" s="368"/>
      <c r="G69" s="276">
        <v>16</v>
      </c>
      <c r="H69" s="276">
        <v>18</v>
      </c>
      <c r="I69" s="276">
        <v>20</v>
      </c>
      <c r="J69" s="276">
        <v>22</v>
      </c>
      <c r="K69" s="276">
        <v>24</v>
      </c>
      <c r="L69" s="318"/>
      <c r="M69" s="128"/>
      <c r="N69" s="128">
        <f t="shared" si="16"/>
        <v>0</v>
      </c>
    </row>
    <row r="70" spans="1:14" ht="15.75" customHeight="1">
      <c r="A70" s="112"/>
      <c r="B70" s="358"/>
      <c r="C70" s="285" t="s">
        <v>184</v>
      </c>
      <c r="D70" s="268">
        <v>0.1</v>
      </c>
      <c r="E70" s="274"/>
      <c r="F70" s="392"/>
      <c r="G70" s="87">
        <v>6</v>
      </c>
      <c r="H70" s="87">
        <v>8</v>
      </c>
      <c r="I70" s="87">
        <v>10</v>
      </c>
      <c r="J70" s="87">
        <v>12</v>
      </c>
      <c r="K70" s="87">
        <v>14</v>
      </c>
      <c r="L70" s="390">
        <v>10.42</v>
      </c>
      <c r="M70" s="128">
        <f t="shared" ref="M70:M72" si="17">(((IF(L70&lt;G70,G70,IF(L70&gt;K70,K70,L70)))-(IF(L70&lt;G70,G70,IF(AND(L70&gt;=G70,L70&lt;H70),G70,IF(AND(L70&gt;=H70,L70&lt;I70),H70,IF(AND(L70&gt;=I70,L70&lt;J70),I70,IF(AND(L70&gt;=J70,L70&lt;K70),J70,IF(L70&gt;=K70,K70,"0"))))))))/(K70-J70))+IF(L70&lt;G70,"1",IF(AND(L70&gt;=G70,L70&lt;H70),"1",IF(AND(L70&gt;=H70,L70&lt;I70),"2",IF(AND(L70&gt;=I70,L70&lt;J70),"3",IF(AND(L70&gt;=J70,L70&lt;K70),"4",IF(L70&gt;=K70,"5","0"))))))</f>
        <v>3.21</v>
      </c>
      <c r="N70" s="128">
        <f t="shared" si="16"/>
        <v>0</v>
      </c>
    </row>
    <row r="71" spans="1:14" ht="15.75" customHeight="1">
      <c r="A71" s="112"/>
      <c r="B71" s="358"/>
      <c r="C71" s="280" t="s">
        <v>185</v>
      </c>
      <c r="D71" s="268">
        <v>0.2</v>
      </c>
      <c r="E71" s="274"/>
      <c r="F71" s="275">
        <v>0</v>
      </c>
      <c r="G71" s="276">
        <v>16</v>
      </c>
      <c r="H71" s="276">
        <v>18</v>
      </c>
      <c r="I71" s="276">
        <v>20</v>
      </c>
      <c r="J71" s="276">
        <v>22</v>
      </c>
      <c r="K71" s="276">
        <v>24</v>
      </c>
      <c r="L71" s="318"/>
      <c r="M71" s="128">
        <f t="shared" si="17"/>
        <v>1</v>
      </c>
      <c r="N71" s="128">
        <f t="shared" si="16"/>
        <v>0</v>
      </c>
    </row>
    <row r="72" spans="1:14" ht="15.75" customHeight="1">
      <c r="A72" s="112"/>
      <c r="B72" s="358"/>
      <c r="C72" s="360" t="s">
        <v>186</v>
      </c>
      <c r="D72" s="268">
        <v>0.3</v>
      </c>
      <c r="E72" s="274"/>
      <c r="F72" s="275">
        <v>2</v>
      </c>
      <c r="G72" s="276">
        <v>26</v>
      </c>
      <c r="H72" s="276">
        <v>28</v>
      </c>
      <c r="I72" s="276">
        <v>30</v>
      </c>
      <c r="J72" s="276">
        <v>32</v>
      </c>
      <c r="K72" s="276">
        <v>34</v>
      </c>
      <c r="L72" s="215">
        <v>42.03</v>
      </c>
      <c r="M72" s="128">
        <f t="shared" si="17"/>
        <v>5</v>
      </c>
      <c r="N72" s="128">
        <f t="shared" si="16"/>
        <v>0.1</v>
      </c>
    </row>
    <row r="73" spans="1:14" ht="15.75" customHeight="1">
      <c r="A73" s="225" t="s">
        <v>169</v>
      </c>
      <c r="B73" s="358">
        <v>2.6</v>
      </c>
      <c r="C73" s="360" t="s">
        <v>187</v>
      </c>
      <c r="D73" s="268" t="s">
        <v>188</v>
      </c>
      <c r="E73" s="274" t="s">
        <v>94</v>
      </c>
      <c r="F73" s="275">
        <v>0</v>
      </c>
      <c r="G73" s="276">
        <v>14</v>
      </c>
      <c r="H73" s="276">
        <v>13</v>
      </c>
      <c r="I73" s="276">
        <v>12</v>
      </c>
      <c r="J73" s="276">
        <v>11</v>
      </c>
      <c r="K73" s="276">
        <v>10</v>
      </c>
      <c r="L73" s="215">
        <v>12.41</v>
      </c>
      <c r="M73" s="128">
        <f>(((IF(L73&gt;G73,G73,IF(L73&lt;K73,K73,L73)))-(IF(L73&lt;G73,G73,IF(AND(L73&gt;=G73,L73&lt;H73),G73,IF(AND(L73&gt;=H73,L73&lt;I73),H73,IF(AND(L73&gt;=I73,L73&lt;J73),I73,IF(AND(L73&gt;=J73,L73&lt;K73),J73,IF(L73&gt;=K73,K73,"0"))))))))/(K73-J73))+IF(L73&lt;G73,"1",IF(AND(L73&gt;=G73,L73&lt;H73),"1",IF(AND(L73&gt;=H73,L73&lt;I73),"2",IF(AND(L73&gt;=I73,L73&lt;J73),"3",IF(AND(L73&gt;=J73,L73&lt;K73),"4",IF(L73&gt;=K73,"5","0"))))))</f>
        <v>2.59</v>
      </c>
      <c r="N73" s="128">
        <f t="shared" si="16"/>
        <v>0</v>
      </c>
    </row>
    <row r="74" spans="1:14" ht="15.75" customHeight="1">
      <c r="A74" s="225" t="s">
        <v>169</v>
      </c>
      <c r="B74" s="358">
        <v>2.7</v>
      </c>
      <c r="C74" s="384" t="s">
        <v>189</v>
      </c>
      <c r="D74" s="268">
        <v>0.85</v>
      </c>
      <c r="E74" s="274" t="s">
        <v>143</v>
      </c>
      <c r="F74" s="275">
        <v>3</v>
      </c>
      <c r="G74" s="276">
        <v>73</v>
      </c>
      <c r="H74" s="276">
        <v>76</v>
      </c>
      <c r="I74" s="276">
        <v>79</v>
      </c>
      <c r="J74" s="276">
        <v>82</v>
      </c>
      <c r="K74" s="276">
        <v>85</v>
      </c>
      <c r="L74" s="215">
        <v>81.08</v>
      </c>
      <c r="M74" s="128">
        <f t="shared" ref="M74:M78" si="18">(((IF(L74&lt;G74,G74,IF(L74&gt;K74,K74,L74)))-(IF(L74&lt;G74,G74,IF(AND(L74&gt;=G74,L74&lt;H74),G74,IF(AND(L74&gt;=H74,L74&lt;I74),H74,IF(AND(L74&gt;=I74,L74&lt;J74),I74,IF(AND(L74&gt;=J74,L74&lt;K74),J74,IF(L74&gt;=K74,K74,"0"))))))))/(K74-J74))+IF(L74&lt;G74,"1",IF(AND(L74&gt;=G74,L74&lt;H74),"1",IF(AND(L74&gt;=H74,L74&lt;I74),"2",IF(AND(L74&gt;=I74,L74&lt;J74),"3",IF(AND(L74&gt;=J74,L74&lt;K74),"4",IF(L74&gt;=K74,"5","0"))))))</f>
        <v>3.6933333333333329</v>
      </c>
      <c r="N74" s="128">
        <f t="shared" si="16"/>
        <v>0.11079999999999998</v>
      </c>
    </row>
    <row r="75" spans="1:14" ht="15.75" customHeight="1">
      <c r="A75" s="225" t="s">
        <v>39</v>
      </c>
      <c r="B75" s="358">
        <v>2.8</v>
      </c>
      <c r="C75" s="260" t="s">
        <v>228</v>
      </c>
      <c r="D75" s="268" t="s">
        <v>191</v>
      </c>
      <c r="E75" s="274" t="s">
        <v>94</v>
      </c>
      <c r="F75" s="275">
        <v>2</v>
      </c>
      <c r="G75" s="276">
        <v>58</v>
      </c>
      <c r="H75" s="276">
        <v>60</v>
      </c>
      <c r="I75" s="276">
        <v>62</v>
      </c>
      <c r="J75" s="276">
        <v>64</v>
      </c>
      <c r="K75" s="276">
        <v>66</v>
      </c>
      <c r="L75" s="215">
        <v>44.19</v>
      </c>
      <c r="M75" s="128">
        <f t="shared" si="18"/>
        <v>1</v>
      </c>
      <c r="N75" s="128">
        <f t="shared" si="16"/>
        <v>0.02</v>
      </c>
    </row>
    <row r="76" spans="1:14" ht="15.75" customHeight="1">
      <c r="A76" s="112" t="s">
        <v>39</v>
      </c>
      <c r="B76" s="358">
        <v>2.9</v>
      </c>
      <c r="C76" s="360" t="s">
        <v>192</v>
      </c>
      <c r="D76" s="268">
        <v>0.7</v>
      </c>
      <c r="E76" s="274"/>
      <c r="F76" s="275">
        <v>2</v>
      </c>
      <c r="G76" s="276">
        <v>60</v>
      </c>
      <c r="H76" s="276">
        <v>65</v>
      </c>
      <c r="I76" s="276">
        <v>70</v>
      </c>
      <c r="J76" s="276">
        <v>75</v>
      </c>
      <c r="K76" s="276">
        <v>80</v>
      </c>
      <c r="L76" s="215"/>
      <c r="M76" s="128">
        <f t="shared" si="18"/>
        <v>1</v>
      </c>
      <c r="N76" s="128">
        <f t="shared" si="16"/>
        <v>0.02</v>
      </c>
    </row>
    <row r="77" spans="1:14" ht="18.75" customHeight="1">
      <c r="A77" s="112" t="s">
        <v>193</v>
      </c>
      <c r="B77" s="259">
        <v>2.1</v>
      </c>
      <c r="C77" s="360" t="s">
        <v>194</v>
      </c>
      <c r="D77" s="268" t="s">
        <v>195</v>
      </c>
      <c r="E77" s="274" t="s">
        <v>94</v>
      </c>
      <c r="F77" s="395">
        <v>2</v>
      </c>
      <c r="G77" s="276">
        <v>51</v>
      </c>
      <c r="H77" s="276">
        <v>52</v>
      </c>
      <c r="I77" s="276">
        <v>53</v>
      </c>
      <c r="J77" s="276">
        <v>54</v>
      </c>
      <c r="K77" s="276">
        <v>55</v>
      </c>
      <c r="L77" s="215">
        <v>58.3</v>
      </c>
      <c r="M77" s="128">
        <f t="shared" si="18"/>
        <v>5</v>
      </c>
      <c r="N77" s="128">
        <f t="shared" si="16"/>
        <v>0.1</v>
      </c>
    </row>
    <row r="78" spans="1:14" ht="15.75" customHeight="1">
      <c r="A78" s="112"/>
      <c r="B78" s="259">
        <v>2.11</v>
      </c>
      <c r="C78" s="360" t="s">
        <v>196</v>
      </c>
      <c r="D78" s="399">
        <v>0.82499999999999996</v>
      </c>
      <c r="E78" s="274" t="s">
        <v>94</v>
      </c>
      <c r="F78" s="395">
        <v>2</v>
      </c>
      <c r="G78" s="276">
        <v>72.5</v>
      </c>
      <c r="H78" s="276">
        <v>75</v>
      </c>
      <c r="I78" s="276">
        <v>77.5</v>
      </c>
      <c r="J78" s="276">
        <v>80</v>
      </c>
      <c r="K78" s="276">
        <v>82.5</v>
      </c>
      <c r="L78" s="215">
        <v>79.55</v>
      </c>
      <c r="M78" s="128">
        <f t="shared" si="18"/>
        <v>3.819999999999999</v>
      </c>
      <c r="N78" s="128">
        <f t="shared" si="16"/>
        <v>7.6399999999999982E-2</v>
      </c>
    </row>
    <row r="79" spans="1:14" ht="15.75" customHeight="1">
      <c r="A79" s="400" t="s">
        <v>113</v>
      </c>
      <c r="B79" s="259">
        <v>2.12</v>
      </c>
      <c r="C79" s="341" t="s">
        <v>197</v>
      </c>
      <c r="D79" s="268"/>
      <c r="E79" s="274" t="s">
        <v>94</v>
      </c>
      <c r="F79" s="395">
        <v>2</v>
      </c>
      <c r="G79" s="276">
        <v>5.4</v>
      </c>
      <c r="H79" s="276">
        <v>4.4000000000000004</v>
      </c>
      <c r="I79" s="276">
        <v>3.4</v>
      </c>
      <c r="J79" s="276">
        <v>2.4</v>
      </c>
      <c r="K79" s="276">
        <v>1.4</v>
      </c>
      <c r="L79" s="215">
        <v>2.97</v>
      </c>
      <c r="M79" s="128">
        <f t="shared" ref="M79:M80" si="19">(((IF(L79&gt;G79,G79,IF(L79&lt;K79,K79,L79)))-(IF(L79&lt;G79,G79,IF(AND(L79&gt;=G79,L79&lt;H79),G79,IF(AND(L79&gt;=H79,L79&lt;I79),H79,IF(AND(L79&gt;=I79,L79&lt;J79),I79,IF(AND(L79&gt;=J79,L79&lt;K79),J79,IF(L79&gt;=K79,K79,"0"))))))))/(K79-J79))+IF(L79&lt;G79,"1",IF(AND(L79&gt;=G79,L79&lt;H79),"1",IF(AND(L79&gt;=H79,L79&lt;I79),"2",IF(AND(L79&gt;=I79,L79&lt;J79),"3",IF(AND(L79&gt;=J79,L79&lt;K79),"4",IF(L79&gt;=K79,"5","0"))))))</f>
        <v>3.43</v>
      </c>
      <c r="N79" s="128">
        <f t="shared" si="16"/>
        <v>6.8600000000000008E-2</v>
      </c>
    </row>
    <row r="80" spans="1:14" ht="15.75" customHeight="1">
      <c r="A80" s="112" t="s">
        <v>39</v>
      </c>
      <c r="B80" s="259">
        <v>2.13</v>
      </c>
      <c r="C80" s="360" t="s">
        <v>198</v>
      </c>
      <c r="D80" s="268"/>
      <c r="E80" s="274"/>
      <c r="F80" s="395">
        <v>2</v>
      </c>
      <c r="G80" s="276">
        <v>31</v>
      </c>
      <c r="H80" s="276">
        <v>30</v>
      </c>
      <c r="I80" s="276">
        <v>29</v>
      </c>
      <c r="J80" s="276">
        <v>28</v>
      </c>
      <c r="K80" s="276">
        <v>27</v>
      </c>
      <c r="L80" s="215"/>
      <c r="M80" s="128">
        <f t="shared" si="19"/>
        <v>5</v>
      </c>
      <c r="N80" s="128">
        <f t="shared" si="16"/>
        <v>0.1</v>
      </c>
    </row>
    <row r="81" spans="1:14" ht="15.75" customHeight="1">
      <c r="A81" s="112" t="s">
        <v>39</v>
      </c>
      <c r="B81" s="279">
        <v>2.14</v>
      </c>
      <c r="C81" s="423" t="s">
        <v>200</v>
      </c>
      <c r="D81" s="281"/>
      <c r="E81" s="424"/>
      <c r="F81" s="395">
        <v>2</v>
      </c>
      <c r="G81" s="362">
        <v>0</v>
      </c>
      <c r="H81" s="362"/>
      <c r="I81" s="362"/>
      <c r="J81" s="362"/>
      <c r="K81" s="362">
        <v>5</v>
      </c>
      <c r="L81" s="284"/>
      <c r="M81" s="284">
        <v>5</v>
      </c>
      <c r="N81" s="324">
        <f t="shared" si="16"/>
        <v>0.1</v>
      </c>
    </row>
    <row r="82" spans="1:14" ht="15.75" customHeight="1">
      <c r="A82" s="400"/>
      <c r="B82" s="355"/>
      <c r="C82" s="350" t="s">
        <v>201</v>
      </c>
      <c r="D82" s="426"/>
      <c r="E82" s="426"/>
      <c r="F82" s="407">
        <v>15</v>
      </c>
      <c r="G82" s="355"/>
      <c r="H82" s="355"/>
      <c r="I82" s="355"/>
      <c r="J82" s="355"/>
      <c r="K82" s="355"/>
      <c r="L82" s="355"/>
      <c r="M82" s="355"/>
      <c r="N82" s="355"/>
    </row>
    <row r="83" spans="1:14" ht="15.75" customHeight="1">
      <c r="A83" s="400"/>
      <c r="B83" s="154"/>
      <c r="C83" s="156" t="s">
        <v>203</v>
      </c>
      <c r="D83" s="428"/>
      <c r="E83" s="428"/>
      <c r="F83" s="419"/>
      <c r="G83" s="154"/>
      <c r="H83" s="154"/>
      <c r="I83" s="154"/>
      <c r="J83" s="154"/>
      <c r="K83" s="154"/>
      <c r="L83" s="154"/>
      <c r="M83" s="154"/>
      <c r="N83" s="154"/>
    </row>
    <row r="84" spans="1:14" ht="15.75" customHeight="1">
      <c r="A84" s="112" t="s">
        <v>39</v>
      </c>
      <c r="B84" s="403">
        <v>3.1</v>
      </c>
      <c r="C84" s="430" t="s">
        <v>204</v>
      </c>
      <c r="D84" s="365" t="s">
        <v>130</v>
      </c>
      <c r="E84" s="432"/>
      <c r="F84" s="335">
        <v>5</v>
      </c>
      <c r="G84" s="87" t="s">
        <v>121</v>
      </c>
      <c r="H84" s="87" t="s">
        <v>122</v>
      </c>
      <c r="I84" s="87" t="s">
        <v>123</v>
      </c>
      <c r="J84" s="87" t="s">
        <v>124</v>
      </c>
      <c r="K84" s="87" t="s">
        <v>125</v>
      </c>
      <c r="L84" s="39">
        <v>4</v>
      </c>
      <c r="M84" s="39">
        <v>4</v>
      </c>
      <c r="N84" s="172">
        <f t="shared" ref="N84:N88" si="20">SUM(M84*F84)/100</f>
        <v>0.2</v>
      </c>
    </row>
    <row r="85" spans="1:14" ht="15.75" customHeight="1">
      <c r="A85" s="112"/>
      <c r="B85" s="403">
        <v>3.2</v>
      </c>
      <c r="C85" s="422" t="s">
        <v>205</v>
      </c>
      <c r="D85" s="360"/>
      <c r="E85" s="341"/>
      <c r="F85" s="335">
        <v>5</v>
      </c>
      <c r="G85" s="276">
        <v>94</v>
      </c>
      <c r="H85" s="276">
        <v>95</v>
      </c>
      <c r="I85" s="276">
        <v>96</v>
      </c>
      <c r="J85" s="276">
        <v>97</v>
      </c>
      <c r="K85" s="276">
        <v>98</v>
      </c>
      <c r="L85" s="215"/>
      <c r="M85" s="128">
        <f t="shared" ref="M85:M87" si="21">(((IF(L85&lt;G85,G85,IF(L85&gt;K85,K85,L85)))-(IF(L85&lt;G85,G85,IF(AND(L85&gt;=G85,L85&lt;H85),G85,IF(AND(L85&gt;=H85,L85&lt;I85),H85,IF(AND(L85&gt;=I85,L85&lt;J85),I85,IF(AND(L85&gt;=J85,L85&lt;K85),J85,IF(L85&gt;=K85,K85,"0"))))))))/(K85-J85))+IF(L85&lt;G85,"1",IF(AND(L85&gt;=G85,L85&lt;H85),"1",IF(AND(L85&gt;=H85,L85&lt;I85),"2",IF(AND(L85&gt;=I85,L85&lt;J85),"3",IF(AND(L85&gt;=J85,L85&lt;K85),"4",IF(L85&gt;=K85,"5","0"))))))</f>
        <v>1</v>
      </c>
      <c r="N85" s="128">
        <f t="shared" si="20"/>
        <v>0.05</v>
      </c>
    </row>
    <row r="86" spans="1:14" ht="15.75" customHeight="1">
      <c r="A86" s="112"/>
      <c r="B86" s="403">
        <v>3.3</v>
      </c>
      <c r="C86" s="422" t="s">
        <v>206</v>
      </c>
      <c r="D86" s="268">
        <v>1</v>
      </c>
      <c r="E86" s="341"/>
      <c r="F86" s="335">
        <v>5</v>
      </c>
      <c r="G86" s="276">
        <v>80</v>
      </c>
      <c r="H86" s="276">
        <v>85</v>
      </c>
      <c r="I86" s="276">
        <v>90</v>
      </c>
      <c r="J86" s="276">
        <v>95</v>
      </c>
      <c r="K86" s="276">
        <v>100</v>
      </c>
      <c r="L86" s="215"/>
      <c r="M86" s="128">
        <f t="shared" si="21"/>
        <v>1</v>
      </c>
      <c r="N86" s="128">
        <f t="shared" si="20"/>
        <v>0.05</v>
      </c>
    </row>
    <row r="87" spans="1:14" ht="15.75" customHeight="1">
      <c r="A87" s="112" t="s">
        <v>39</v>
      </c>
      <c r="B87" s="425">
        <v>3.4</v>
      </c>
      <c r="C87" s="360" t="s">
        <v>207</v>
      </c>
      <c r="D87" s="268">
        <v>0.2</v>
      </c>
      <c r="E87" s="274" t="s">
        <v>143</v>
      </c>
      <c r="F87" s="335">
        <v>0</v>
      </c>
      <c r="G87" s="276">
        <v>16</v>
      </c>
      <c r="H87" s="276">
        <v>18</v>
      </c>
      <c r="I87" s="276">
        <v>20</v>
      </c>
      <c r="J87" s="276">
        <v>22</v>
      </c>
      <c r="K87" s="276">
        <v>24</v>
      </c>
      <c r="L87" s="215"/>
      <c r="M87" s="128">
        <f t="shared" si="21"/>
        <v>1</v>
      </c>
      <c r="N87" s="128">
        <f t="shared" si="20"/>
        <v>0</v>
      </c>
    </row>
    <row r="88" spans="1:14" ht="15.75" customHeight="1">
      <c r="A88" s="320" t="s">
        <v>138</v>
      </c>
      <c r="B88" s="445">
        <v>3.5</v>
      </c>
      <c r="C88" s="423" t="s">
        <v>209</v>
      </c>
      <c r="D88" s="433" t="s">
        <v>130</v>
      </c>
      <c r="E88" s="345" t="s">
        <v>116</v>
      </c>
      <c r="F88" s="436">
        <v>0</v>
      </c>
      <c r="G88" s="289" t="s">
        <v>121</v>
      </c>
      <c r="H88" s="289" t="s">
        <v>122</v>
      </c>
      <c r="I88" s="289" t="s">
        <v>123</v>
      </c>
      <c r="J88" s="289" t="s">
        <v>124</v>
      </c>
      <c r="K88" s="289" t="s">
        <v>125</v>
      </c>
      <c r="L88" s="371">
        <v>4</v>
      </c>
      <c r="M88" s="371">
        <v>4</v>
      </c>
      <c r="N88" s="324">
        <f t="shared" si="20"/>
        <v>0</v>
      </c>
    </row>
    <row r="89" spans="1:14" ht="15.75" customHeight="1">
      <c r="A89" s="225"/>
      <c r="B89" s="355"/>
      <c r="C89" s="350" t="s">
        <v>213</v>
      </c>
      <c r="D89" s="447"/>
      <c r="E89" s="447"/>
      <c r="F89" s="407">
        <v>10</v>
      </c>
      <c r="G89" s="355"/>
      <c r="H89" s="355"/>
      <c r="I89" s="355"/>
      <c r="J89" s="355"/>
      <c r="K89" s="355"/>
      <c r="L89" s="355"/>
      <c r="M89" s="355"/>
      <c r="N89" s="355"/>
    </row>
    <row r="90" spans="1:14" ht="15.75" customHeight="1">
      <c r="A90" s="225"/>
      <c r="B90" s="154"/>
      <c r="C90" s="156" t="s">
        <v>214</v>
      </c>
      <c r="D90" s="428"/>
      <c r="E90" s="428"/>
      <c r="F90" s="335"/>
      <c r="G90" s="154"/>
      <c r="H90" s="154"/>
      <c r="I90" s="154"/>
      <c r="J90" s="154"/>
      <c r="K90" s="154"/>
      <c r="L90" s="154"/>
      <c r="M90" s="154"/>
      <c r="N90" s="154"/>
    </row>
    <row r="91" spans="1:14" ht="18.75" customHeight="1">
      <c r="A91" s="112" t="s">
        <v>39</v>
      </c>
      <c r="B91" s="449">
        <v>4.0999999999999996</v>
      </c>
      <c r="C91" s="280" t="s">
        <v>215</v>
      </c>
      <c r="D91" s="370">
        <v>0.9</v>
      </c>
      <c r="E91" s="432"/>
      <c r="F91" s="335">
        <v>2</v>
      </c>
      <c r="G91" s="87">
        <v>70</v>
      </c>
      <c r="H91" s="87">
        <v>75</v>
      </c>
      <c r="I91" s="87">
        <v>80</v>
      </c>
      <c r="J91" s="87">
        <v>85</v>
      </c>
      <c r="K91" s="87">
        <v>90</v>
      </c>
      <c r="L91" s="39">
        <v>78.790000000000006</v>
      </c>
      <c r="M91" s="128">
        <f>(((IF(L91&lt;G91,G91,IF(L91&gt;K91,K91,L91)))-(IF(L91&lt;G91,G91,IF(AND(L91&gt;=G91,L91&lt;H91),G91,IF(AND(L91&gt;=H91,L91&lt;I91),H91,IF(AND(L91&gt;=I91,L91&lt;J91),I91,IF(AND(L91&gt;=J91,L91&lt;K91),J91,IF(L91&gt;=K91,K91,"0"))))))))/(K91-J91))+IF(L91&lt;G91,"1",IF(AND(L91&gt;=G91,L91&lt;H91),"1",IF(AND(L91&gt;=H91,L91&lt;I91),"2",IF(AND(L91&gt;=I91,L91&lt;J91),"3",IF(AND(L91&gt;=J91,L91&lt;K91),"4",IF(L91&gt;=K91,"5","0"))))))</f>
        <v>2.7580000000000013</v>
      </c>
      <c r="N91" s="172">
        <f t="shared" ref="N91:N96" si="22">SUM(M91*F91)/100</f>
        <v>5.5160000000000028E-2</v>
      </c>
    </row>
    <row r="92" spans="1:14" ht="15.75" customHeight="1">
      <c r="A92" s="112" t="s">
        <v>39</v>
      </c>
      <c r="B92" s="425">
        <v>4.2</v>
      </c>
      <c r="C92" s="443" t="s">
        <v>216</v>
      </c>
      <c r="D92" s="268" t="s">
        <v>130</v>
      </c>
      <c r="E92" s="274"/>
      <c r="F92" s="335">
        <v>1.5</v>
      </c>
      <c r="G92" s="276" t="s">
        <v>121</v>
      </c>
      <c r="H92" s="276" t="s">
        <v>122</v>
      </c>
      <c r="I92" s="276" t="s">
        <v>123</v>
      </c>
      <c r="J92" s="276" t="s">
        <v>124</v>
      </c>
      <c r="K92" s="276" t="s">
        <v>125</v>
      </c>
      <c r="L92" s="215"/>
      <c r="M92" s="215"/>
      <c r="N92" s="128">
        <f t="shared" si="22"/>
        <v>0</v>
      </c>
    </row>
    <row r="93" spans="1:14" ht="18.75" customHeight="1">
      <c r="A93" s="112" t="s">
        <v>39</v>
      </c>
      <c r="B93" s="425">
        <v>4.3</v>
      </c>
      <c r="C93" s="446" t="s">
        <v>221</v>
      </c>
      <c r="D93" s="268" t="s">
        <v>230</v>
      </c>
      <c r="E93" s="274"/>
      <c r="F93" s="335">
        <v>2</v>
      </c>
      <c r="G93" s="276">
        <v>75</v>
      </c>
      <c r="H93" s="276">
        <v>80</v>
      </c>
      <c r="I93" s="276">
        <v>85</v>
      </c>
      <c r="J93" s="276">
        <v>90</v>
      </c>
      <c r="K93" s="276">
        <v>95</v>
      </c>
      <c r="L93" s="215">
        <v>69.23</v>
      </c>
      <c r="M93" s="128">
        <f>(((IF(L93&lt;G93,G93,IF(L93&gt;K93,K93,L93)))-(IF(L93&lt;G93,G93,IF(AND(L93&gt;=G93,L93&lt;H93),G93,IF(AND(L93&gt;=H93,L93&lt;I93),H93,IF(AND(L93&gt;=I93,L93&lt;J93),I93,IF(AND(L93&gt;=J93,L93&lt;K93),J93,IF(L93&gt;=K93,K93,"0"))))))))/(K93-J93))+IF(L93&lt;G93,"1",IF(AND(L93&gt;=G93,L93&lt;H93),"1",IF(AND(L93&gt;=H93,L93&lt;I93),"2",IF(AND(L93&gt;=I93,L93&lt;J93),"3",IF(AND(L93&gt;=J93,L93&lt;K93),"4",IF(L93&gt;=K93,"5","0"))))))</f>
        <v>1</v>
      </c>
      <c r="N93" s="128">
        <f t="shared" si="22"/>
        <v>0.02</v>
      </c>
    </row>
    <row r="94" spans="1:14" ht="15.75" customHeight="1">
      <c r="A94" s="112" t="s">
        <v>138</v>
      </c>
      <c r="B94" s="425">
        <v>4.4000000000000004</v>
      </c>
      <c r="C94" s="285" t="s">
        <v>218</v>
      </c>
      <c r="D94" s="268" t="s">
        <v>130</v>
      </c>
      <c r="E94" s="274"/>
      <c r="F94" s="335">
        <v>2</v>
      </c>
      <c r="G94" s="276" t="s">
        <v>121</v>
      </c>
      <c r="H94" s="276" t="s">
        <v>122</v>
      </c>
      <c r="I94" s="276" t="s">
        <v>123</v>
      </c>
      <c r="J94" s="276" t="s">
        <v>124</v>
      </c>
      <c r="K94" s="276" t="s">
        <v>125</v>
      </c>
      <c r="L94" s="215">
        <v>4</v>
      </c>
      <c r="M94" s="215">
        <v>4</v>
      </c>
      <c r="N94" s="128">
        <f t="shared" si="22"/>
        <v>0.08</v>
      </c>
    </row>
    <row r="95" spans="1:14" ht="15.75" customHeight="1">
      <c r="A95" s="112" t="s">
        <v>138</v>
      </c>
      <c r="B95" s="425">
        <v>4.5</v>
      </c>
      <c r="C95" s="134" t="s">
        <v>219</v>
      </c>
      <c r="D95" s="268" t="s">
        <v>130</v>
      </c>
      <c r="E95" s="274"/>
      <c r="F95" s="335">
        <v>0</v>
      </c>
      <c r="G95" s="276" t="s">
        <v>121</v>
      </c>
      <c r="H95" s="276" t="s">
        <v>122</v>
      </c>
      <c r="I95" s="276" t="s">
        <v>123</v>
      </c>
      <c r="J95" s="276" t="s">
        <v>124</v>
      </c>
      <c r="K95" s="276" t="s">
        <v>125</v>
      </c>
      <c r="L95" s="215"/>
      <c r="M95" s="215"/>
      <c r="N95" s="128">
        <f t="shared" si="22"/>
        <v>0</v>
      </c>
    </row>
    <row r="96" spans="1:14" ht="15.75" customHeight="1">
      <c r="A96" s="112" t="s">
        <v>138</v>
      </c>
      <c r="B96" s="425">
        <v>4.5999999999999996</v>
      </c>
      <c r="C96" s="450" t="s">
        <v>220</v>
      </c>
      <c r="D96" s="268">
        <v>0.25</v>
      </c>
      <c r="E96" s="274" t="s">
        <v>119</v>
      </c>
      <c r="F96" s="335">
        <v>2.5</v>
      </c>
      <c r="G96" s="276">
        <v>15</v>
      </c>
      <c r="H96" s="276">
        <v>20</v>
      </c>
      <c r="I96" s="276">
        <v>25</v>
      </c>
      <c r="J96" s="276">
        <v>30</v>
      </c>
      <c r="K96" s="276">
        <v>35</v>
      </c>
      <c r="L96" s="215"/>
      <c r="M96" s="128">
        <f>(((IF(L96&lt;G96,G96,IF(L96&gt;K96,K96,L96)))-(IF(L96&lt;G96,G96,IF(AND(L96&gt;=G96,L96&lt;H96),G96,IF(AND(L96&gt;=H96,L96&lt;I96),H96,IF(AND(L96&gt;=I96,L96&lt;J96),I96,IF(AND(L96&gt;=J96,L96&lt;K96),J96,IF(L96&gt;=K96,K96,"0"))))))))/(K96-J96))+IF(L96&lt;G96,"1",IF(AND(L96&gt;=G96,L96&lt;H96),"1",IF(AND(L96&gt;=H96,L96&lt;I96),"2",IF(AND(L96&gt;=I96,L96&lt;J96),"3",IF(AND(L96&gt;=J96,L96&lt;K96),"4",IF(L96&gt;=K96,"5","0"))))))</f>
        <v>1</v>
      </c>
      <c r="N96" s="128">
        <f t="shared" si="22"/>
        <v>2.5000000000000001E-2</v>
      </c>
    </row>
    <row r="97" spans="1:24" ht="15.75" customHeight="1">
      <c r="A97" s="452"/>
      <c r="B97" s="453"/>
      <c r="C97" s="454"/>
      <c r="D97" s="455"/>
      <c r="E97" s="457"/>
      <c r="F97" s="453"/>
      <c r="G97" s="474" t="s">
        <v>222</v>
      </c>
      <c r="H97" s="459"/>
      <c r="I97" s="459"/>
      <c r="J97" s="459"/>
      <c r="K97" s="459"/>
      <c r="L97" s="453"/>
      <c r="M97" s="453"/>
      <c r="N97" s="476">
        <f>SUM(N11:N96)</f>
        <v>3.1157799999999995</v>
      </c>
      <c r="O97" s="477"/>
      <c r="P97" s="477"/>
      <c r="Q97" s="477"/>
      <c r="R97" s="477"/>
      <c r="S97" s="477"/>
      <c r="T97" s="477"/>
      <c r="U97" s="477"/>
      <c r="V97" s="477"/>
      <c r="W97" s="477"/>
      <c r="X97" s="477"/>
    </row>
    <row r="98" spans="1:24" ht="15.75" customHeight="1">
      <c r="A98" s="1"/>
      <c r="B98" s="5"/>
      <c r="C98" s="465"/>
      <c r="D98" s="466"/>
      <c r="E98" s="466"/>
      <c r="F98" s="5"/>
      <c r="G98" s="479" t="s">
        <v>223</v>
      </c>
      <c r="H98" s="5"/>
      <c r="I98" s="403"/>
      <c r="J98" s="403"/>
      <c r="K98" s="403"/>
      <c r="L98" s="5"/>
      <c r="M98" s="5"/>
      <c r="N98" s="481">
        <f>SUM(N97*100)/5</f>
        <v>62.315599999999996</v>
      </c>
      <c r="O98" s="33"/>
      <c r="P98" s="33"/>
      <c r="Q98" s="33"/>
      <c r="R98" s="33"/>
      <c r="S98" s="33"/>
      <c r="T98" s="33"/>
      <c r="U98" s="33"/>
      <c r="V98" s="33"/>
      <c r="W98" s="33"/>
      <c r="X98" s="33"/>
    </row>
    <row r="99" spans="1:24" ht="18.75" customHeight="1">
      <c r="A99" s="1"/>
      <c r="B99" s="1"/>
      <c r="C99" s="260"/>
      <c r="D99" s="1"/>
      <c r="E99" s="1"/>
      <c r="F99" s="5"/>
      <c r="G99" s="5"/>
      <c r="H99" s="5"/>
      <c r="I99" s="5"/>
      <c r="J99" s="5">
        <v>5</v>
      </c>
      <c r="K99" s="5"/>
      <c r="L99" s="5"/>
      <c r="M99" s="5"/>
      <c r="N99" s="5"/>
      <c r="O99" s="33"/>
      <c r="P99" s="33"/>
      <c r="Q99" s="33"/>
      <c r="R99" s="33"/>
      <c r="S99" s="33"/>
      <c r="T99" s="33"/>
      <c r="U99" s="33"/>
      <c r="V99" s="33"/>
      <c r="W99" s="33"/>
      <c r="X99" s="33"/>
    </row>
    <row r="100" spans="1:24" ht="18.75" customHeight="1">
      <c r="A100" s="1"/>
      <c r="B100" s="1"/>
      <c r="C100" s="4"/>
      <c r="D100" s="4"/>
      <c r="E100" s="4"/>
      <c r="F100" s="5"/>
      <c r="G100" s="5"/>
      <c r="H100" s="5"/>
      <c r="I100" s="5"/>
      <c r="J100" s="5"/>
      <c r="K100" s="5"/>
      <c r="L100" s="5"/>
      <c r="M100" s="5"/>
      <c r="N100" s="5"/>
    </row>
    <row r="101" spans="1:24" ht="18.75" customHeight="1">
      <c r="A101" s="1"/>
      <c r="B101" s="1"/>
      <c r="C101" s="4"/>
      <c r="D101" s="4"/>
      <c r="E101" s="4"/>
      <c r="F101" s="5"/>
      <c r="G101" s="5"/>
      <c r="H101" s="5"/>
      <c r="I101" s="5"/>
      <c r="J101" s="5"/>
      <c r="K101" s="5"/>
      <c r="L101" s="5"/>
      <c r="M101" s="5"/>
      <c r="N101" s="5"/>
    </row>
    <row r="102" spans="1:24" ht="18.75" customHeight="1">
      <c r="A102" s="1"/>
      <c r="B102" s="1"/>
      <c r="C102" s="4"/>
      <c r="D102" s="4"/>
      <c r="E102" s="4"/>
      <c r="F102" s="5"/>
      <c r="G102" s="5"/>
      <c r="H102" s="5"/>
      <c r="I102" s="5"/>
      <c r="J102" s="5"/>
      <c r="K102" s="5"/>
      <c r="L102" s="5"/>
      <c r="M102" s="5"/>
      <c r="N102" s="5"/>
    </row>
    <row r="103" spans="1:24" ht="18.75" customHeight="1">
      <c r="A103" s="1"/>
      <c r="B103" s="1"/>
      <c r="C103" s="4"/>
      <c r="D103" s="4"/>
      <c r="E103" s="4"/>
      <c r="F103" s="5"/>
      <c r="G103" s="5"/>
      <c r="H103" s="5"/>
      <c r="I103" s="5"/>
      <c r="J103" s="5"/>
      <c r="K103" s="5"/>
      <c r="L103" s="5"/>
      <c r="M103" s="5"/>
      <c r="N103" s="5"/>
    </row>
    <row r="104" spans="1:24" ht="18.75" customHeight="1">
      <c r="A104" s="1"/>
      <c r="B104" s="1"/>
      <c r="C104" s="4"/>
      <c r="D104" s="4"/>
      <c r="E104" s="4"/>
      <c r="F104" s="5"/>
      <c r="G104" s="5"/>
      <c r="H104" s="5"/>
      <c r="I104" s="5"/>
      <c r="J104" s="5"/>
      <c r="K104" s="5"/>
      <c r="L104" s="5"/>
      <c r="M104" s="5"/>
      <c r="N104" s="5"/>
    </row>
    <row r="105" spans="1:24" ht="18.75" customHeight="1">
      <c r="A105" s="1"/>
      <c r="B105" s="1"/>
      <c r="C105" s="4"/>
      <c r="D105" s="4"/>
      <c r="E105" s="4"/>
      <c r="F105" s="5"/>
      <c r="G105" s="5"/>
      <c r="H105" s="5"/>
      <c r="I105" s="5"/>
      <c r="J105" s="5"/>
      <c r="K105" s="5"/>
      <c r="L105" s="5"/>
      <c r="M105" s="5"/>
      <c r="N105" s="5"/>
    </row>
    <row r="106" spans="1:24" ht="18.75" customHeight="1">
      <c r="A106" s="1"/>
      <c r="B106" s="1"/>
      <c r="C106" s="4"/>
      <c r="D106" s="4"/>
      <c r="E106" s="4"/>
      <c r="F106" s="5"/>
      <c r="G106" s="5"/>
      <c r="H106" s="5"/>
      <c r="I106" s="5"/>
      <c r="J106" s="5"/>
      <c r="K106" s="5"/>
      <c r="L106" s="5"/>
      <c r="M106" s="5"/>
      <c r="N106" s="5"/>
    </row>
    <row r="107" spans="1:24" ht="18.75" customHeight="1">
      <c r="A107" s="1"/>
      <c r="B107" s="1"/>
      <c r="C107" s="4"/>
      <c r="D107" s="4"/>
      <c r="E107" s="4"/>
      <c r="F107" s="5"/>
      <c r="G107" s="5"/>
      <c r="H107" s="5"/>
      <c r="I107" s="5"/>
      <c r="J107" s="5"/>
      <c r="K107" s="5"/>
      <c r="L107" s="5"/>
      <c r="M107" s="5"/>
      <c r="N107" s="5"/>
    </row>
    <row r="108" spans="1:24" ht="18.75" customHeight="1"/>
    <row r="109" spans="1:24" ht="18.75" customHeight="1">
      <c r="A109" s="1"/>
      <c r="B109" s="1"/>
      <c r="C109" s="4"/>
      <c r="D109" s="4"/>
      <c r="E109" s="4"/>
      <c r="F109" s="5"/>
      <c r="G109" s="5"/>
      <c r="H109" s="5"/>
      <c r="I109" s="5"/>
      <c r="J109" s="5"/>
      <c r="K109" s="5"/>
      <c r="L109" s="5"/>
      <c r="M109" s="5"/>
      <c r="N109" s="5"/>
    </row>
    <row r="110" spans="1:24" ht="15.75" customHeight="1"/>
    <row r="111" spans="1:24" ht="15.75" customHeight="1"/>
    <row r="112" spans="1:24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5:B7"/>
    <mergeCell ref="C5:C7"/>
    <mergeCell ref="G5:K5"/>
    <mergeCell ref="A40:A41"/>
  </mergeCells>
  <pageMargins left="0.7" right="0.7" top="0.75" bottom="0.75" header="0" footer="0"/>
  <pageSetup orientation="landscape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000"/>
  <sheetViews>
    <sheetView workbookViewId="0"/>
  </sheetViews>
  <sheetFormatPr defaultColWidth="12.625" defaultRowHeight="15" customHeight="1"/>
  <cols>
    <col min="1" max="1" width="6" customWidth="1"/>
    <col min="2" max="2" width="3.75" customWidth="1"/>
    <col min="3" max="3" width="59.875" customWidth="1"/>
    <col min="4" max="4" width="7.25" customWidth="1"/>
    <col min="5" max="5" width="7.875" customWidth="1"/>
    <col min="6" max="6" width="4.875" customWidth="1"/>
    <col min="7" max="7" width="6.125" customWidth="1"/>
    <col min="8" max="8" width="5.75" customWidth="1"/>
    <col min="9" max="10" width="5.5" customWidth="1"/>
    <col min="11" max="11" width="5.75" customWidth="1"/>
    <col min="12" max="12" width="7.5" customWidth="1"/>
    <col min="13" max="13" width="7.125" customWidth="1"/>
    <col min="14" max="14" width="7.875" customWidth="1"/>
    <col min="15" max="24" width="8.625" customWidth="1"/>
  </cols>
  <sheetData>
    <row r="1" spans="1:24" ht="18.75" customHeight="1">
      <c r="A1" s="1"/>
      <c r="B1" s="1"/>
      <c r="C1" s="2" t="s">
        <v>1</v>
      </c>
      <c r="D1" s="4"/>
      <c r="E1" s="4"/>
      <c r="F1" s="5"/>
      <c r="G1" s="5"/>
      <c r="H1" s="5"/>
      <c r="I1" s="5"/>
      <c r="J1" s="5"/>
      <c r="K1" s="5"/>
      <c r="L1" s="5"/>
      <c r="M1" s="5"/>
      <c r="N1" s="5"/>
    </row>
    <row r="2" spans="1:24" ht="18.75" customHeight="1">
      <c r="A2" s="6"/>
      <c r="B2" s="6"/>
      <c r="C2" s="7" t="s">
        <v>3</v>
      </c>
      <c r="D2" s="7"/>
      <c r="E2" s="7"/>
      <c r="F2" s="7"/>
      <c r="G2" s="7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ht="18.75" customHeight="1">
      <c r="A3" s="6"/>
      <c r="B3" s="6"/>
      <c r="C3" s="9" t="s">
        <v>5</v>
      </c>
      <c r="D3" s="9" t="s">
        <v>7</v>
      </c>
      <c r="E3" s="9"/>
      <c r="F3" s="9"/>
      <c r="G3" s="9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ht="18.75" customHeight="1">
      <c r="A4" s="6"/>
      <c r="B4" s="9"/>
      <c r="C4" s="11" t="s">
        <v>8</v>
      </c>
      <c r="D4" s="11" t="s">
        <v>10</v>
      </c>
      <c r="E4" s="13"/>
      <c r="F4" s="15"/>
      <c r="G4" s="15"/>
      <c r="H4" s="6"/>
      <c r="I4" s="6"/>
      <c r="J4" s="6"/>
      <c r="K4" s="6"/>
      <c r="L4" s="6"/>
      <c r="M4" s="126" t="s">
        <v>42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ht="18.75" customHeight="1">
      <c r="A5" s="19" t="s">
        <v>15</v>
      </c>
      <c r="B5" s="531" t="s">
        <v>4</v>
      </c>
      <c r="C5" s="536" t="s">
        <v>18</v>
      </c>
      <c r="D5" s="24" t="s">
        <v>20</v>
      </c>
      <c r="E5" s="25" t="s">
        <v>28</v>
      </c>
      <c r="F5" s="43"/>
      <c r="G5" s="538" t="s">
        <v>33</v>
      </c>
      <c r="H5" s="539"/>
      <c r="I5" s="539"/>
      <c r="J5" s="539"/>
      <c r="K5" s="540"/>
      <c r="L5" s="31" t="s">
        <v>37</v>
      </c>
      <c r="M5" s="31" t="s">
        <v>16</v>
      </c>
      <c r="N5" s="31" t="s">
        <v>38</v>
      </c>
      <c r="O5" s="33"/>
      <c r="P5" s="33"/>
      <c r="Q5" s="33"/>
      <c r="R5" s="33"/>
      <c r="S5" s="33"/>
      <c r="T5" s="33"/>
      <c r="U5" s="33"/>
      <c r="V5" s="33"/>
      <c r="W5" s="33"/>
      <c r="X5" s="33"/>
    </row>
    <row r="6" spans="1:24" ht="18.75" customHeight="1">
      <c r="A6" s="35" t="s">
        <v>39</v>
      </c>
      <c r="B6" s="532"/>
      <c r="C6" s="537"/>
      <c r="D6" s="36" t="s">
        <v>43</v>
      </c>
      <c r="E6" s="37"/>
      <c r="F6" s="43"/>
      <c r="G6" s="38" t="s">
        <v>53</v>
      </c>
      <c r="H6" s="38" t="s">
        <v>53</v>
      </c>
      <c r="I6" s="38" t="s">
        <v>53</v>
      </c>
      <c r="J6" s="38" t="s">
        <v>53</v>
      </c>
      <c r="K6" s="38" t="s">
        <v>53</v>
      </c>
      <c r="L6" s="39" t="s">
        <v>55</v>
      </c>
      <c r="M6" s="39" t="s">
        <v>58</v>
      </c>
      <c r="N6" s="39" t="s">
        <v>59</v>
      </c>
      <c r="O6" s="33"/>
      <c r="P6" s="33"/>
      <c r="Q6" s="33"/>
      <c r="R6" s="33"/>
      <c r="S6" s="33"/>
      <c r="T6" s="33"/>
      <c r="U6" s="33"/>
      <c r="V6" s="33"/>
      <c r="W6" s="33"/>
      <c r="X6" s="33"/>
    </row>
    <row r="7" spans="1:24" ht="18.75" customHeight="1">
      <c r="A7" s="40"/>
      <c r="B7" s="533"/>
      <c r="C7" s="535"/>
      <c r="D7" s="41"/>
      <c r="E7" s="42"/>
      <c r="F7" s="43" t="s">
        <v>70</v>
      </c>
      <c r="G7" s="44">
        <v>1</v>
      </c>
      <c r="H7" s="45">
        <v>2</v>
      </c>
      <c r="I7" s="45">
        <v>3</v>
      </c>
      <c r="J7" s="45">
        <v>4</v>
      </c>
      <c r="K7" s="45">
        <v>5</v>
      </c>
      <c r="L7" s="49" t="s">
        <v>73</v>
      </c>
      <c r="M7" s="49" t="s">
        <v>75</v>
      </c>
      <c r="N7" s="49" t="s">
        <v>76</v>
      </c>
      <c r="O7" s="33"/>
      <c r="P7" s="33"/>
      <c r="Q7" s="33"/>
      <c r="R7" s="33"/>
      <c r="S7" s="33"/>
      <c r="T7" s="33"/>
      <c r="U7" s="33"/>
      <c r="V7" s="33"/>
      <c r="W7" s="33"/>
      <c r="X7" s="33"/>
    </row>
    <row r="8" spans="1:24" ht="18.75" customHeight="1">
      <c r="A8" s="51"/>
      <c r="B8" s="52"/>
      <c r="C8" s="138" t="s">
        <v>78</v>
      </c>
      <c r="D8" s="139"/>
      <c r="E8" s="139"/>
      <c r="F8" s="59">
        <v>100</v>
      </c>
      <c r="G8" s="141"/>
      <c r="H8" s="141"/>
      <c r="I8" s="141"/>
      <c r="J8" s="141"/>
      <c r="K8" s="141"/>
      <c r="L8" s="142"/>
      <c r="M8" s="142"/>
      <c r="N8" s="143"/>
      <c r="O8" s="33"/>
      <c r="P8" s="33"/>
      <c r="Q8" s="33"/>
      <c r="R8" s="33"/>
      <c r="S8" s="33"/>
      <c r="T8" s="33"/>
      <c r="U8" s="33"/>
      <c r="V8" s="33"/>
      <c r="W8" s="33"/>
      <c r="X8" s="33"/>
    </row>
    <row r="9" spans="1:24" ht="18.75" customHeight="1">
      <c r="A9" s="51"/>
      <c r="B9" s="145"/>
      <c r="C9" s="146" t="s">
        <v>84</v>
      </c>
      <c r="D9" s="148"/>
      <c r="E9" s="148"/>
      <c r="F9" s="59">
        <v>45</v>
      </c>
      <c r="G9" s="150"/>
      <c r="H9" s="150"/>
      <c r="I9" s="150"/>
      <c r="J9" s="150"/>
      <c r="K9" s="150"/>
      <c r="L9" s="152"/>
      <c r="M9" s="152"/>
      <c r="N9" s="152"/>
      <c r="O9" s="33"/>
      <c r="P9" s="33"/>
      <c r="Q9" s="33"/>
      <c r="R9" s="33"/>
      <c r="S9" s="33"/>
      <c r="T9" s="33"/>
      <c r="U9" s="33"/>
      <c r="V9" s="33"/>
      <c r="W9" s="33"/>
      <c r="X9" s="33"/>
    </row>
    <row r="10" spans="1:24" ht="18.75" customHeight="1">
      <c r="A10" s="84"/>
      <c r="B10" s="154"/>
      <c r="C10" s="156" t="s">
        <v>88</v>
      </c>
      <c r="D10" s="158"/>
      <c r="E10" s="158"/>
      <c r="F10" s="103"/>
      <c r="G10" s="160"/>
      <c r="H10" s="160"/>
      <c r="I10" s="160"/>
      <c r="J10" s="160"/>
      <c r="K10" s="160"/>
      <c r="L10" s="160"/>
      <c r="M10" s="160"/>
      <c r="N10" s="160"/>
    </row>
    <row r="11" spans="1:24" ht="18.75" customHeight="1">
      <c r="A11" s="112" t="s">
        <v>39</v>
      </c>
      <c r="B11" s="162">
        <v>1.1000000000000001</v>
      </c>
      <c r="C11" s="166" t="s">
        <v>90</v>
      </c>
      <c r="D11" s="168"/>
      <c r="E11" s="170" t="s">
        <v>91</v>
      </c>
      <c r="F11" s="122">
        <v>2.5</v>
      </c>
      <c r="G11" s="171">
        <v>30</v>
      </c>
      <c r="H11" s="171">
        <v>25</v>
      </c>
      <c r="I11" s="171">
        <v>20</v>
      </c>
      <c r="J11" s="171">
        <v>15</v>
      </c>
      <c r="K11" s="171">
        <v>10</v>
      </c>
      <c r="L11" s="172"/>
      <c r="M11" s="172">
        <f t="shared" ref="M11:M12" si="0">(((IF(L11&gt;G11,G11,IF(L11&lt;K11,K11,L11)))-(IF(L11&lt;G11,G11,IF(AND(L11&gt;=G11,L11&lt;H11),G11,IF(AND(L11&gt;=H11,L11&lt;I11),H11,IF(AND(L11&gt;=I11,L11&lt;J11),I11,IF(AND(L11&gt;=J11,L11&lt;K11),J11,IF(L11&gt;=K11,K11,"0"))))))))/(K11-J11))+IF(L11&lt;G11,"1",IF(AND(L11&gt;=G11,L11&lt;H11),"1",IF(AND(L11&gt;=H11,L11&lt;I11),"2",IF(AND(L11&gt;=I11,L11&lt;J11),"3",IF(AND(L11&gt;=J11,L11&lt;K11),"4",IF(L11&gt;=K11,"5","0"))))))</f>
        <v>5</v>
      </c>
      <c r="N11" s="172">
        <f t="shared" ref="N11:N16" si="1">SUM(M11*F11)/100</f>
        <v>0.125</v>
      </c>
      <c r="O11" s="130"/>
      <c r="P11" s="130"/>
      <c r="Q11" s="130"/>
      <c r="R11" s="130"/>
      <c r="S11" s="130"/>
      <c r="T11" s="130"/>
      <c r="U11" s="130"/>
      <c r="V11" s="130"/>
      <c r="W11" s="130"/>
      <c r="X11" s="130"/>
    </row>
    <row r="12" spans="1:24" ht="18.75" customHeight="1">
      <c r="A12" s="132"/>
      <c r="B12" s="56">
        <v>1.2</v>
      </c>
      <c r="C12" s="134" t="s">
        <v>92</v>
      </c>
      <c r="D12" s="116" t="s">
        <v>93</v>
      </c>
      <c r="E12" s="118" t="s">
        <v>94</v>
      </c>
      <c r="F12" s="122">
        <v>0.5</v>
      </c>
      <c r="G12" s="127">
        <v>18</v>
      </c>
      <c r="H12" s="127">
        <v>17.5</v>
      </c>
      <c r="I12" s="127">
        <v>17</v>
      </c>
      <c r="J12" s="127">
        <v>16.5</v>
      </c>
      <c r="K12" s="127">
        <v>16</v>
      </c>
      <c r="L12" s="128">
        <v>26.67</v>
      </c>
      <c r="M12" s="128">
        <f t="shared" si="0"/>
        <v>1</v>
      </c>
      <c r="N12" s="128">
        <f t="shared" si="1"/>
        <v>5.0000000000000001E-3</v>
      </c>
      <c r="O12" s="130"/>
      <c r="P12" s="130"/>
      <c r="Q12" s="130"/>
      <c r="R12" s="130"/>
      <c r="S12" s="130"/>
      <c r="T12" s="130"/>
      <c r="U12" s="130"/>
      <c r="V12" s="130"/>
      <c r="W12" s="130"/>
      <c r="X12" s="130"/>
    </row>
    <row r="13" spans="1:24" ht="18.75" customHeight="1">
      <c r="A13" s="132"/>
      <c r="B13" s="24">
        <v>1.3</v>
      </c>
      <c r="C13" s="114" t="s">
        <v>95</v>
      </c>
      <c r="D13" s="116">
        <v>0.6</v>
      </c>
      <c r="E13" s="118" t="s">
        <v>94</v>
      </c>
      <c r="F13" s="122">
        <v>0.5</v>
      </c>
      <c r="G13" s="127">
        <v>50</v>
      </c>
      <c r="H13" s="127">
        <v>55</v>
      </c>
      <c r="I13" s="127">
        <v>60</v>
      </c>
      <c r="J13" s="127">
        <v>65</v>
      </c>
      <c r="K13" s="127">
        <v>70</v>
      </c>
      <c r="L13" s="128">
        <v>74.819999999999993</v>
      </c>
      <c r="M13" s="128">
        <f>(((IF(L13&lt;G13,G13,IF(L13&gt;K13,K13,L13)))-(IF(L13&lt;G13,G13,IF(AND(L13&gt;=G13,L13&lt;H13),G13,IF(AND(L13&gt;=H13,L13&lt;I13),H13,IF(AND(L13&gt;=I13,L13&lt;J13),I13,IF(AND(L13&gt;=J13,L13&lt;K13),J13,IF(L13&gt;=K13,K13,"0"))))))))/(K13-J13))+IF(L13&lt;G13,"1",IF(AND(L13&gt;=G13,L13&lt;H13),"1",IF(AND(L13&gt;=H13,L13&lt;I13),"2",IF(AND(L13&gt;=I13,L13&lt;J13),"3",IF(AND(L13&gt;=J13,L13&lt;K13),"4",IF(L13&gt;=K13,"5","0"))))))</f>
        <v>5</v>
      </c>
      <c r="N13" s="128">
        <f t="shared" si="1"/>
        <v>2.5000000000000001E-2</v>
      </c>
      <c r="O13" s="130"/>
      <c r="P13" s="130"/>
      <c r="Q13" s="130"/>
      <c r="R13" s="130"/>
      <c r="S13" s="130"/>
      <c r="T13" s="130"/>
      <c r="U13" s="130"/>
      <c r="V13" s="130"/>
      <c r="W13" s="130"/>
      <c r="X13" s="130"/>
    </row>
    <row r="14" spans="1:24" ht="18.75" customHeight="1">
      <c r="A14" s="153"/>
      <c r="B14" s="155">
        <v>1.4</v>
      </c>
      <c r="C14" s="114" t="s">
        <v>96</v>
      </c>
      <c r="D14" s="116" t="s">
        <v>97</v>
      </c>
      <c r="E14" s="118" t="s">
        <v>94</v>
      </c>
      <c r="F14" s="122">
        <v>0.5</v>
      </c>
      <c r="G14" s="127">
        <v>7</v>
      </c>
      <c r="H14" s="127">
        <v>6</v>
      </c>
      <c r="I14" s="127">
        <v>5</v>
      </c>
      <c r="J14" s="127">
        <v>4</v>
      </c>
      <c r="K14" s="157">
        <v>3</v>
      </c>
      <c r="L14" s="128">
        <v>6.39</v>
      </c>
      <c r="M14" s="128">
        <f>(((IF(L14&gt;G14,G14,IF(L14&lt;K14,K14,L14)))-(IF(L14&lt;G14,G14,IF(AND(L14&gt;=G14,L14&lt;H14),G14,IF(AND(L14&gt;=H14,L14&lt;I14),H14,IF(AND(L14&gt;=I14,L14&lt;J14),I14,IF(AND(L14&gt;=J14,L14&lt;K14),J14,IF(L14&gt;=K14,K14,"0"))))))))/(K14-J14))+IF(L14&lt;G14,"1",IF(AND(L14&gt;=G14,L14&lt;H14),"1",IF(AND(L14&gt;=H14,L14&lt;I14),"2",IF(AND(L14&gt;=I14,L14&lt;J14),"3",IF(AND(L14&gt;=J14,L14&lt;K14),"4",IF(L14&gt;=K14,"5","0"))))))</f>
        <v>1.6100000000000003</v>
      </c>
      <c r="N14" s="128">
        <f t="shared" si="1"/>
        <v>8.0500000000000016E-3</v>
      </c>
      <c r="O14" s="130"/>
      <c r="P14" s="130"/>
      <c r="Q14" s="130"/>
      <c r="R14" s="130"/>
      <c r="S14" s="130"/>
      <c r="T14" s="130"/>
      <c r="U14" s="130"/>
      <c r="V14" s="130"/>
      <c r="W14" s="130"/>
      <c r="X14" s="130"/>
    </row>
    <row r="15" spans="1:24" ht="18.75" customHeight="1">
      <c r="A15" s="159"/>
      <c r="B15" s="155">
        <v>1.5</v>
      </c>
      <c r="C15" s="114" t="s">
        <v>98</v>
      </c>
      <c r="D15" s="116">
        <v>0.6</v>
      </c>
      <c r="E15" s="118" t="s">
        <v>94</v>
      </c>
      <c r="F15" s="122">
        <v>0.5</v>
      </c>
      <c r="G15" s="127">
        <v>56</v>
      </c>
      <c r="H15" s="127">
        <v>58</v>
      </c>
      <c r="I15" s="127">
        <v>60</v>
      </c>
      <c r="J15" s="127">
        <v>62</v>
      </c>
      <c r="K15" s="127">
        <v>64</v>
      </c>
      <c r="L15" s="165">
        <v>86.9</v>
      </c>
      <c r="M15" s="128">
        <f t="shared" ref="M15:M16" si="2">(((IF(L15&lt;G15,G15,IF(L15&gt;K15,K15,L15)))-(IF(L15&lt;G15,G15,IF(AND(L15&gt;=G15,L15&lt;H15),G15,IF(AND(L15&gt;=H15,L15&lt;I15),H15,IF(AND(L15&gt;=I15,L15&lt;J15),I15,IF(AND(L15&gt;=J15,L15&lt;K15),J15,IF(L15&gt;=K15,K15,"0"))))))))/(K15-J15))+IF(L15&lt;G15,"1",IF(AND(L15&gt;=G15,L15&lt;H15),"1",IF(AND(L15&gt;=H15,L15&lt;I15),"2",IF(AND(L15&gt;=I15,L15&lt;J15),"3",IF(AND(L15&gt;=J15,L15&lt;K15),"4",IF(L15&gt;=K15,"5","0"))))))</f>
        <v>5</v>
      </c>
      <c r="N15" s="128">
        <f t="shared" si="1"/>
        <v>2.5000000000000001E-2</v>
      </c>
      <c r="O15" s="130"/>
      <c r="P15" s="130"/>
      <c r="Q15" s="130"/>
      <c r="R15" s="130"/>
      <c r="S15" s="130"/>
      <c r="T15" s="130"/>
      <c r="U15" s="130"/>
      <c r="V15" s="130"/>
      <c r="W15" s="130"/>
      <c r="X15" s="130"/>
    </row>
    <row r="16" spans="1:24" ht="18.75" customHeight="1">
      <c r="A16" s="159"/>
      <c r="B16" s="155">
        <v>1.6</v>
      </c>
      <c r="C16" s="114" t="s">
        <v>99</v>
      </c>
      <c r="D16" s="167">
        <v>0.6</v>
      </c>
      <c r="E16" s="167" t="s">
        <v>94</v>
      </c>
      <c r="F16" s="174">
        <v>0.5</v>
      </c>
      <c r="G16" s="180">
        <v>50</v>
      </c>
      <c r="H16" s="180">
        <v>55</v>
      </c>
      <c r="I16" s="180">
        <v>60</v>
      </c>
      <c r="J16" s="180">
        <v>65</v>
      </c>
      <c r="K16" s="180">
        <v>70</v>
      </c>
      <c r="L16" s="182">
        <v>35.56</v>
      </c>
      <c r="M16" s="128">
        <f t="shared" si="2"/>
        <v>1</v>
      </c>
      <c r="N16" s="128">
        <f t="shared" si="1"/>
        <v>5.0000000000000001E-3</v>
      </c>
      <c r="O16" s="130"/>
      <c r="P16" s="130"/>
      <c r="Q16" s="130"/>
      <c r="R16" s="130"/>
      <c r="S16" s="130"/>
      <c r="T16" s="130"/>
      <c r="U16" s="130"/>
      <c r="V16" s="130"/>
      <c r="W16" s="130"/>
      <c r="X16" s="130"/>
    </row>
    <row r="17" spans="1:24" ht="18.75" customHeight="1">
      <c r="A17" s="159" t="s">
        <v>39</v>
      </c>
      <c r="B17" s="155">
        <v>1.7</v>
      </c>
      <c r="C17" s="184" t="s">
        <v>100</v>
      </c>
      <c r="D17" s="187"/>
      <c r="E17" s="188"/>
      <c r="F17" s="192"/>
      <c r="G17" s="189"/>
      <c r="H17" s="189"/>
      <c r="I17" s="189"/>
      <c r="J17" s="189"/>
      <c r="K17" s="189"/>
      <c r="L17" s="194"/>
      <c r="M17" s="194"/>
      <c r="N17" s="196"/>
      <c r="O17" s="130"/>
      <c r="P17" s="130"/>
      <c r="Q17" s="130"/>
      <c r="R17" s="130"/>
      <c r="S17" s="130"/>
      <c r="T17" s="130"/>
      <c r="U17" s="130"/>
      <c r="V17" s="130"/>
      <c r="W17" s="130"/>
      <c r="X17" s="130"/>
    </row>
    <row r="18" spans="1:24" ht="18.75" customHeight="1">
      <c r="A18" s="159"/>
      <c r="B18" s="155"/>
      <c r="C18" s="114" t="s">
        <v>101</v>
      </c>
      <c r="D18" s="170">
        <v>0.7</v>
      </c>
      <c r="E18" s="170" t="s">
        <v>94</v>
      </c>
      <c r="F18" s="199">
        <v>1</v>
      </c>
      <c r="G18" s="171">
        <v>70</v>
      </c>
      <c r="H18" s="171">
        <v>75</v>
      </c>
      <c r="I18" s="171">
        <v>80</v>
      </c>
      <c r="J18" s="171">
        <v>85</v>
      </c>
      <c r="K18" s="171">
        <v>90</v>
      </c>
      <c r="L18" s="201">
        <v>44.59</v>
      </c>
      <c r="M18" s="128">
        <f t="shared" ref="M18:M21" si="3">(((IF(L18&lt;G18,G18,IF(L18&gt;K18,K18,L18)))-(IF(L18&lt;G18,G18,IF(AND(L18&gt;=G18,L18&lt;H18),G18,IF(AND(L18&gt;=H18,L18&lt;I18),H18,IF(AND(L18&gt;=I18,L18&lt;J18),I18,IF(AND(L18&gt;=J18,L18&lt;K18),J18,IF(L18&gt;=K18,K18,"0"))))))))/(K18-J18))+IF(L18&lt;G18,"1",IF(AND(L18&gt;=G18,L18&lt;H18),"1",IF(AND(L18&gt;=H18,L18&lt;I18),"2",IF(AND(L18&gt;=I18,L18&lt;J18),"3",IF(AND(L18&gt;=J18,L18&lt;K18),"4",IF(L18&gt;=K18,"5","0"))))))</f>
        <v>1</v>
      </c>
      <c r="N18" s="128">
        <f t="shared" ref="N18:N21" si="4">SUM(M18*F18)/100</f>
        <v>0.01</v>
      </c>
      <c r="O18" s="130"/>
      <c r="P18" s="130"/>
      <c r="Q18" s="130"/>
      <c r="R18" s="130"/>
      <c r="S18" s="130"/>
      <c r="T18" s="130"/>
      <c r="U18" s="130"/>
      <c r="V18" s="130"/>
      <c r="W18" s="130"/>
      <c r="X18" s="130"/>
    </row>
    <row r="19" spans="1:24" ht="18.75" customHeight="1">
      <c r="A19" s="159"/>
      <c r="B19" s="155"/>
      <c r="C19" s="114" t="s">
        <v>102</v>
      </c>
      <c r="D19" s="118">
        <v>0.2</v>
      </c>
      <c r="E19" s="118" t="s">
        <v>94</v>
      </c>
      <c r="F19" s="122">
        <v>0.7</v>
      </c>
      <c r="G19" s="127">
        <v>20</v>
      </c>
      <c r="H19" s="127">
        <v>21</v>
      </c>
      <c r="I19" s="127">
        <v>22</v>
      </c>
      <c r="J19" s="127">
        <v>23</v>
      </c>
      <c r="K19" s="127">
        <v>24</v>
      </c>
      <c r="L19" s="165">
        <v>23.56</v>
      </c>
      <c r="M19" s="128">
        <f t="shared" si="3"/>
        <v>4.5599999999999987</v>
      </c>
      <c r="N19" s="128">
        <f t="shared" si="4"/>
        <v>3.191999999999999E-2</v>
      </c>
      <c r="O19" s="130"/>
      <c r="P19" s="130"/>
      <c r="Q19" s="130"/>
      <c r="R19" s="130"/>
      <c r="S19" s="130"/>
      <c r="T19" s="130"/>
      <c r="U19" s="130"/>
      <c r="V19" s="130"/>
      <c r="W19" s="130"/>
      <c r="X19" s="130"/>
    </row>
    <row r="20" spans="1:24" ht="18.75" customHeight="1">
      <c r="A20" s="159"/>
      <c r="B20" s="155"/>
      <c r="C20" s="114" t="s">
        <v>103</v>
      </c>
      <c r="D20" s="116">
        <v>0.7</v>
      </c>
      <c r="E20" s="118" t="s">
        <v>94</v>
      </c>
      <c r="F20" s="122">
        <v>0.8</v>
      </c>
      <c r="G20" s="127">
        <v>70</v>
      </c>
      <c r="H20" s="127">
        <v>75</v>
      </c>
      <c r="I20" s="127">
        <v>80</v>
      </c>
      <c r="J20" s="127">
        <v>85</v>
      </c>
      <c r="K20" s="127">
        <v>90</v>
      </c>
      <c r="L20" s="165">
        <v>91.83</v>
      </c>
      <c r="M20" s="128">
        <f t="shared" si="3"/>
        <v>5</v>
      </c>
      <c r="N20" s="128">
        <f t="shared" si="4"/>
        <v>0.04</v>
      </c>
      <c r="O20" s="130"/>
      <c r="P20" s="130"/>
      <c r="Q20" s="130"/>
      <c r="R20" s="130"/>
      <c r="S20" s="130"/>
      <c r="T20" s="130"/>
      <c r="U20" s="130"/>
      <c r="V20" s="130"/>
      <c r="W20" s="130"/>
      <c r="X20" s="130"/>
    </row>
    <row r="21" spans="1:24" ht="18.75" customHeight="1">
      <c r="A21" s="159" t="s">
        <v>39</v>
      </c>
      <c r="B21" s="155"/>
      <c r="C21" s="114" t="s">
        <v>104</v>
      </c>
      <c r="D21" s="118">
        <v>0.5</v>
      </c>
      <c r="E21" s="118" t="s">
        <v>94</v>
      </c>
      <c r="F21" s="122">
        <v>2.5</v>
      </c>
      <c r="G21" s="127">
        <v>50</v>
      </c>
      <c r="H21" s="127">
        <v>51</v>
      </c>
      <c r="I21" s="127">
        <v>52</v>
      </c>
      <c r="J21" s="127">
        <v>53</v>
      </c>
      <c r="K21" s="127">
        <v>54</v>
      </c>
      <c r="L21" s="165">
        <v>45.5</v>
      </c>
      <c r="M21" s="128">
        <f t="shared" si="3"/>
        <v>1</v>
      </c>
      <c r="N21" s="128">
        <f t="shared" si="4"/>
        <v>2.5000000000000001E-2</v>
      </c>
      <c r="O21" s="130"/>
      <c r="P21" s="130"/>
      <c r="Q21" s="130"/>
      <c r="R21" s="130"/>
      <c r="S21" s="130"/>
      <c r="T21" s="130"/>
      <c r="U21" s="130"/>
      <c r="V21" s="130"/>
      <c r="W21" s="130"/>
      <c r="X21" s="130"/>
    </row>
    <row r="22" spans="1:24" ht="18.75" customHeight="1">
      <c r="A22" s="159"/>
      <c r="B22" s="155">
        <v>1.8</v>
      </c>
      <c r="C22" s="114" t="s">
        <v>105</v>
      </c>
      <c r="D22" s="187"/>
      <c r="E22" s="213"/>
      <c r="F22" s="207"/>
      <c r="G22" s="210"/>
      <c r="H22" s="211"/>
      <c r="I22" s="211"/>
      <c r="J22" s="211"/>
      <c r="K22" s="211"/>
      <c r="L22" s="196"/>
      <c r="M22" s="196"/>
      <c r="N22" s="196"/>
      <c r="O22" s="130"/>
      <c r="P22" s="130"/>
      <c r="Q22" s="130"/>
      <c r="R22" s="130"/>
      <c r="S22" s="130"/>
      <c r="T22" s="130"/>
      <c r="U22" s="130"/>
      <c r="V22" s="130"/>
      <c r="W22" s="130"/>
      <c r="X22" s="130"/>
    </row>
    <row r="23" spans="1:24" ht="18.75" customHeight="1">
      <c r="A23" s="112"/>
      <c r="B23" s="155"/>
      <c r="C23" s="114" t="s">
        <v>106</v>
      </c>
      <c r="D23" s="116">
        <v>0.7</v>
      </c>
      <c r="E23" s="118" t="s">
        <v>94</v>
      </c>
      <c r="F23" s="122">
        <v>0.5</v>
      </c>
      <c r="G23" s="127">
        <v>70</v>
      </c>
      <c r="H23" s="127">
        <v>75</v>
      </c>
      <c r="I23" s="127">
        <v>80</v>
      </c>
      <c r="J23" s="127">
        <v>85</v>
      </c>
      <c r="K23" s="127">
        <v>90</v>
      </c>
      <c r="L23" s="165"/>
      <c r="M23" s="128">
        <f t="shared" ref="M23:M24" si="5">(((IF(L23&lt;G23,G23,IF(L23&gt;K23,K23,L23)))-(IF(L23&lt;G23,G23,IF(AND(L23&gt;=G23,L23&lt;H23),G23,IF(AND(L23&gt;=H23,L23&lt;I23),H23,IF(AND(L23&gt;=I23,L23&lt;J23),I23,IF(AND(L23&gt;=J23,L23&lt;K23),J23,IF(L23&gt;=K23,K23,"0"))))))))/(K23-J23))+IF(L23&lt;G23,"1",IF(AND(L23&gt;=G23,L23&lt;H23),"1",IF(AND(L23&gt;=H23,L23&lt;I23),"2",IF(AND(L23&gt;=I23,L23&lt;J23),"3",IF(AND(L23&gt;=J23,L23&lt;K23),"4",IF(L23&gt;=K23,"5","0"))))))</f>
        <v>1</v>
      </c>
      <c r="N23" s="128">
        <f t="shared" ref="N23:N41" si="6">SUM(M23*F23)/100</f>
        <v>5.0000000000000001E-3</v>
      </c>
      <c r="O23" s="130"/>
      <c r="P23" s="130"/>
      <c r="Q23" s="130"/>
      <c r="R23" s="130"/>
      <c r="S23" s="130"/>
      <c r="T23" s="130"/>
      <c r="U23" s="130"/>
      <c r="V23" s="130"/>
      <c r="W23" s="130"/>
      <c r="X23" s="130"/>
    </row>
    <row r="24" spans="1:24" ht="18.75" customHeight="1">
      <c r="A24" s="112"/>
      <c r="B24" s="216"/>
      <c r="C24" s="114" t="s">
        <v>107</v>
      </c>
      <c r="D24" s="116">
        <v>0.56000000000000005</v>
      </c>
      <c r="E24" s="118" t="s">
        <v>94</v>
      </c>
      <c r="F24" s="122">
        <v>0.5</v>
      </c>
      <c r="G24" s="127">
        <v>40</v>
      </c>
      <c r="H24" s="127">
        <v>45</v>
      </c>
      <c r="I24" s="127">
        <v>50</v>
      </c>
      <c r="J24" s="127">
        <v>55</v>
      </c>
      <c r="K24" s="127">
        <v>60</v>
      </c>
      <c r="L24" s="165"/>
      <c r="M24" s="128">
        <f t="shared" si="5"/>
        <v>1</v>
      </c>
      <c r="N24" s="128">
        <f t="shared" si="6"/>
        <v>5.0000000000000001E-3</v>
      </c>
      <c r="O24" s="130"/>
      <c r="P24" s="130"/>
      <c r="Q24" s="130"/>
      <c r="R24" s="130"/>
      <c r="S24" s="130"/>
      <c r="T24" s="130"/>
      <c r="U24" s="130"/>
      <c r="V24" s="130"/>
      <c r="W24" s="130"/>
      <c r="X24" s="130"/>
    </row>
    <row r="25" spans="1:24" ht="18.75" customHeight="1">
      <c r="A25" s="112" t="s">
        <v>39</v>
      </c>
      <c r="B25" s="219">
        <v>1.9</v>
      </c>
      <c r="C25" s="114" t="s">
        <v>108</v>
      </c>
      <c r="D25" s="221"/>
      <c r="E25" s="118" t="s">
        <v>94</v>
      </c>
      <c r="F25" s="122">
        <v>2.5</v>
      </c>
      <c r="G25" s="127">
        <v>50</v>
      </c>
      <c r="H25" s="127">
        <v>45</v>
      </c>
      <c r="I25" s="127">
        <v>40</v>
      </c>
      <c r="J25" s="127">
        <v>35</v>
      </c>
      <c r="K25" s="127">
        <v>30</v>
      </c>
      <c r="L25" s="128">
        <v>19.89</v>
      </c>
      <c r="M25" s="128">
        <f t="shared" ref="M25:M26" si="7">(((IF(L25&gt;G25,G25,IF(L25&lt;K25,K25,L25)))-(IF(L25&lt;G25,G25,IF(AND(L25&gt;=G25,L25&lt;H25),G25,IF(AND(L25&gt;=H25,L25&lt;I25),H25,IF(AND(L25&gt;=I25,L25&lt;J25),I25,IF(AND(L25&gt;=J25,L25&lt;K25),J25,IF(L25&gt;=K25,K25,"0"))))))))/(K25-J25))+IF(L25&lt;G25,"1",IF(AND(L25&gt;=G25,L25&lt;H25),"1",IF(AND(L25&gt;=H25,L25&lt;I25),"2",IF(AND(L25&gt;=I25,L25&lt;J25),"3",IF(AND(L25&gt;=J25,L25&lt;K25),"4",IF(L25&gt;=K25,"5","0"))))))</f>
        <v>5</v>
      </c>
      <c r="N25" s="128">
        <f t="shared" si="6"/>
        <v>0.125</v>
      </c>
      <c r="O25" s="130"/>
      <c r="P25" s="130"/>
      <c r="Q25" s="130"/>
      <c r="R25" s="130"/>
      <c r="S25" s="130"/>
      <c r="T25" s="130"/>
      <c r="U25" s="130"/>
      <c r="V25" s="130"/>
      <c r="W25" s="130"/>
      <c r="X25" s="130"/>
    </row>
    <row r="26" spans="1:24" ht="18.75" customHeight="1">
      <c r="A26" s="225"/>
      <c r="B26" s="216">
        <v>1.1000000000000001</v>
      </c>
      <c r="C26" s="114" t="s">
        <v>109</v>
      </c>
      <c r="D26" s="116" t="s">
        <v>110</v>
      </c>
      <c r="E26" s="118" t="s">
        <v>94</v>
      </c>
      <c r="F26" s="229">
        <v>1</v>
      </c>
      <c r="G26" s="127">
        <v>20</v>
      </c>
      <c r="H26" s="127">
        <v>18</v>
      </c>
      <c r="I26" s="127">
        <v>16</v>
      </c>
      <c r="J26" s="127">
        <v>14</v>
      </c>
      <c r="K26" s="127">
        <v>12</v>
      </c>
      <c r="L26" s="165">
        <v>10.91</v>
      </c>
      <c r="M26" s="128">
        <f t="shared" si="7"/>
        <v>5</v>
      </c>
      <c r="N26" s="128">
        <f t="shared" si="6"/>
        <v>0.05</v>
      </c>
      <c r="O26" s="130"/>
      <c r="P26" s="130"/>
      <c r="Q26" s="130"/>
      <c r="R26" s="130"/>
      <c r="S26" s="130"/>
      <c r="T26" s="130"/>
      <c r="U26" s="130"/>
      <c r="V26" s="130"/>
      <c r="W26" s="130"/>
      <c r="X26" s="130"/>
    </row>
    <row r="27" spans="1:24" ht="18.75" customHeight="1">
      <c r="A27" s="225"/>
      <c r="B27" s="216">
        <v>1.1100000000000001</v>
      </c>
      <c r="C27" s="134" t="s">
        <v>111</v>
      </c>
      <c r="D27" s="221" t="s">
        <v>112</v>
      </c>
      <c r="E27" s="118" t="s">
        <v>94</v>
      </c>
      <c r="F27" s="122">
        <v>0.5</v>
      </c>
      <c r="G27" s="157">
        <v>30</v>
      </c>
      <c r="H27" s="127">
        <v>40</v>
      </c>
      <c r="I27" s="127">
        <v>50</v>
      </c>
      <c r="J27" s="127">
        <v>60</v>
      </c>
      <c r="K27" s="127">
        <v>70</v>
      </c>
      <c r="L27" s="182">
        <v>8.26</v>
      </c>
      <c r="M27" s="128">
        <f t="shared" ref="M27:M30" si="8">(((IF(L27&lt;G27,G27,IF(L27&gt;K27,K27,L27)))-(IF(L27&lt;G27,G27,IF(AND(L27&gt;=G27,L27&lt;H27),G27,IF(AND(L27&gt;=H27,L27&lt;I27),H27,IF(AND(L27&gt;=I27,L27&lt;J27),I27,IF(AND(L27&gt;=J27,L27&lt;K27),J27,IF(L27&gt;=K27,K27,"0"))))))))/(K27-J27))+IF(L27&lt;G27,"1",IF(AND(L27&gt;=G27,L27&lt;H27),"1",IF(AND(L27&gt;=H27,L27&lt;I27),"2",IF(AND(L27&gt;=I27,L27&lt;J27),"3",IF(AND(L27&gt;=J27,L27&lt;K27),"4",IF(L27&gt;=K27,"5","0"))))))</f>
        <v>1</v>
      </c>
      <c r="N27" s="128">
        <f t="shared" si="6"/>
        <v>5.0000000000000001E-3</v>
      </c>
      <c r="O27" s="130"/>
      <c r="P27" s="130"/>
      <c r="Q27" s="130"/>
      <c r="R27" s="130"/>
      <c r="S27" s="130"/>
      <c r="T27" s="130"/>
      <c r="U27" s="130"/>
      <c r="V27" s="130"/>
      <c r="W27" s="130"/>
      <c r="X27" s="130"/>
    </row>
    <row r="28" spans="1:24" ht="18.75" customHeight="1">
      <c r="A28" s="112" t="s">
        <v>113</v>
      </c>
      <c r="B28" s="216">
        <v>1.1200000000000001</v>
      </c>
      <c r="C28" s="114" t="s">
        <v>114</v>
      </c>
      <c r="D28" s="118">
        <v>0.47</v>
      </c>
      <c r="E28" s="118" t="s">
        <v>94</v>
      </c>
      <c r="F28" s="122">
        <v>1</v>
      </c>
      <c r="G28" s="127">
        <v>43</v>
      </c>
      <c r="H28" s="127">
        <v>45</v>
      </c>
      <c r="I28" s="127">
        <v>47</v>
      </c>
      <c r="J28" s="127">
        <v>49</v>
      </c>
      <c r="K28" s="127">
        <v>51</v>
      </c>
      <c r="L28" s="165">
        <v>43.62</v>
      </c>
      <c r="M28" s="128">
        <f t="shared" si="8"/>
        <v>1.3099999999999987</v>
      </c>
      <c r="N28" s="128">
        <f t="shared" si="6"/>
        <v>1.3099999999999987E-2</v>
      </c>
      <c r="O28" s="130"/>
      <c r="P28" s="130"/>
      <c r="Q28" s="130"/>
      <c r="R28" s="130"/>
      <c r="S28" s="130"/>
      <c r="T28" s="130"/>
      <c r="U28" s="130"/>
      <c r="V28" s="130"/>
      <c r="W28" s="130"/>
      <c r="X28" s="130"/>
    </row>
    <row r="29" spans="1:24" ht="18.75" customHeight="1">
      <c r="A29" s="225" t="s">
        <v>39</v>
      </c>
      <c r="B29" s="216">
        <v>1.1299999999999999</v>
      </c>
      <c r="C29" s="236" t="s">
        <v>115</v>
      </c>
      <c r="D29" s="116">
        <v>0.6</v>
      </c>
      <c r="E29" s="239" t="s">
        <v>116</v>
      </c>
      <c r="F29" s="199">
        <v>2.5</v>
      </c>
      <c r="G29" s="240">
        <v>30</v>
      </c>
      <c r="H29" s="240">
        <v>40</v>
      </c>
      <c r="I29" s="240">
        <v>50</v>
      </c>
      <c r="J29" s="240">
        <v>60</v>
      </c>
      <c r="K29" s="240">
        <v>70</v>
      </c>
      <c r="L29" s="215"/>
      <c r="M29" s="128">
        <f t="shared" si="8"/>
        <v>1</v>
      </c>
      <c r="N29" s="128">
        <f t="shared" si="6"/>
        <v>2.5000000000000001E-2</v>
      </c>
      <c r="O29" s="130"/>
      <c r="P29" s="130"/>
      <c r="Q29" s="130"/>
      <c r="R29" s="130"/>
      <c r="S29" s="130"/>
      <c r="T29" s="130"/>
      <c r="U29" s="130"/>
      <c r="V29" s="130"/>
      <c r="W29" s="130"/>
      <c r="X29" s="130"/>
    </row>
    <row r="30" spans="1:24" ht="18.75" customHeight="1">
      <c r="A30" s="225" t="s">
        <v>113</v>
      </c>
      <c r="B30" s="216">
        <v>1.1399999999999999</v>
      </c>
      <c r="C30" s="242" t="s">
        <v>117</v>
      </c>
      <c r="D30" s="243"/>
      <c r="E30" s="118" t="s">
        <v>94</v>
      </c>
      <c r="F30" s="246">
        <v>1</v>
      </c>
      <c r="G30" s="248">
        <v>30</v>
      </c>
      <c r="H30" s="248">
        <v>40</v>
      </c>
      <c r="I30" s="248">
        <v>50</v>
      </c>
      <c r="J30" s="248">
        <v>60</v>
      </c>
      <c r="K30" s="248">
        <v>70</v>
      </c>
      <c r="L30" s="223">
        <v>97.24</v>
      </c>
      <c r="M30" s="128">
        <f t="shared" si="8"/>
        <v>5</v>
      </c>
      <c r="N30" s="128">
        <f t="shared" si="6"/>
        <v>0.05</v>
      </c>
      <c r="O30" s="130"/>
      <c r="P30" s="130"/>
      <c r="Q30" s="130"/>
      <c r="R30" s="130"/>
      <c r="S30" s="130"/>
      <c r="T30" s="130"/>
      <c r="U30" s="130"/>
      <c r="V30" s="130"/>
      <c r="W30" s="130"/>
      <c r="X30" s="130"/>
    </row>
    <row r="31" spans="1:24" ht="18.75" customHeight="1">
      <c r="A31" s="225" t="s">
        <v>113</v>
      </c>
      <c r="B31" s="249">
        <v>1.1499999999999999</v>
      </c>
      <c r="C31" s="250" t="s">
        <v>118</v>
      </c>
      <c r="D31" s="116" t="s">
        <v>53</v>
      </c>
      <c r="E31" s="118" t="s">
        <v>119</v>
      </c>
      <c r="F31" s="251">
        <v>0</v>
      </c>
      <c r="G31" s="253" t="s">
        <v>121</v>
      </c>
      <c r="H31" s="180" t="s">
        <v>122</v>
      </c>
      <c r="I31" s="180" t="s">
        <v>123</v>
      </c>
      <c r="J31" s="180" t="s">
        <v>124</v>
      </c>
      <c r="K31" s="180" t="s">
        <v>125</v>
      </c>
      <c r="L31" s="165"/>
      <c r="M31" s="215"/>
      <c r="N31" s="128">
        <f t="shared" si="6"/>
        <v>0</v>
      </c>
      <c r="O31" s="130"/>
      <c r="P31" s="130"/>
      <c r="Q31" s="130"/>
      <c r="R31" s="130"/>
      <c r="S31" s="130"/>
      <c r="T31" s="130"/>
      <c r="U31" s="130"/>
      <c r="V31" s="130"/>
      <c r="W31" s="130"/>
      <c r="X31" s="130"/>
    </row>
    <row r="32" spans="1:24" ht="18.75" customHeight="1">
      <c r="A32" s="225"/>
      <c r="B32" s="216">
        <v>1.1599999999999999</v>
      </c>
      <c r="C32" s="134" t="s">
        <v>126</v>
      </c>
      <c r="D32" s="116" t="s">
        <v>127</v>
      </c>
      <c r="E32" s="118" t="s">
        <v>119</v>
      </c>
      <c r="F32" s="254">
        <v>1</v>
      </c>
      <c r="G32" s="255" t="s">
        <v>128</v>
      </c>
      <c r="H32" s="127" t="s">
        <v>129</v>
      </c>
      <c r="I32" s="127" t="s">
        <v>123</v>
      </c>
      <c r="J32" s="127" t="s">
        <v>124</v>
      </c>
      <c r="K32" s="127" t="s">
        <v>130</v>
      </c>
      <c r="L32" s="165"/>
      <c r="M32" s="215"/>
      <c r="N32" s="128">
        <f t="shared" si="6"/>
        <v>0</v>
      </c>
      <c r="O32" s="130"/>
      <c r="P32" s="130"/>
      <c r="Q32" s="130"/>
      <c r="R32" s="130"/>
      <c r="S32" s="130"/>
      <c r="T32" s="130"/>
      <c r="U32" s="130"/>
      <c r="V32" s="130"/>
      <c r="W32" s="130"/>
      <c r="X32" s="130"/>
    </row>
    <row r="33" spans="1:24" ht="18.75" customHeight="1">
      <c r="A33" s="225"/>
      <c r="B33" s="216">
        <v>1.17</v>
      </c>
      <c r="C33" s="114" t="s">
        <v>131</v>
      </c>
      <c r="D33" s="116" t="s">
        <v>132</v>
      </c>
      <c r="E33" s="118" t="s">
        <v>133</v>
      </c>
      <c r="F33" s="254">
        <v>0</v>
      </c>
      <c r="G33" s="256" t="s">
        <v>134</v>
      </c>
      <c r="H33" s="257"/>
      <c r="I33" s="257"/>
      <c r="J33" s="257"/>
      <c r="K33" s="256" t="s">
        <v>135</v>
      </c>
      <c r="L33" s="165"/>
      <c r="M33" s="215"/>
      <c r="N33" s="128">
        <f t="shared" si="6"/>
        <v>0</v>
      </c>
      <c r="O33" s="130"/>
      <c r="P33" s="130"/>
      <c r="Q33" s="130"/>
      <c r="R33" s="130"/>
      <c r="S33" s="130"/>
      <c r="T33" s="130"/>
      <c r="U33" s="130"/>
      <c r="V33" s="130"/>
      <c r="W33" s="130"/>
      <c r="X33" s="130"/>
    </row>
    <row r="34" spans="1:24" ht="18.75" customHeight="1">
      <c r="A34" s="112"/>
      <c r="B34" s="216">
        <v>1.18</v>
      </c>
      <c r="C34" s="250" t="s">
        <v>136</v>
      </c>
      <c r="D34" s="258" t="s">
        <v>127</v>
      </c>
      <c r="E34" s="118" t="s">
        <v>116</v>
      </c>
      <c r="F34" s="254">
        <v>1</v>
      </c>
      <c r="G34" s="253" t="s">
        <v>121</v>
      </c>
      <c r="H34" s="180" t="s">
        <v>122</v>
      </c>
      <c r="I34" s="180" t="s">
        <v>123</v>
      </c>
      <c r="J34" s="180" t="s">
        <v>124</v>
      </c>
      <c r="K34" s="180" t="s">
        <v>125</v>
      </c>
      <c r="L34" s="165">
        <v>3</v>
      </c>
      <c r="M34" s="215">
        <v>3</v>
      </c>
      <c r="N34" s="128">
        <f t="shared" si="6"/>
        <v>0.03</v>
      </c>
      <c r="O34" s="130"/>
      <c r="P34" s="130"/>
      <c r="Q34" s="130"/>
      <c r="R34" s="130"/>
      <c r="S34" s="130"/>
      <c r="T34" s="130"/>
      <c r="U34" s="130"/>
      <c r="V34" s="130"/>
      <c r="W34" s="130"/>
      <c r="X34" s="130"/>
    </row>
    <row r="35" spans="1:24" ht="18.75" customHeight="1">
      <c r="A35" s="225" t="s">
        <v>39</v>
      </c>
      <c r="B35" s="259">
        <v>1.19</v>
      </c>
      <c r="C35" s="260" t="s">
        <v>137</v>
      </c>
      <c r="D35" s="261">
        <v>0.54</v>
      </c>
      <c r="E35" s="262" t="s">
        <v>94</v>
      </c>
      <c r="F35" s="264">
        <v>2.5</v>
      </c>
      <c r="G35" s="127">
        <v>52</v>
      </c>
      <c r="H35" s="127">
        <v>53</v>
      </c>
      <c r="I35" s="127">
        <v>54</v>
      </c>
      <c r="J35" s="265">
        <v>55</v>
      </c>
      <c r="K35" s="127">
        <v>56</v>
      </c>
      <c r="L35" s="215">
        <v>77.180000000000007</v>
      </c>
      <c r="M35" s="128">
        <f>(((IF(L35&lt;G35,G35,IF(L35&gt;K35,K35,L35)))-(IF(L35&lt;G35,G35,IF(AND(L35&gt;=G35,L35&lt;H35),G35,IF(AND(L35&gt;=H35,L35&lt;I35),H35,IF(AND(L35&gt;=I35,L35&lt;J35),I35,IF(AND(L35&gt;=J35,L35&lt;K35),J35,IF(L35&gt;=K35,K35,"0"))))))))/(K35-J35))+IF(L35&lt;G35,"1",IF(AND(L35&gt;=G35,L35&lt;H35),"1",IF(AND(L35&gt;=H35,L35&lt;I35),"2",IF(AND(L35&gt;=I35,L35&lt;J35),"3",IF(AND(L35&gt;=J35,L35&lt;K35),"4",IF(L35&gt;=K35,"5","0"))))))</f>
        <v>5</v>
      </c>
      <c r="N35" s="128">
        <f t="shared" si="6"/>
        <v>0.125</v>
      </c>
    </row>
    <row r="36" spans="1:24" ht="18.75" customHeight="1">
      <c r="A36" s="225" t="s">
        <v>138</v>
      </c>
      <c r="B36" s="259">
        <v>1.2</v>
      </c>
      <c r="C36" s="267" t="s">
        <v>139</v>
      </c>
      <c r="D36" s="268" t="s">
        <v>130</v>
      </c>
      <c r="E36" s="272" t="s">
        <v>116</v>
      </c>
      <c r="F36" s="271">
        <v>3</v>
      </c>
      <c r="G36" s="255" t="s">
        <v>128</v>
      </c>
      <c r="H36" s="127" t="s">
        <v>129</v>
      </c>
      <c r="I36" s="180" t="s">
        <v>123</v>
      </c>
      <c r="J36" s="180" t="s">
        <v>124</v>
      </c>
      <c r="K36" s="127" t="s">
        <v>130</v>
      </c>
      <c r="L36" s="215">
        <v>2</v>
      </c>
      <c r="M36" s="215">
        <v>5</v>
      </c>
      <c r="N36" s="128">
        <f t="shared" si="6"/>
        <v>0.15</v>
      </c>
    </row>
    <row r="37" spans="1:24" ht="18.75" customHeight="1">
      <c r="A37" s="225" t="s">
        <v>113</v>
      </c>
      <c r="B37" s="259">
        <v>1.21</v>
      </c>
      <c r="C37" s="134" t="s">
        <v>142</v>
      </c>
      <c r="D37" s="273">
        <v>0.87</v>
      </c>
      <c r="E37" s="274" t="s">
        <v>143</v>
      </c>
      <c r="F37" s="275">
        <v>1</v>
      </c>
      <c r="G37" s="276">
        <v>79</v>
      </c>
      <c r="H37" s="276">
        <v>81</v>
      </c>
      <c r="I37" s="276">
        <v>83</v>
      </c>
      <c r="J37" s="276">
        <v>85</v>
      </c>
      <c r="K37" s="276">
        <v>87</v>
      </c>
      <c r="L37" s="215">
        <v>41.95</v>
      </c>
      <c r="M37" s="128">
        <f>(((IF(L37&lt;G37,G37,IF(L37&gt;K37,K37,L37)))-(IF(L37&lt;G37,G37,IF(AND(L37&gt;=G37,L37&lt;H37),G37,IF(AND(L37&gt;=H37,L37&lt;I37),H37,IF(AND(L37&gt;=I37,L37&lt;J37),I37,IF(AND(L37&gt;=J37,L37&lt;K37),J37,IF(L37&gt;=K37,K37,"0"))))))))/(K37-J37))+IF(L37&lt;G37,"1",IF(AND(L37&gt;=G37,L37&lt;H37),"1",IF(AND(L37&gt;=H37,L37&lt;I37),"2",IF(AND(L37&gt;=I37,L37&lt;J37),"3",IF(AND(L37&gt;=J37,L37&lt;K37),"4",IF(L37&gt;=K37,"5","0"))))))</f>
        <v>1</v>
      </c>
      <c r="N37" s="128">
        <f t="shared" si="6"/>
        <v>0.01</v>
      </c>
    </row>
    <row r="38" spans="1:24" ht="18.75" customHeight="1">
      <c r="A38" s="112" t="s">
        <v>39</v>
      </c>
      <c r="B38" s="259">
        <v>1.22</v>
      </c>
      <c r="C38" s="260" t="s">
        <v>144</v>
      </c>
      <c r="D38" s="268" t="s">
        <v>226</v>
      </c>
      <c r="E38" s="262" t="s">
        <v>94</v>
      </c>
      <c r="F38" s="275">
        <v>2.5</v>
      </c>
      <c r="G38" s="127">
        <v>4</v>
      </c>
      <c r="H38" s="127">
        <v>3.6</v>
      </c>
      <c r="I38" s="127">
        <v>3.2</v>
      </c>
      <c r="J38" s="127">
        <v>2.8</v>
      </c>
      <c r="K38" s="127">
        <v>2.4</v>
      </c>
      <c r="L38" s="215">
        <v>5.13</v>
      </c>
      <c r="M38" s="128">
        <f t="shared" ref="M38:M40" si="9">(((IF(L38&gt;G38,G38,IF(L38&lt;K38,K38,L38)))-(IF(L38&lt;G38,G38,IF(AND(L38&gt;=G38,L38&lt;H38),G38,IF(AND(L38&gt;=H38,L38&lt;I38),H38,IF(AND(L38&gt;=I38,L38&lt;J38),I38,IF(AND(L38&gt;=J38,L38&lt;K38),J38,IF(L38&gt;=K38,K38,"0"))))))))/(K38-J38))+IF(L38&lt;G38,"1",IF(AND(L38&gt;=G38,L38&lt;H38),"1",IF(AND(L38&gt;=H38,L38&lt;I38),"2",IF(AND(L38&gt;=I38,L38&lt;J38),"3",IF(AND(L38&gt;=J38,L38&lt;K38),"4",IF(L38&gt;=K38,"5","0"))))))</f>
        <v>0.99999999999999911</v>
      </c>
      <c r="N38" s="128">
        <f t="shared" si="6"/>
        <v>2.4999999999999977E-2</v>
      </c>
    </row>
    <row r="39" spans="1:24" ht="18.75" customHeight="1">
      <c r="A39" s="112" t="s">
        <v>39</v>
      </c>
      <c r="B39" s="259">
        <v>1.23</v>
      </c>
      <c r="C39" s="278" t="s">
        <v>146</v>
      </c>
      <c r="D39" s="268" t="s">
        <v>227</v>
      </c>
      <c r="E39" s="262" t="s">
        <v>94</v>
      </c>
      <c r="F39" s="275">
        <v>2.5</v>
      </c>
      <c r="G39" s="180">
        <v>22</v>
      </c>
      <c r="H39" s="180">
        <v>21.75</v>
      </c>
      <c r="I39" s="180">
        <v>21.5</v>
      </c>
      <c r="J39" s="180">
        <v>21.25</v>
      </c>
      <c r="K39" s="180">
        <v>21</v>
      </c>
      <c r="L39" s="215">
        <v>0</v>
      </c>
      <c r="M39" s="128">
        <f t="shared" si="9"/>
        <v>5</v>
      </c>
      <c r="N39" s="128">
        <f t="shared" si="6"/>
        <v>0.125</v>
      </c>
    </row>
    <row r="40" spans="1:24" ht="18.75" customHeight="1">
      <c r="A40" s="534" t="s">
        <v>39</v>
      </c>
      <c r="B40" s="279">
        <v>1.24</v>
      </c>
      <c r="C40" s="280" t="s">
        <v>148</v>
      </c>
      <c r="D40" s="281" t="s">
        <v>149</v>
      </c>
      <c r="E40" s="262" t="s">
        <v>94</v>
      </c>
      <c r="F40" s="282">
        <v>1.3</v>
      </c>
      <c r="G40" s="127">
        <v>2.4</v>
      </c>
      <c r="H40" s="127">
        <v>2.2000000000000002</v>
      </c>
      <c r="I40" s="127">
        <v>2</v>
      </c>
      <c r="J40" s="127">
        <v>1.8</v>
      </c>
      <c r="K40" s="127">
        <v>1.6</v>
      </c>
      <c r="L40" s="182">
        <v>0.6</v>
      </c>
      <c r="M40" s="128">
        <f t="shared" si="9"/>
        <v>5</v>
      </c>
      <c r="N40" s="128">
        <f t="shared" si="6"/>
        <v>6.5000000000000002E-2</v>
      </c>
    </row>
    <row r="41" spans="1:24" ht="18.75" customHeight="1">
      <c r="A41" s="535"/>
      <c r="B41" s="259"/>
      <c r="C41" s="285" t="s">
        <v>151</v>
      </c>
      <c r="D41" s="281">
        <v>0.1</v>
      </c>
      <c r="E41" s="286" t="s">
        <v>94</v>
      </c>
      <c r="F41" s="288">
        <v>1.2</v>
      </c>
      <c r="G41" s="289">
        <v>6</v>
      </c>
      <c r="H41" s="289">
        <v>8</v>
      </c>
      <c r="I41" s="289">
        <v>10</v>
      </c>
      <c r="J41" s="289">
        <v>12</v>
      </c>
      <c r="K41" s="289">
        <v>14</v>
      </c>
      <c r="L41" s="284">
        <v>17.95</v>
      </c>
      <c r="M41" s="128">
        <f>(((IF(L41&lt;G41,G41,IF(L41&gt;K41,K41,L41)))-(IF(L41&lt;G41,G41,IF(AND(L41&gt;=G41,L41&lt;H41),G41,IF(AND(L41&gt;=H41,L41&lt;I41),H41,IF(AND(L41&gt;=I41,L41&lt;J41),I41,IF(AND(L41&gt;=J41,L41&lt;K41),J41,IF(L41&gt;=K41,K41,"0"))))))))/(K41-J41))+IF(L41&lt;G41,"1",IF(AND(L41&gt;=G41,L41&lt;H41),"1",IF(AND(L41&gt;=H41,L41&lt;I41),"2",IF(AND(L41&gt;=I41,L41&lt;J41),"3",IF(AND(L41&gt;=J41,L41&lt;K41),"4",IF(L41&gt;=K41,"5","0"))))))</f>
        <v>5</v>
      </c>
      <c r="N41" s="128">
        <f t="shared" si="6"/>
        <v>0.06</v>
      </c>
    </row>
    <row r="42" spans="1:24" ht="18.75" customHeight="1">
      <c r="A42" s="112" t="s">
        <v>113</v>
      </c>
      <c r="B42" s="259">
        <v>1.25</v>
      </c>
      <c r="C42" s="290" t="s">
        <v>153</v>
      </c>
      <c r="D42" s="291"/>
      <c r="E42" s="292"/>
      <c r="F42" s="294"/>
      <c r="G42" s="189"/>
      <c r="H42" s="295"/>
      <c r="I42" s="295"/>
      <c r="J42" s="295"/>
      <c r="K42" s="295"/>
      <c r="L42" s="194"/>
      <c r="M42" s="194"/>
      <c r="N42" s="196"/>
    </row>
    <row r="43" spans="1:24" ht="18.75" customHeight="1">
      <c r="A43" s="112"/>
      <c r="B43" s="259"/>
      <c r="C43" s="134" t="s">
        <v>154</v>
      </c>
      <c r="D43" s="41" t="s">
        <v>130</v>
      </c>
      <c r="E43" s="296" t="s">
        <v>116</v>
      </c>
      <c r="F43" s="297">
        <v>0.5</v>
      </c>
      <c r="G43" s="240" t="s">
        <v>121</v>
      </c>
      <c r="H43" s="299" t="s">
        <v>122</v>
      </c>
      <c r="I43" s="299" t="s">
        <v>123</v>
      </c>
      <c r="J43" s="299" t="s">
        <v>124</v>
      </c>
      <c r="K43" s="299" t="s">
        <v>125</v>
      </c>
      <c r="L43" s="39">
        <v>3</v>
      </c>
      <c r="M43" s="39">
        <v>3</v>
      </c>
      <c r="N43" s="128">
        <f t="shared" ref="N43:N45" si="10">SUM(M43*F43)/100</f>
        <v>1.4999999999999999E-2</v>
      </c>
    </row>
    <row r="44" spans="1:24" ht="18.75" customHeight="1">
      <c r="A44" s="112"/>
      <c r="B44" s="259"/>
      <c r="C44" s="114" t="s">
        <v>155</v>
      </c>
      <c r="D44" s="300" t="s">
        <v>130</v>
      </c>
      <c r="E44" s="301" t="s">
        <v>116</v>
      </c>
      <c r="F44" s="297">
        <v>0.5</v>
      </c>
      <c r="G44" s="302" t="s">
        <v>121</v>
      </c>
      <c r="H44" s="303" t="s">
        <v>122</v>
      </c>
      <c r="I44" s="303" t="s">
        <v>123</v>
      </c>
      <c r="J44" s="303" t="s">
        <v>124</v>
      </c>
      <c r="K44" s="303" t="s">
        <v>125</v>
      </c>
      <c r="L44" s="215"/>
      <c r="M44" s="215">
        <v>0</v>
      </c>
      <c r="N44" s="128">
        <f t="shared" si="10"/>
        <v>0</v>
      </c>
    </row>
    <row r="45" spans="1:24" ht="18.75" customHeight="1">
      <c r="A45" s="112"/>
      <c r="B45" s="259"/>
      <c r="C45" s="134" t="s">
        <v>156</v>
      </c>
      <c r="D45" s="304" t="s">
        <v>130</v>
      </c>
      <c r="E45" s="305" t="s">
        <v>116</v>
      </c>
      <c r="F45" s="307">
        <v>0.5</v>
      </c>
      <c r="G45" s="248" t="s">
        <v>121</v>
      </c>
      <c r="H45" s="308" t="s">
        <v>122</v>
      </c>
      <c r="I45" s="308" t="s">
        <v>123</v>
      </c>
      <c r="J45" s="308" t="s">
        <v>124</v>
      </c>
      <c r="K45" s="308" t="s">
        <v>125</v>
      </c>
      <c r="L45" s="284"/>
      <c r="M45" s="284">
        <v>0</v>
      </c>
      <c r="N45" s="128">
        <f t="shared" si="10"/>
        <v>0</v>
      </c>
    </row>
    <row r="46" spans="1:24" ht="18.75" customHeight="1">
      <c r="A46" s="112" t="s">
        <v>113</v>
      </c>
      <c r="B46" s="259">
        <v>1.26</v>
      </c>
      <c r="C46" s="290" t="s">
        <v>157</v>
      </c>
      <c r="D46" s="309"/>
      <c r="E46" s="292"/>
      <c r="F46" s="294"/>
      <c r="G46" s="189"/>
      <c r="H46" s="295"/>
      <c r="I46" s="295"/>
      <c r="J46" s="295"/>
      <c r="K46" s="295"/>
      <c r="L46" s="194"/>
      <c r="M46" s="194"/>
      <c r="N46" s="196"/>
    </row>
    <row r="47" spans="1:24" ht="18.75" customHeight="1">
      <c r="A47" s="225"/>
      <c r="B47" s="259"/>
      <c r="C47" s="114" t="s">
        <v>158</v>
      </c>
      <c r="D47" s="41" t="s">
        <v>130</v>
      </c>
      <c r="E47" s="296" t="s">
        <v>116</v>
      </c>
      <c r="F47" s="254">
        <v>0.5</v>
      </c>
      <c r="G47" s="240" t="s">
        <v>121</v>
      </c>
      <c r="H47" s="299" t="s">
        <v>122</v>
      </c>
      <c r="I47" s="299" t="s">
        <v>123</v>
      </c>
      <c r="J47" s="299" t="s">
        <v>124</v>
      </c>
      <c r="K47" s="299" t="s">
        <v>125</v>
      </c>
      <c r="L47" s="39">
        <v>4</v>
      </c>
      <c r="M47" s="39">
        <v>4</v>
      </c>
      <c r="N47" s="128">
        <f t="shared" ref="N47:N53" si="11">SUM(M47*F47)/100</f>
        <v>0.02</v>
      </c>
    </row>
    <row r="48" spans="1:24" ht="18.75" customHeight="1">
      <c r="A48" s="225"/>
      <c r="B48" s="259"/>
      <c r="C48" s="114" t="s">
        <v>159</v>
      </c>
      <c r="D48" s="155" t="s">
        <v>130</v>
      </c>
      <c r="E48" s="301" t="s">
        <v>116</v>
      </c>
      <c r="F48" s="254">
        <v>0.5</v>
      </c>
      <c r="G48" s="302" t="s">
        <v>121</v>
      </c>
      <c r="H48" s="303" t="s">
        <v>122</v>
      </c>
      <c r="I48" s="303" t="s">
        <v>123</v>
      </c>
      <c r="J48" s="303" t="s">
        <v>124</v>
      </c>
      <c r="K48" s="303" t="s">
        <v>125</v>
      </c>
      <c r="L48" s="223">
        <v>0</v>
      </c>
      <c r="M48" s="223">
        <v>0</v>
      </c>
      <c r="N48" s="128">
        <f t="shared" si="11"/>
        <v>0</v>
      </c>
    </row>
    <row r="49" spans="1:14" ht="18.75" customHeight="1">
      <c r="A49" s="225"/>
      <c r="B49" s="312"/>
      <c r="C49" s="313" t="s">
        <v>160</v>
      </c>
      <c r="D49" s="300" t="s">
        <v>130</v>
      </c>
      <c r="E49" s="301" t="s">
        <v>116</v>
      </c>
      <c r="F49" s="254">
        <v>0.5</v>
      </c>
      <c r="G49" s="302" t="s">
        <v>121</v>
      </c>
      <c r="H49" s="303" t="s">
        <v>122</v>
      </c>
      <c r="I49" s="303" t="s">
        <v>123</v>
      </c>
      <c r="J49" s="303" t="s">
        <v>124</v>
      </c>
      <c r="K49" s="303" t="s">
        <v>125</v>
      </c>
      <c r="L49" s="215">
        <v>0</v>
      </c>
      <c r="M49" s="215">
        <v>0</v>
      </c>
      <c r="N49" s="128">
        <f t="shared" si="11"/>
        <v>0</v>
      </c>
    </row>
    <row r="50" spans="1:14" ht="18.75" customHeight="1">
      <c r="A50" s="225"/>
      <c r="B50" s="259"/>
      <c r="C50" s="114" t="s">
        <v>161</v>
      </c>
      <c r="D50" s="300">
        <v>1</v>
      </c>
      <c r="E50" s="301" t="s">
        <v>116</v>
      </c>
      <c r="F50" s="254">
        <v>0.5</v>
      </c>
      <c r="G50" s="302">
        <v>80</v>
      </c>
      <c r="H50" s="315">
        <v>85</v>
      </c>
      <c r="I50" s="315">
        <v>90</v>
      </c>
      <c r="J50" s="315">
        <v>95</v>
      </c>
      <c r="K50" s="315">
        <v>100</v>
      </c>
      <c r="L50" s="215">
        <v>100</v>
      </c>
      <c r="M50" s="128">
        <f>(((IF(L50&lt;G50,G50,IF(L50&gt;K50,K50,L50)))-(IF(L50&lt;G50,G50,IF(AND(L50&gt;=G50,L50&lt;H50),G50,IF(AND(L50&gt;=H50,L50&lt;I50),H50,IF(AND(L50&gt;=I50,L50&lt;J50),I50,IF(AND(L50&gt;=J50,L50&lt;K50),J50,IF(L50&gt;=K50,K50,"0"))))))))/(K50-J50))+IF(L50&lt;G50,"1",IF(AND(L50&gt;=G50,L50&lt;H50),"1",IF(AND(L50&gt;=H50,L50&lt;I50),"2",IF(AND(L50&gt;=I50,L50&lt;J50),"3",IF(AND(L50&gt;=J50,L50&lt;K50),"4",IF(L50&gt;=K50,"5","0"))))))</f>
        <v>5</v>
      </c>
      <c r="N50" s="128">
        <f t="shared" si="11"/>
        <v>2.5000000000000001E-2</v>
      </c>
    </row>
    <row r="51" spans="1:14" ht="18.75" customHeight="1">
      <c r="A51" s="112"/>
      <c r="B51" s="259"/>
      <c r="C51" s="134" t="s">
        <v>162</v>
      </c>
      <c r="D51" s="300">
        <v>1</v>
      </c>
      <c r="E51" s="301" t="s">
        <v>116</v>
      </c>
      <c r="F51" s="254">
        <v>0.5</v>
      </c>
      <c r="G51" s="302" t="s">
        <v>121</v>
      </c>
      <c r="H51" s="303" t="s">
        <v>122</v>
      </c>
      <c r="I51" s="303" t="s">
        <v>123</v>
      </c>
      <c r="J51" s="303" t="s">
        <v>124</v>
      </c>
      <c r="K51" s="303" t="s">
        <v>125</v>
      </c>
      <c r="L51" s="317"/>
      <c r="M51" s="318">
        <v>0</v>
      </c>
      <c r="N51" s="128">
        <f t="shared" si="11"/>
        <v>0</v>
      </c>
    </row>
    <row r="52" spans="1:14" ht="18.75" customHeight="1">
      <c r="A52" s="112" t="s">
        <v>113</v>
      </c>
      <c r="B52" s="259">
        <v>1.27</v>
      </c>
      <c r="C52" s="114" t="s">
        <v>163</v>
      </c>
      <c r="D52" s="300">
        <v>0.8</v>
      </c>
      <c r="E52" s="301" t="s">
        <v>116</v>
      </c>
      <c r="F52" s="254">
        <v>1</v>
      </c>
      <c r="G52" s="302">
        <v>40</v>
      </c>
      <c r="H52" s="315">
        <v>50</v>
      </c>
      <c r="I52" s="315">
        <v>60</v>
      </c>
      <c r="J52" s="315">
        <v>70</v>
      </c>
      <c r="K52" s="315">
        <v>80</v>
      </c>
      <c r="L52" s="317"/>
      <c r="M52" s="128">
        <f>(((IF(L52&lt;G52,G52,IF(L52&gt;K52,K52,L52)))-(IF(L52&lt;G52,G52,IF(AND(L52&gt;=G52,L52&lt;H52),G52,IF(AND(L52&gt;=H52,L52&lt;I52),H52,IF(AND(L52&gt;=I52,L52&lt;J52),I52,IF(AND(L52&gt;=J52,L52&lt;K52),J52,IF(L52&gt;=K52,K52,"0"))))))))/(K52-J52))+IF(L52&lt;G52,"1",IF(AND(L52&gt;=G52,L52&lt;H52),"1",IF(AND(L52&gt;=H52,L52&lt;I52),"2",IF(AND(L52&gt;=I52,L52&lt;J52),"3",IF(AND(L52&gt;=J52,L52&lt;K52),"4",IF(L52&gt;=K52,"5","0"))))))</f>
        <v>1</v>
      </c>
      <c r="N52" s="128">
        <f t="shared" si="11"/>
        <v>0.01</v>
      </c>
    </row>
    <row r="53" spans="1:14" ht="18.75" customHeight="1">
      <c r="A53" s="320"/>
      <c r="B53" s="279">
        <v>1.28</v>
      </c>
      <c r="C53" s="250" t="s">
        <v>164</v>
      </c>
      <c r="D53" s="304">
        <v>0.8</v>
      </c>
      <c r="E53" s="305" t="s">
        <v>116</v>
      </c>
      <c r="F53" s="322">
        <v>0.5</v>
      </c>
      <c r="G53" s="323">
        <v>70</v>
      </c>
      <c r="H53" s="323">
        <v>75</v>
      </c>
      <c r="I53" s="323">
        <v>80</v>
      </c>
      <c r="J53" s="323">
        <v>85</v>
      </c>
      <c r="K53" s="323">
        <v>90</v>
      </c>
      <c r="L53" s="324"/>
      <c r="M53" s="128">
        <v>5</v>
      </c>
      <c r="N53" s="128">
        <f t="shared" si="11"/>
        <v>2.5000000000000001E-2</v>
      </c>
    </row>
    <row r="54" spans="1:14" ht="18.75" customHeight="1">
      <c r="A54" s="320"/>
      <c r="B54" s="326">
        <v>1.29</v>
      </c>
      <c r="C54" s="327" t="s">
        <v>165</v>
      </c>
      <c r="D54" s="291"/>
      <c r="E54" s="292"/>
      <c r="F54" s="189"/>
      <c r="G54" s="189"/>
      <c r="H54" s="295"/>
      <c r="I54" s="189"/>
      <c r="J54" s="189"/>
      <c r="K54" s="295"/>
      <c r="L54" s="194"/>
      <c r="M54" s="194"/>
      <c r="N54" s="196"/>
    </row>
    <row r="55" spans="1:14" ht="18.75" customHeight="1">
      <c r="A55" s="153"/>
      <c r="B55" s="328"/>
      <c r="C55" s="250" t="s">
        <v>166</v>
      </c>
      <c r="D55" s="329">
        <v>0.6</v>
      </c>
      <c r="E55" s="296" t="s">
        <v>116</v>
      </c>
      <c r="F55" s="297">
        <v>0.5</v>
      </c>
      <c r="G55" s="171">
        <v>40</v>
      </c>
      <c r="H55" s="171">
        <v>45</v>
      </c>
      <c r="I55" s="171">
        <v>50</v>
      </c>
      <c r="J55" s="171">
        <v>55</v>
      </c>
      <c r="K55" s="171">
        <v>60</v>
      </c>
      <c r="L55" s="39"/>
      <c r="M55" s="128">
        <f t="shared" ref="M55:M57" si="12">(((IF(L55&lt;G55,G55,IF(L55&gt;K55,K55,L55)))-(IF(L55&lt;G55,G55,IF(AND(L55&gt;=G55,L55&lt;H55),G55,IF(AND(L55&gt;=H55,L55&lt;I55),H55,IF(AND(L55&gt;=I55,L55&lt;J55),I55,IF(AND(L55&gt;=J55,L55&lt;K55),J55,IF(L55&gt;=K55,K55,"0"))))))))/(K55-J55))+IF(L55&lt;G55,"1",IF(AND(L55&gt;=G55,L55&lt;H55),"1",IF(AND(L55&gt;=H55,L55&lt;I55),"2",IF(AND(L55&gt;=I55,L55&lt;J55),"3",IF(AND(L55&gt;=J55,L55&lt;K55),"4",IF(L55&gt;=K55,"5","0"))))))</f>
        <v>1</v>
      </c>
      <c r="N55" s="128">
        <f t="shared" ref="N55:N60" si="13">SUM(M55*F55)/100</f>
        <v>5.0000000000000001E-3</v>
      </c>
    </row>
    <row r="56" spans="1:14" ht="18.75" customHeight="1">
      <c r="A56" s="153"/>
      <c r="B56" s="331"/>
      <c r="C56" s="250" t="s">
        <v>167</v>
      </c>
      <c r="D56" s="300">
        <v>0.5</v>
      </c>
      <c r="E56" s="301" t="s">
        <v>116</v>
      </c>
      <c r="F56" s="254">
        <v>0.5</v>
      </c>
      <c r="G56" s="127">
        <v>30</v>
      </c>
      <c r="H56" s="127">
        <v>35</v>
      </c>
      <c r="I56" s="127">
        <v>40</v>
      </c>
      <c r="J56" s="127">
        <v>45</v>
      </c>
      <c r="K56" s="127">
        <v>50</v>
      </c>
      <c r="L56" s="215"/>
      <c r="M56" s="128">
        <f t="shared" si="12"/>
        <v>1</v>
      </c>
      <c r="N56" s="128">
        <f t="shared" si="13"/>
        <v>5.0000000000000001E-3</v>
      </c>
    </row>
    <row r="57" spans="1:14" ht="18.75" customHeight="1">
      <c r="A57" s="112"/>
      <c r="B57" s="312"/>
      <c r="C57" s="250" t="s">
        <v>168</v>
      </c>
      <c r="D57" s="300">
        <v>0.4</v>
      </c>
      <c r="E57" s="301" t="s">
        <v>116</v>
      </c>
      <c r="F57" s="254">
        <v>0.5</v>
      </c>
      <c r="G57" s="127">
        <v>20</v>
      </c>
      <c r="H57" s="127">
        <v>25</v>
      </c>
      <c r="I57" s="127">
        <v>30</v>
      </c>
      <c r="J57" s="127">
        <v>35</v>
      </c>
      <c r="K57" s="127">
        <v>40</v>
      </c>
      <c r="L57" s="215"/>
      <c r="M57" s="128">
        <f t="shared" si="12"/>
        <v>1</v>
      </c>
      <c r="N57" s="128">
        <f t="shared" si="13"/>
        <v>5.0000000000000001E-3</v>
      </c>
    </row>
    <row r="58" spans="1:14" ht="18.75" customHeight="1">
      <c r="A58" s="225" t="s">
        <v>169</v>
      </c>
      <c r="B58" s="259">
        <v>1.3</v>
      </c>
      <c r="C58" s="332" t="s">
        <v>170</v>
      </c>
      <c r="D58" s="333"/>
      <c r="E58" s="333" t="s">
        <v>116</v>
      </c>
      <c r="F58" s="335">
        <v>0</v>
      </c>
      <c r="G58" s="302" t="s">
        <v>121</v>
      </c>
      <c r="H58" s="303" t="s">
        <v>122</v>
      </c>
      <c r="I58" s="303" t="s">
        <v>123</v>
      </c>
      <c r="J58" s="303" t="s">
        <v>124</v>
      </c>
      <c r="K58" s="303" t="s">
        <v>125</v>
      </c>
      <c r="L58" s="165"/>
      <c r="M58" s="215">
        <v>2</v>
      </c>
      <c r="N58" s="128">
        <f t="shared" si="13"/>
        <v>0</v>
      </c>
    </row>
    <row r="59" spans="1:14" ht="18.75" customHeight="1">
      <c r="A59" s="112"/>
      <c r="B59" s="216">
        <v>1.31</v>
      </c>
      <c r="C59" s="337" t="s">
        <v>171</v>
      </c>
      <c r="D59" s="338"/>
      <c r="E59" s="339"/>
      <c r="F59" s="335">
        <v>1.3</v>
      </c>
      <c r="G59" s="171">
        <v>2</v>
      </c>
      <c r="H59" s="171">
        <v>4</v>
      </c>
      <c r="I59" s="171">
        <v>6</v>
      </c>
      <c r="J59" s="171">
        <v>8</v>
      </c>
      <c r="K59" s="171">
        <v>10</v>
      </c>
      <c r="L59" s="165"/>
      <c r="M59" s="128">
        <v>5</v>
      </c>
      <c r="N59" s="128">
        <f t="shared" si="13"/>
        <v>6.5000000000000002E-2</v>
      </c>
    </row>
    <row r="60" spans="1:14" ht="18.75" customHeight="1">
      <c r="A60" s="225"/>
      <c r="B60" s="279">
        <v>1.32</v>
      </c>
      <c r="C60" s="342" t="s">
        <v>172</v>
      </c>
      <c r="D60" s="344"/>
      <c r="E60" s="345"/>
      <c r="F60" s="271">
        <v>1.2</v>
      </c>
      <c r="G60" s="346">
        <v>1</v>
      </c>
      <c r="H60" s="346">
        <v>2</v>
      </c>
      <c r="I60" s="346">
        <v>3</v>
      </c>
      <c r="J60" s="346">
        <v>4</v>
      </c>
      <c r="K60" s="346">
        <v>5</v>
      </c>
      <c r="L60" s="182"/>
      <c r="M60" s="324">
        <v>5</v>
      </c>
      <c r="N60" s="324">
        <f t="shared" si="13"/>
        <v>0.06</v>
      </c>
    </row>
    <row r="61" spans="1:14" ht="18.75" customHeight="1">
      <c r="A61" s="225"/>
      <c r="B61" s="348"/>
      <c r="C61" s="350" t="s">
        <v>173</v>
      </c>
      <c r="D61" s="351"/>
      <c r="E61" s="351"/>
      <c r="F61" s="354">
        <v>30</v>
      </c>
      <c r="G61" s="355"/>
      <c r="H61" s="355"/>
      <c r="I61" s="355"/>
      <c r="J61" s="355"/>
      <c r="K61" s="355"/>
      <c r="L61" s="355"/>
      <c r="M61" s="355"/>
      <c r="N61" s="355"/>
    </row>
    <row r="62" spans="1:14" ht="18.75" customHeight="1">
      <c r="A62" s="225"/>
      <c r="B62" s="357"/>
      <c r="C62" s="156" t="s">
        <v>174</v>
      </c>
      <c r="D62" s="359"/>
      <c r="E62" s="361"/>
      <c r="F62" s="275"/>
      <c r="G62" s="154"/>
      <c r="H62" s="154"/>
      <c r="I62" s="154"/>
      <c r="J62" s="154"/>
      <c r="K62" s="154"/>
      <c r="L62" s="154"/>
      <c r="M62" s="154"/>
      <c r="N62" s="154"/>
    </row>
    <row r="63" spans="1:14" ht="18.75" customHeight="1">
      <c r="A63" s="225" t="s">
        <v>169</v>
      </c>
      <c r="B63" s="363">
        <v>2.1</v>
      </c>
      <c r="C63" s="365" t="s">
        <v>175</v>
      </c>
      <c r="D63" s="367" t="s">
        <v>53</v>
      </c>
      <c r="E63" s="369" t="s">
        <v>116</v>
      </c>
      <c r="F63" s="282">
        <v>3</v>
      </c>
      <c r="G63" s="289" t="s">
        <v>121</v>
      </c>
      <c r="H63" s="289" t="s">
        <v>122</v>
      </c>
      <c r="I63" s="289" t="s">
        <v>123</v>
      </c>
      <c r="J63" s="289" t="s">
        <v>124</v>
      </c>
      <c r="K63" s="289" t="s">
        <v>125</v>
      </c>
      <c r="L63" s="371">
        <v>5</v>
      </c>
      <c r="M63" s="371">
        <v>5</v>
      </c>
      <c r="N63" s="172">
        <f>SUM(M63*F63)/100</f>
        <v>0.15</v>
      </c>
    </row>
    <row r="64" spans="1:14" ht="18.75" customHeight="1">
      <c r="A64" s="225" t="s">
        <v>169</v>
      </c>
      <c r="B64" s="358">
        <v>2.2000000000000002</v>
      </c>
      <c r="C64" s="341" t="s">
        <v>176</v>
      </c>
      <c r="D64" s="364"/>
      <c r="E64" s="366"/>
      <c r="F64" s="368"/>
      <c r="G64" s="194"/>
      <c r="H64" s="194"/>
      <c r="I64" s="194"/>
      <c r="J64" s="194"/>
      <c r="K64" s="194"/>
      <c r="L64" s="194"/>
      <c r="M64" s="194"/>
      <c r="N64" s="196"/>
    </row>
    <row r="65" spans="1:14" ht="18.75" customHeight="1">
      <c r="A65" s="225"/>
      <c r="B65" s="259"/>
      <c r="C65" s="360" t="s">
        <v>177</v>
      </c>
      <c r="D65" s="370" t="s">
        <v>178</v>
      </c>
      <c r="E65" s="372" t="s">
        <v>94</v>
      </c>
      <c r="F65" s="374">
        <v>1.5</v>
      </c>
      <c r="G65" s="171">
        <v>20</v>
      </c>
      <c r="H65" s="171">
        <v>25</v>
      </c>
      <c r="I65" s="171">
        <v>30</v>
      </c>
      <c r="J65" s="171">
        <v>35</v>
      </c>
      <c r="K65" s="171">
        <v>40</v>
      </c>
      <c r="L65" s="39">
        <v>26.08</v>
      </c>
      <c r="M65" s="128">
        <f t="shared" ref="M65:M66" si="14">(((IF(L65&lt;G65,G65,IF(L65&gt;K65,K65,L65)))-(IF(L65&lt;G65,G65,IF(AND(L65&gt;=G65,L65&lt;H65),G65,IF(AND(L65&gt;=H65,L65&lt;I65),H65,IF(AND(L65&gt;=I65,L65&lt;J65),I65,IF(AND(L65&gt;=J65,L65&lt;K65),J65,IF(L65&gt;=K65,K65,"0"))))))))/(K65-J65))+IF(L65&lt;G65,"1",IF(AND(L65&gt;=G65,L65&lt;H65),"1",IF(AND(L65&gt;=H65,L65&lt;I65),"2",IF(AND(L65&gt;=I65,L65&lt;J65),"3",IF(AND(L65&gt;=J65,L65&lt;K65),"4",IF(L65&gt;=K65,"5","0"))))))</f>
        <v>2.2159999999999997</v>
      </c>
      <c r="N65" s="128">
        <f t="shared" ref="N65:N81" si="15">SUM(M65*F65)/100</f>
        <v>3.3239999999999999E-2</v>
      </c>
    </row>
    <row r="66" spans="1:14" ht="18.75" customHeight="1">
      <c r="A66" s="112"/>
      <c r="B66" s="259"/>
      <c r="C66" s="360" t="s">
        <v>179</v>
      </c>
      <c r="D66" s="268" t="s">
        <v>180</v>
      </c>
      <c r="E66" s="274" t="s">
        <v>94</v>
      </c>
      <c r="F66" s="335">
        <v>1.5</v>
      </c>
      <c r="G66" s="127">
        <v>25</v>
      </c>
      <c r="H66" s="127">
        <v>30</v>
      </c>
      <c r="I66" s="127">
        <v>35</v>
      </c>
      <c r="J66" s="127">
        <v>40</v>
      </c>
      <c r="K66" s="276">
        <v>45</v>
      </c>
      <c r="L66" s="215">
        <v>25.62</v>
      </c>
      <c r="M66" s="128">
        <f t="shared" si="14"/>
        <v>1.1240000000000001</v>
      </c>
      <c r="N66" s="128">
        <f t="shared" si="15"/>
        <v>1.686E-2</v>
      </c>
    </row>
    <row r="67" spans="1:14" ht="18.75" customHeight="1">
      <c r="A67" s="225" t="s">
        <v>39</v>
      </c>
      <c r="B67" s="358">
        <v>2.2999999999999998</v>
      </c>
      <c r="C67" s="260" t="s">
        <v>181</v>
      </c>
      <c r="D67" s="268" t="s">
        <v>97</v>
      </c>
      <c r="E67" s="274" t="s">
        <v>94</v>
      </c>
      <c r="F67" s="377">
        <v>2</v>
      </c>
      <c r="G67" s="276">
        <v>8</v>
      </c>
      <c r="H67" s="276">
        <v>7.75</v>
      </c>
      <c r="I67" s="379">
        <v>7.5</v>
      </c>
      <c r="J67" s="276">
        <v>7.25</v>
      </c>
      <c r="K67" s="276">
        <v>7</v>
      </c>
      <c r="L67" s="318">
        <v>2.83</v>
      </c>
      <c r="M67" s="128">
        <f>(((IF(L67&gt;G67,G67,IF(L67&lt;K67,K67,L67)))-(IF(L67&lt;G67,G67,IF(AND(L67&gt;=G67,L67&lt;H67),G67,IF(AND(L67&gt;=H67,L67&lt;I67),H67,IF(AND(L67&gt;=I67,L67&lt;J67),I67,IF(AND(L67&gt;=J67,L67&lt;K67),J67,IF(L67&gt;=K67,K67,"0"))))))))/(K67-J67))+IF(L67&lt;G67,"1",IF(AND(L67&gt;=G67,L67&lt;H67),"1",IF(AND(L67&gt;=H67,L67&lt;I67),"2",IF(AND(L67&gt;=I67,L67&lt;J67),"3",IF(AND(L67&gt;=J67,L67&lt;K67),"4",IF(L67&gt;=K67,"5","0"))))))</f>
        <v>5</v>
      </c>
      <c r="N67" s="128">
        <f t="shared" si="15"/>
        <v>0.1</v>
      </c>
    </row>
    <row r="68" spans="1:14" ht="18.75" customHeight="1">
      <c r="A68" s="225" t="s">
        <v>169</v>
      </c>
      <c r="B68" s="358">
        <v>2.4</v>
      </c>
      <c r="C68" s="360" t="s">
        <v>182</v>
      </c>
      <c r="D68" s="268"/>
      <c r="E68" s="388"/>
      <c r="F68" s="282">
        <v>3</v>
      </c>
      <c r="G68" s="382"/>
      <c r="H68" s="382"/>
      <c r="I68" s="382"/>
      <c r="J68" s="382"/>
      <c r="K68" s="382"/>
      <c r="L68" s="284">
        <v>2</v>
      </c>
      <c r="M68" s="284">
        <v>2</v>
      </c>
      <c r="N68" s="128">
        <f t="shared" si="15"/>
        <v>0.06</v>
      </c>
    </row>
    <row r="69" spans="1:14" ht="18.75" customHeight="1">
      <c r="A69" s="112" t="s">
        <v>39</v>
      </c>
      <c r="B69" s="358">
        <v>2.5</v>
      </c>
      <c r="C69" s="384" t="s">
        <v>183</v>
      </c>
      <c r="D69" s="268">
        <v>0.2</v>
      </c>
      <c r="E69" s="274" t="s">
        <v>94</v>
      </c>
      <c r="F69" s="368"/>
      <c r="G69" s="276">
        <v>16</v>
      </c>
      <c r="H69" s="276">
        <v>18</v>
      </c>
      <c r="I69" s="276">
        <v>20</v>
      </c>
      <c r="J69" s="276">
        <v>22</v>
      </c>
      <c r="K69" s="276">
        <v>24</v>
      </c>
      <c r="L69" s="318"/>
      <c r="M69" s="128"/>
      <c r="N69" s="128">
        <f t="shared" si="15"/>
        <v>0</v>
      </c>
    </row>
    <row r="70" spans="1:14" ht="18.75" customHeight="1">
      <c r="A70" s="112"/>
      <c r="B70" s="358"/>
      <c r="C70" s="285" t="s">
        <v>184</v>
      </c>
      <c r="D70" s="268">
        <v>0.1</v>
      </c>
      <c r="E70" s="274"/>
      <c r="F70" s="392"/>
      <c r="G70" s="87">
        <v>6</v>
      </c>
      <c r="H70" s="87">
        <v>8</v>
      </c>
      <c r="I70" s="87">
        <v>10</v>
      </c>
      <c r="J70" s="87">
        <v>12</v>
      </c>
      <c r="K70" s="87">
        <v>14</v>
      </c>
      <c r="L70" s="390"/>
      <c r="M70" s="128">
        <f t="shared" ref="M70:M72" si="16">(((IF(L70&lt;G70,G70,IF(L70&gt;K70,K70,L70)))-(IF(L70&lt;G70,G70,IF(AND(L70&gt;=G70,L70&lt;H70),G70,IF(AND(L70&gt;=H70,L70&lt;I70),H70,IF(AND(L70&gt;=I70,L70&lt;J70),I70,IF(AND(L70&gt;=J70,L70&lt;K70),J70,IF(L70&gt;=K70,K70,"0"))))))))/(K70-J70))+IF(L70&lt;G70,"1",IF(AND(L70&gt;=G70,L70&lt;H70),"1",IF(AND(L70&gt;=H70,L70&lt;I70),"2",IF(AND(L70&gt;=I70,L70&lt;J70),"3",IF(AND(L70&gt;=J70,L70&lt;K70),"4",IF(L70&gt;=K70,"5","0"))))))</f>
        <v>1</v>
      </c>
      <c r="N70" s="128">
        <f t="shared" si="15"/>
        <v>0</v>
      </c>
    </row>
    <row r="71" spans="1:14" ht="18.75" customHeight="1">
      <c r="A71" s="112"/>
      <c r="B71" s="358"/>
      <c r="C71" s="280" t="s">
        <v>185</v>
      </c>
      <c r="D71" s="268">
        <v>0.2</v>
      </c>
      <c r="E71" s="274"/>
      <c r="F71" s="275">
        <v>0</v>
      </c>
      <c r="G71" s="276">
        <v>16</v>
      </c>
      <c r="H71" s="276">
        <v>18</v>
      </c>
      <c r="I71" s="276">
        <v>20</v>
      </c>
      <c r="J71" s="276">
        <v>22</v>
      </c>
      <c r="K71" s="276">
        <v>24</v>
      </c>
      <c r="L71" s="318">
        <v>19.37</v>
      </c>
      <c r="M71" s="128">
        <f t="shared" si="16"/>
        <v>2.6850000000000005</v>
      </c>
      <c r="N71" s="128">
        <f t="shared" si="15"/>
        <v>0</v>
      </c>
    </row>
    <row r="72" spans="1:14" ht="18.75" customHeight="1">
      <c r="A72" s="112"/>
      <c r="B72" s="358"/>
      <c r="C72" s="360" t="s">
        <v>186</v>
      </c>
      <c r="D72" s="268">
        <v>0.3</v>
      </c>
      <c r="E72" s="274"/>
      <c r="F72" s="275">
        <v>2</v>
      </c>
      <c r="G72" s="276">
        <v>26</v>
      </c>
      <c r="H72" s="276">
        <v>28</v>
      </c>
      <c r="I72" s="276">
        <v>30</v>
      </c>
      <c r="J72" s="276">
        <v>32</v>
      </c>
      <c r="K72" s="276">
        <v>34</v>
      </c>
      <c r="L72" s="215">
        <v>39.94</v>
      </c>
      <c r="M72" s="128">
        <f t="shared" si="16"/>
        <v>5</v>
      </c>
      <c r="N72" s="128">
        <f t="shared" si="15"/>
        <v>0.1</v>
      </c>
    </row>
    <row r="73" spans="1:14" ht="18.75" customHeight="1">
      <c r="A73" s="225" t="s">
        <v>169</v>
      </c>
      <c r="B73" s="358">
        <v>2.6</v>
      </c>
      <c r="C73" s="360" t="s">
        <v>187</v>
      </c>
      <c r="D73" s="268" t="s">
        <v>188</v>
      </c>
      <c r="E73" s="274" t="s">
        <v>94</v>
      </c>
      <c r="F73" s="275">
        <v>0</v>
      </c>
      <c r="G73" s="276">
        <v>14</v>
      </c>
      <c r="H73" s="276">
        <v>13</v>
      </c>
      <c r="I73" s="276">
        <v>12</v>
      </c>
      <c r="J73" s="276">
        <v>11</v>
      </c>
      <c r="K73" s="276">
        <v>10</v>
      </c>
      <c r="L73" s="215">
        <v>7.29</v>
      </c>
      <c r="M73" s="128">
        <f>(((IF(L73&gt;G73,G73,IF(L73&lt;K73,K73,L73)))-(IF(L73&lt;G73,G73,IF(AND(L73&gt;=G73,L73&lt;H73),G73,IF(AND(L73&gt;=H73,L73&lt;I73),H73,IF(AND(L73&gt;=I73,L73&lt;J73),I73,IF(AND(L73&gt;=J73,L73&lt;K73),J73,IF(L73&gt;=K73,K73,"0"))))))))/(K73-J73))+IF(L73&lt;G73,"1",IF(AND(L73&gt;=G73,L73&lt;H73),"1",IF(AND(L73&gt;=H73,L73&lt;I73),"2",IF(AND(L73&gt;=I73,L73&lt;J73),"3",IF(AND(L73&gt;=J73,L73&lt;K73),"4",IF(L73&gt;=K73,"5","0"))))))</f>
        <v>5</v>
      </c>
      <c r="N73" s="128">
        <f t="shared" si="15"/>
        <v>0</v>
      </c>
    </row>
    <row r="74" spans="1:14" ht="18.75" customHeight="1">
      <c r="A74" s="225" t="s">
        <v>169</v>
      </c>
      <c r="B74" s="358">
        <v>2.7</v>
      </c>
      <c r="C74" s="384" t="s">
        <v>189</v>
      </c>
      <c r="D74" s="268">
        <v>0.85</v>
      </c>
      <c r="E74" s="274" t="s">
        <v>143</v>
      </c>
      <c r="F74" s="275">
        <v>3</v>
      </c>
      <c r="G74" s="276">
        <v>73</v>
      </c>
      <c r="H74" s="276">
        <v>76</v>
      </c>
      <c r="I74" s="276">
        <v>79</v>
      </c>
      <c r="J74" s="276">
        <v>82</v>
      </c>
      <c r="K74" s="276">
        <v>85</v>
      </c>
      <c r="L74" s="215">
        <v>77.14</v>
      </c>
      <c r="M74" s="128">
        <f t="shared" ref="M74:M78" si="17">(((IF(L74&lt;G74,G74,IF(L74&gt;K74,K74,L74)))-(IF(L74&lt;G74,G74,IF(AND(L74&gt;=G74,L74&lt;H74),G74,IF(AND(L74&gt;=H74,L74&lt;I74),H74,IF(AND(L74&gt;=I74,L74&lt;J74),I74,IF(AND(L74&gt;=J74,L74&lt;K74),J74,IF(L74&gt;=K74,K74,"0"))))))))/(K74-J74))+IF(L74&lt;G74,"1",IF(AND(L74&gt;=G74,L74&lt;H74),"1",IF(AND(L74&gt;=H74,L74&lt;I74),"2",IF(AND(L74&gt;=I74,L74&lt;J74),"3",IF(AND(L74&gt;=J74,L74&lt;K74),"4",IF(L74&gt;=K74,"5","0"))))))</f>
        <v>2.3800000000000003</v>
      </c>
      <c r="N74" s="128">
        <f t="shared" si="15"/>
        <v>7.1400000000000005E-2</v>
      </c>
    </row>
    <row r="75" spans="1:14" ht="18.75" customHeight="1">
      <c r="A75" s="225" t="s">
        <v>39</v>
      </c>
      <c r="B75" s="358">
        <v>2.8</v>
      </c>
      <c r="C75" s="260" t="s">
        <v>229</v>
      </c>
      <c r="D75" s="268" t="s">
        <v>191</v>
      </c>
      <c r="E75" s="274" t="s">
        <v>94</v>
      </c>
      <c r="F75" s="275">
        <v>2</v>
      </c>
      <c r="G75" s="276">
        <v>58</v>
      </c>
      <c r="H75" s="276">
        <v>60</v>
      </c>
      <c r="I75" s="276">
        <v>62</v>
      </c>
      <c r="J75" s="276">
        <v>64</v>
      </c>
      <c r="K75" s="276">
        <v>66</v>
      </c>
      <c r="L75" s="215">
        <v>55.56</v>
      </c>
      <c r="M75" s="128">
        <f t="shared" si="17"/>
        <v>1</v>
      </c>
      <c r="N75" s="128">
        <f t="shared" si="15"/>
        <v>0.02</v>
      </c>
    </row>
    <row r="76" spans="1:14" ht="18.75" customHeight="1">
      <c r="A76" s="112" t="s">
        <v>39</v>
      </c>
      <c r="B76" s="358">
        <v>2.9</v>
      </c>
      <c r="C76" s="360" t="s">
        <v>192</v>
      </c>
      <c r="D76" s="268">
        <v>0.7</v>
      </c>
      <c r="E76" s="274"/>
      <c r="F76" s="275">
        <v>2</v>
      </c>
      <c r="G76" s="276">
        <v>60</v>
      </c>
      <c r="H76" s="276">
        <v>65</v>
      </c>
      <c r="I76" s="276">
        <v>70</v>
      </c>
      <c r="J76" s="276">
        <v>75</v>
      </c>
      <c r="K76" s="276">
        <v>80</v>
      </c>
      <c r="L76" s="215"/>
      <c r="M76" s="128">
        <f t="shared" si="17"/>
        <v>1</v>
      </c>
      <c r="N76" s="128">
        <f t="shared" si="15"/>
        <v>0.02</v>
      </c>
    </row>
    <row r="77" spans="1:14" ht="18.75" customHeight="1">
      <c r="A77" s="112" t="s">
        <v>193</v>
      </c>
      <c r="B77" s="259">
        <v>2.1</v>
      </c>
      <c r="C77" s="360" t="s">
        <v>194</v>
      </c>
      <c r="D77" s="268" t="s">
        <v>195</v>
      </c>
      <c r="E77" s="274" t="s">
        <v>94</v>
      </c>
      <c r="F77" s="395">
        <v>2</v>
      </c>
      <c r="G77" s="276">
        <v>51</v>
      </c>
      <c r="H77" s="276">
        <v>52</v>
      </c>
      <c r="I77" s="276">
        <v>53</v>
      </c>
      <c r="J77" s="276">
        <v>54</v>
      </c>
      <c r="K77" s="276">
        <v>55</v>
      </c>
      <c r="L77" s="215">
        <v>63.5</v>
      </c>
      <c r="M77" s="128">
        <f t="shared" si="17"/>
        <v>5</v>
      </c>
      <c r="N77" s="128">
        <f t="shared" si="15"/>
        <v>0.1</v>
      </c>
    </row>
    <row r="78" spans="1:14" ht="18.75" customHeight="1">
      <c r="A78" s="112"/>
      <c r="B78" s="259">
        <v>2.11</v>
      </c>
      <c r="C78" s="360" t="s">
        <v>196</v>
      </c>
      <c r="D78" s="399">
        <v>0.82499999999999996</v>
      </c>
      <c r="E78" s="274" t="s">
        <v>94</v>
      </c>
      <c r="F78" s="395">
        <v>2</v>
      </c>
      <c r="G78" s="276">
        <v>72.5</v>
      </c>
      <c r="H78" s="276">
        <v>75</v>
      </c>
      <c r="I78" s="276">
        <v>77.5</v>
      </c>
      <c r="J78" s="276">
        <v>80</v>
      </c>
      <c r="K78" s="276">
        <v>82.5</v>
      </c>
      <c r="L78" s="215">
        <v>86.28</v>
      </c>
      <c r="M78" s="128">
        <f t="shared" si="17"/>
        <v>5</v>
      </c>
      <c r="N78" s="128">
        <f t="shared" si="15"/>
        <v>0.1</v>
      </c>
    </row>
    <row r="79" spans="1:14" ht="18.75" customHeight="1">
      <c r="A79" s="400" t="s">
        <v>113</v>
      </c>
      <c r="B79" s="259">
        <v>2.12</v>
      </c>
      <c r="C79" s="341" t="s">
        <v>197</v>
      </c>
      <c r="D79" s="268"/>
      <c r="E79" s="274" t="s">
        <v>94</v>
      </c>
      <c r="F79" s="395">
        <v>2</v>
      </c>
      <c r="G79" s="276">
        <v>5.4</v>
      </c>
      <c r="H79" s="276">
        <v>4.4000000000000004</v>
      </c>
      <c r="I79" s="276">
        <v>3.4</v>
      </c>
      <c r="J79" s="276">
        <v>2.4</v>
      </c>
      <c r="K79" s="276">
        <v>1.4</v>
      </c>
      <c r="L79" s="215">
        <v>2.61</v>
      </c>
      <c r="M79" s="128">
        <f t="shared" ref="M79:M80" si="18">(((IF(L79&gt;G79,G79,IF(L79&lt;K79,K79,L79)))-(IF(L79&lt;G79,G79,IF(AND(L79&gt;=G79,L79&lt;H79),G79,IF(AND(L79&gt;=H79,L79&lt;I79),H79,IF(AND(L79&gt;=I79,L79&lt;J79),I79,IF(AND(L79&gt;=J79,L79&lt;K79),J79,IF(L79&gt;=K79,K79,"0"))))))))/(K79-J79))+IF(L79&lt;G79,"1",IF(AND(L79&gt;=G79,L79&lt;H79),"1",IF(AND(L79&gt;=H79,L79&lt;I79),"2",IF(AND(L79&gt;=I79,L79&lt;J79),"3",IF(AND(L79&gt;=J79,L79&lt;K79),"4",IF(L79&gt;=K79,"5","0"))))))</f>
        <v>3.7900000000000005</v>
      </c>
      <c r="N79" s="128">
        <f t="shared" si="15"/>
        <v>7.5800000000000006E-2</v>
      </c>
    </row>
    <row r="80" spans="1:14" ht="18.75" customHeight="1">
      <c r="A80" s="112" t="s">
        <v>39</v>
      </c>
      <c r="B80" s="259">
        <v>2.13</v>
      </c>
      <c r="C80" s="360" t="s">
        <v>198</v>
      </c>
      <c r="D80" s="268"/>
      <c r="E80" s="274"/>
      <c r="F80" s="395">
        <v>2</v>
      </c>
      <c r="G80" s="276">
        <v>31</v>
      </c>
      <c r="H80" s="276">
        <v>30</v>
      </c>
      <c r="I80" s="276">
        <v>29</v>
      </c>
      <c r="J80" s="276">
        <v>28</v>
      </c>
      <c r="K80" s="276">
        <v>27</v>
      </c>
      <c r="L80" s="215"/>
      <c r="M80" s="128">
        <f t="shared" si="18"/>
        <v>5</v>
      </c>
      <c r="N80" s="128">
        <f t="shared" si="15"/>
        <v>0.1</v>
      </c>
    </row>
    <row r="81" spans="1:14" ht="18.75" customHeight="1">
      <c r="A81" s="112" t="s">
        <v>39</v>
      </c>
      <c r="B81" s="279">
        <v>2.14</v>
      </c>
      <c r="C81" s="423" t="s">
        <v>200</v>
      </c>
      <c r="D81" s="281"/>
      <c r="E81" s="424"/>
      <c r="F81" s="395">
        <v>2</v>
      </c>
      <c r="G81" s="362">
        <v>0</v>
      </c>
      <c r="H81" s="362"/>
      <c r="I81" s="362"/>
      <c r="J81" s="362"/>
      <c r="K81" s="362">
        <v>5</v>
      </c>
      <c r="L81" s="284"/>
      <c r="M81" s="284">
        <v>5</v>
      </c>
      <c r="N81" s="324">
        <f t="shared" si="15"/>
        <v>0.1</v>
      </c>
    </row>
    <row r="82" spans="1:14" ht="18.75" customHeight="1">
      <c r="A82" s="400"/>
      <c r="B82" s="355"/>
      <c r="C82" s="350" t="s">
        <v>201</v>
      </c>
      <c r="D82" s="426"/>
      <c r="E82" s="426"/>
      <c r="F82" s="407">
        <v>15</v>
      </c>
      <c r="G82" s="355"/>
      <c r="H82" s="355"/>
      <c r="I82" s="355"/>
      <c r="J82" s="355"/>
      <c r="K82" s="355"/>
      <c r="L82" s="355"/>
      <c r="M82" s="355"/>
      <c r="N82" s="355"/>
    </row>
    <row r="83" spans="1:14" ht="18.75" customHeight="1">
      <c r="A83" s="400"/>
      <c r="B83" s="154"/>
      <c r="C83" s="156" t="s">
        <v>203</v>
      </c>
      <c r="D83" s="428"/>
      <c r="E83" s="428"/>
      <c r="F83" s="419"/>
      <c r="G83" s="154"/>
      <c r="H83" s="154"/>
      <c r="I83" s="154"/>
      <c r="J83" s="154"/>
      <c r="K83" s="154"/>
      <c r="L83" s="154"/>
      <c r="M83" s="154"/>
      <c r="N83" s="154"/>
    </row>
    <row r="84" spans="1:14" ht="18.75" customHeight="1">
      <c r="A84" s="112" t="s">
        <v>39</v>
      </c>
      <c r="B84" s="403">
        <v>3.1</v>
      </c>
      <c r="C84" s="430" t="s">
        <v>204</v>
      </c>
      <c r="D84" s="365" t="s">
        <v>130</v>
      </c>
      <c r="E84" s="432"/>
      <c r="F84" s="335">
        <v>5</v>
      </c>
      <c r="G84" s="87" t="s">
        <v>121</v>
      </c>
      <c r="H84" s="87" t="s">
        <v>122</v>
      </c>
      <c r="I84" s="87" t="s">
        <v>123</v>
      </c>
      <c r="J84" s="87" t="s">
        <v>124</v>
      </c>
      <c r="K84" s="87" t="s">
        <v>125</v>
      </c>
      <c r="L84" s="39">
        <v>4</v>
      </c>
      <c r="M84" s="39">
        <v>4</v>
      </c>
      <c r="N84" s="172">
        <f t="shared" ref="N84:N88" si="19">SUM(M84*F84)/100</f>
        <v>0.2</v>
      </c>
    </row>
    <row r="85" spans="1:14" ht="18.75" customHeight="1">
      <c r="A85" s="112"/>
      <c r="B85" s="403">
        <v>3.2</v>
      </c>
      <c r="C85" s="422" t="s">
        <v>205</v>
      </c>
      <c r="D85" s="360"/>
      <c r="E85" s="341"/>
      <c r="F85" s="335">
        <v>5</v>
      </c>
      <c r="G85" s="276">
        <v>94</v>
      </c>
      <c r="H85" s="276">
        <v>95</v>
      </c>
      <c r="I85" s="276">
        <v>96</v>
      </c>
      <c r="J85" s="276">
        <v>97</v>
      </c>
      <c r="K85" s="276">
        <v>98</v>
      </c>
      <c r="L85" s="215"/>
      <c r="M85" s="128">
        <f t="shared" ref="M85:M87" si="20">(((IF(L85&lt;G85,G85,IF(L85&gt;K85,K85,L85)))-(IF(L85&lt;G85,G85,IF(AND(L85&gt;=G85,L85&lt;H85),G85,IF(AND(L85&gt;=H85,L85&lt;I85),H85,IF(AND(L85&gt;=I85,L85&lt;J85),I85,IF(AND(L85&gt;=J85,L85&lt;K85),J85,IF(L85&gt;=K85,K85,"0"))))))))/(K85-J85))+IF(L85&lt;G85,"1",IF(AND(L85&gt;=G85,L85&lt;H85),"1",IF(AND(L85&gt;=H85,L85&lt;I85),"2",IF(AND(L85&gt;=I85,L85&lt;J85),"3",IF(AND(L85&gt;=J85,L85&lt;K85),"4",IF(L85&gt;=K85,"5","0"))))))</f>
        <v>1</v>
      </c>
      <c r="N85" s="128">
        <f t="shared" si="19"/>
        <v>0.05</v>
      </c>
    </row>
    <row r="86" spans="1:14" ht="18.75" customHeight="1">
      <c r="A86" s="112"/>
      <c r="B86" s="403">
        <v>3.3</v>
      </c>
      <c r="C86" s="422" t="s">
        <v>206</v>
      </c>
      <c r="D86" s="268">
        <v>1</v>
      </c>
      <c r="E86" s="341"/>
      <c r="F86" s="335">
        <v>5</v>
      </c>
      <c r="G86" s="276">
        <v>80</v>
      </c>
      <c r="H86" s="276">
        <v>85</v>
      </c>
      <c r="I86" s="276">
        <v>90</v>
      </c>
      <c r="J86" s="276">
        <v>95</v>
      </c>
      <c r="K86" s="276">
        <v>100</v>
      </c>
      <c r="L86" s="215"/>
      <c r="M86" s="128">
        <f t="shared" si="20"/>
        <v>1</v>
      </c>
      <c r="N86" s="128">
        <f t="shared" si="19"/>
        <v>0.05</v>
      </c>
    </row>
    <row r="87" spans="1:14" ht="18.75" customHeight="1">
      <c r="A87" s="112" t="s">
        <v>39</v>
      </c>
      <c r="B87" s="425">
        <v>3.4</v>
      </c>
      <c r="C87" s="360" t="s">
        <v>207</v>
      </c>
      <c r="D87" s="268">
        <v>0.2</v>
      </c>
      <c r="E87" s="274" t="s">
        <v>143</v>
      </c>
      <c r="F87" s="335">
        <v>0</v>
      </c>
      <c r="G87" s="276">
        <v>16</v>
      </c>
      <c r="H87" s="276">
        <v>18</v>
      </c>
      <c r="I87" s="276">
        <v>20</v>
      </c>
      <c r="J87" s="276">
        <v>22</v>
      </c>
      <c r="K87" s="276">
        <v>24</v>
      </c>
      <c r="L87" s="215"/>
      <c r="M87" s="128">
        <f t="shared" si="20"/>
        <v>1</v>
      </c>
      <c r="N87" s="128">
        <f t="shared" si="19"/>
        <v>0</v>
      </c>
    </row>
    <row r="88" spans="1:14" ht="18.75" customHeight="1">
      <c r="A88" s="320" t="s">
        <v>138</v>
      </c>
      <c r="B88" s="445">
        <v>3.5</v>
      </c>
      <c r="C88" s="423" t="s">
        <v>209</v>
      </c>
      <c r="D88" s="433" t="s">
        <v>130</v>
      </c>
      <c r="E88" s="345" t="s">
        <v>116</v>
      </c>
      <c r="F88" s="436">
        <v>0</v>
      </c>
      <c r="G88" s="289" t="s">
        <v>121</v>
      </c>
      <c r="H88" s="289" t="s">
        <v>122</v>
      </c>
      <c r="I88" s="289" t="s">
        <v>123</v>
      </c>
      <c r="J88" s="289" t="s">
        <v>124</v>
      </c>
      <c r="K88" s="289" t="s">
        <v>125</v>
      </c>
      <c r="L88" s="371">
        <v>4</v>
      </c>
      <c r="M88" s="371">
        <v>4</v>
      </c>
      <c r="N88" s="324">
        <f t="shared" si="19"/>
        <v>0</v>
      </c>
    </row>
    <row r="89" spans="1:14" ht="18.75" customHeight="1">
      <c r="A89" s="225"/>
      <c r="B89" s="355"/>
      <c r="C89" s="350" t="s">
        <v>213</v>
      </c>
      <c r="D89" s="447"/>
      <c r="E89" s="447"/>
      <c r="F89" s="407">
        <v>10</v>
      </c>
      <c r="G89" s="355"/>
      <c r="H89" s="355"/>
      <c r="I89" s="355"/>
      <c r="J89" s="355"/>
      <c r="K89" s="355"/>
      <c r="L89" s="355"/>
      <c r="M89" s="355"/>
      <c r="N89" s="355"/>
    </row>
    <row r="90" spans="1:14" ht="18.75" customHeight="1">
      <c r="A90" s="225"/>
      <c r="B90" s="154"/>
      <c r="C90" s="156" t="s">
        <v>214</v>
      </c>
      <c r="D90" s="428"/>
      <c r="E90" s="428"/>
      <c r="F90" s="335"/>
      <c r="G90" s="154"/>
      <c r="H90" s="154"/>
      <c r="I90" s="154"/>
      <c r="J90" s="154"/>
      <c r="K90" s="154"/>
      <c r="L90" s="154"/>
      <c r="M90" s="154"/>
      <c r="N90" s="154"/>
    </row>
    <row r="91" spans="1:14" ht="18.75" customHeight="1">
      <c r="A91" s="112" t="s">
        <v>39</v>
      </c>
      <c r="B91" s="449">
        <v>4.0999999999999996</v>
      </c>
      <c r="C91" s="280" t="s">
        <v>215</v>
      </c>
      <c r="D91" s="370">
        <v>0.9</v>
      </c>
      <c r="E91" s="432"/>
      <c r="F91" s="335">
        <v>2</v>
      </c>
      <c r="G91" s="87">
        <v>70</v>
      </c>
      <c r="H91" s="87">
        <v>75</v>
      </c>
      <c r="I91" s="87">
        <v>80</v>
      </c>
      <c r="J91" s="87">
        <v>85</v>
      </c>
      <c r="K91" s="87">
        <v>90</v>
      </c>
      <c r="L91" s="39">
        <v>60.61</v>
      </c>
      <c r="M91" s="172">
        <f>(((IF(L91&lt;G91,G91,IF(L91&gt;K91,K91,L91)))-(IF(L91&lt;G91,G91,IF(AND(L91&gt;=G91,L91&lt;H91),G91,IF(AND(L91&gt;=H91,L91&lt;I91),H91,IF(AND(L91&gt;=I91,L91&lt;J91),I91,IF(AND(L91&gt;=J91,L91&lt;K91),J91,IF(L91&gt;=K91,K91,"0"))))))))/(K91-J91))+IF(L91&lt;G91,"1",IF(AND(L91&gt;=G91,L91&lt;H91),"1",IF(AND(L91&gt;=H91,L91&lt;I91),"2",IF(AND(L91&gt;=I91,L91&lt;J91),"3",IF(AND(L91&gt;=J91,L91&lt;K91),"4",IF(L91&gt;=K91,"5","0"))))))</f>
        <v>1</v>
      </c>
      <c r="N91" s="172">
        <f t="shared" ref="N91:N96" si="21">SUM(M91*F91)/100</f>
        <v>0.02</v>
      </c>
    </row>
    <row r="92" spans="1:14" ht="18.75" customHeight="1">
      <c r="A92" s="112" t="s">
        <v>39</v>
      </c>
      <c r="B92" s="425">
        <v>4.2</v>
      </c>
      <c r="C92" s="443" t="s">
        <v>216</v>
      </c>
      <c r="D92" s="268" t="s">
        <v>130</v>
      </c>
      <c r="E92" s="274"/>
      <c r="F92" s="335">
        <v>1.5</v>
      </c>
      <c r="G92" s="276" t="s">
        <v>121</v>
      </c>
      <c r="H92" s="276" t="s">
        <v>122</v>
      </c>
      <c r="I92" s="276" t="s">
        <v>123</v>
      </c>
      <c r="J92" s="276" t="s">
        <v>124</v>
      </c>
      <c r="K92" s="276" t="s">
        <v>125</v>
      </c>
      <c r="L92" s="215"/>
      <c r="M92" s="215"/>
      <c r="N92" s="128">
        <f t="shared" si="21"/>
        <v>0</v>
      </c>
    </row>
    <row r="93" spans="1:14" ht="18.75" customHeight="1">
      <c r="A93" s="112" t="s">
        <v>39</v>
      </c>
      <c r="B93" s="425">
        <v>4.3</v>
      </c>
      <c r="C93" s="446" t="s">
        <v>221</v>
      </c>
      <c r="D93" s="268" t="s">
        <v>130</v>
      </c>
      <c r="E93" s="274"/>
      <c r="F93" s="335">
        <v>2</v>
      </c>
      <c r="G93" s="276">
        <v>75</v>
      </c>
      <c r="H93" s="276">
        <v>80</v>
      </c>
      <c r="I93" s="276">
        <v>85</v>
      </c>
      <c r="J93" s="276">
        <v>90</v>
      </c>
      <c r="K93" s="276">
        <v>95</v>
      </c>
      <c r="L93" s="215">
        <v>100</v>
      </c>
      <c r="M93" s="128">
        <f>(((IF(L93&lt;G93,G93,IF(L93&gt;K93,K93,L93)))-(IF(L93&lt;G93,G93,IF(AND(L93&gt;=G93,L93&lt;H93),G93,IF(AND(L93&gt;=H93,L93&lt;I93),H93,IF(AND(L93&gt;=I93,L93&lt;J93),I93,IF(AND(L93&gt;=J93,L93&lt;K93),J93,IF(L93&gt;=K93,K93,"0"))))))))/(K93-J93))+IF(L93&lt;G93,"1",IF(AND(L93&gt;=G93,L93&lt;H93),"1",IF(AND(L93&gt;=H93,L93&lt;I93),"2",IF(AND(L93&gt;=I93,L93&lt;J93),"3",IF(AND(L93&gt;=J93,L93&lt;K93),"4",IF(L93&gt;=K93,"5","0"))))))</f>
        <v>5</v>
      </c>
      <c r="N93" s="128">
        <f t="shared" si="21"/>
        <v>0.1</v>
      </c>
    </row>
    <row r="94" spans="1:14" ht="18.75" customHeight="1">
      <c r="A94" s="112" t="s">
        <v>138</v>
      </c>
      <c r="B94" s="425">
        <v>4.4000000000000004</v>
      </c>
      <c r="C94" s="285" t="s">
        <v>218</v>
      </c>
      <c r="D94" s="268" t="s">
        <v>130</v>
      </c>
      <c r="E94" s="274"/>
      <c r="F94" s="335">
        <v>2</v>
      </c>
      <c r="G94" s="276" t="s">
        <v>121</v>
      </c>
      <c r="H94" s="276" t="s">
        <v>122</v>
      </c>
      <c r="I94" s="276" t="s">
        <v>123</v>
      </c>
      <c r="J94" s="276" t="s">
        <v>124</v>
      </c>
      <c r="K94" s="276" t="s">
        <v>125</v>
      </c>
      <c r="L94" s="215">
        <v>3</v>
      </c>
      <c r="M94" s="215">
        <v>3</v>
      </c>
      <c r="N94" s="128">
        <f t="shared" si="21"/>
        <v>0.06</v>
      </c>
    </row>
    <row r="95" spans="1:14" ht="18.75" customHeight="1">
      <c r="A95" s="112" t="s">
        <v>138</v>
      </c>
      <c r="B95" s="425">
        <v>4.5</v>
      </c>
      <c r="C95" s="134" t="s">
        <v>219</v>
      </c>
      <c r="D95" s="268" t="s">
        <v>130</v>
      </c>
      <c r="E95" s="274"/>
      <c r="F95" s="335">
        <v>0</v>
      </c>
      <c r="G95" s="276" t="s">
        <v>121</v>
      </c>
      <c r="H95" s="276" t="s">
        <v>122</v>
      </c>
      <c r="I95" s="276" t="s">
        <v>123</v>
      </c>
      <c r="J95" s="276" t="s">
        <v>124</v>
      </c>
      <c r="K95" s="276" t="s">
        <v>125</v>
      </c>
      <c r="L95" s="215"/>
      <c r="M95" s="215"/>
      <c r="N95" s="128">
        <f t="shared" si="21"/>
        <v>0</v>
      </c>
    </row>
    <row r="96" spans="1:14" ht="18.75" customHeight="1">
      <c r="A96" s="112" t="s">
        <v>138</v>
      </c>
      <c r="B96" s="425">
        <v>4.5999999999999996</v>
      </c>
      <c r="C96" s="450" t="s">
        <v>220</v>
      </c>
      <c r="D96" s="268">
        <v>0.25</v>
      </c>
      <c r="E96" s="274" t="s">
        <v>119</v>
      </c>
      <c r="F96" s="335">
        <v>2.5</v>
      </c>
      <c r="G96" s="276">
        <v>15</v>
      </c>
      <c r="H96" s="276">
        <v>20</v>
      </c>
      <c r="I96" s="276">
        <v>25</v>
      </c>
      <c r="J96" s="276">
        <v>30</v>
      </c>
      <c r="K96" s="276">
        <v>35</v>
      </c>
      <c r="L96" s="215"/>
      <c r="M96" s="128">
        <f>(((IF(L96&lt;G96,G96,IF(L96&gt;K96,K96,L96)))-(IF(L96&lt;G96,G96,IF(AND(L96&gt;=G96,L96&lt;H96),G96,IF(AND(L96&gt;=H96,L96&lt;I96),H96,IF(AND(L96&gt;=I96,L96&lt;J96),I96,IF(AND(L96&gt;=J96,L96&lt;K96),J96,IF(L96&gt;=K96,K96,"0"))))))))/(K96-J96))+IF(L96&lt;G96,"1",IF(AND(L96&gt;=G96,L96&lt;H96),"1",IF(AND(L96&gt;=H96,L96&lt;I96),"2",IF(AND(L96&gt;=I96,L96&lt;J96),"3",IF(AND(L96&gt;=J96,L96&lt;K96),"4",IF(L96&gt;=K96,"5","0"))))))</f>
        <v>1</v>
      </c>
      <c r="N96" s="128">
        <f t="shared" si="21"/>
        <v>2.5000000000000001E-2</v>
      </c>
    </row>
    <row r="97" spans="1:24" ht="18.75" customHeight="1">
      <c r="A97" s="452"/>
      <c r="B97" s="453"/>
      <c r="C97" s="454"/>
      <c r="D97" s="455"/>
      <c r="E97" s="457"/>
      <c r="F97" s="453"/>
      <c r="G97" s="474" t="s">
        <v>222</v>
      </c>
      <c r="H97" s="459"/>
      <c r="I97" s="459"/>
      <c r="J97" s="459"/>
      <c r="K97" s="459"/>
      <c r="L97" s="453"/>
      <c r="M97" s="453"/>
      <c r="N97" s="476">
        <f>SUM(N11:N96)</f>
        <v>2.9553699999999998</v>
      </c>
      <c r="O97" s="477"/>
      <c r="P97" s="477"/>
      <c r="Q97" s="477"/>
      <c r="R97" s="477"/>
      <c r="S97" s="477"/>
      <c r="T97" s="477"/>
      <c r="U97" s="477"/>
      <c r="V97" s="477"/>
      <c r="W97" s="477"/>
      <c r="X97" s="477"/>
    </row>
    <row r="98" spans="1:24" ht="18.75" customHeight="1">
      <c r="A98" s="1"/>
      <c r="B98" s="5"/>
      <c r="C98" s="465"/>
      <c r="D98" s="466"/>
      <c r="E98" s="466"/>
      <c r="F98" s="5"/>
      <c r="G98" s="479" t="s">
        <v>223</v>
      </c>
      <c r="H98" s="5"/>
      <c r="I98" s="403"/>
      <c r="J98" s="403"/>
      <c r="K98" s="403"/>
      <c r="L98" s="5"/>
      <c r="M98" s="5"/>
      <c r="N98" s="481">
        <f>SUM(N97*100)/5</f>
        <v>59.107399999999998</v>
      </c>
      <c r="O98" s="33"/>
      <c r="P98" s="33"/>
      <c r="Q98" s="33"/>
      <c r="R98" s="33"/>
      <c r="S98" s="33"/>
      <c r="T98" s="33"/>
      <c r="U98" s="33"/>
      <c r="V98" s="33"/>
      <c r="W98" s="33"/>
      <c r="X98" s="33"/>
    </row>
    <row r="99" spans="1:24" ht="18.75" customHeight="1">
      <c r="A99" s="1"/>
      <c r="B99" s="1"/>
      <c r="C99" s="260"/>
      <c r="D99" s="1"/>
      <c r="E99" s="1"/>
      <c r="F99" s="5"/>
      <c r="G99" s="5"/>
      <c r="H99" s="5"/>
      <c r="I99" s="5"/>
      <c r="J99" s="5">
        <v>5</v>
      </c>
      <c r="K99" s="5"/>
      <c r="L99" s="5"/>
      <c r="M99" s="5"/>
      <c r="N99" s="5"/>
      <c r="O99" s="33"/>
      <c r="P99" s="33"/>
      <c r="Q99" s="33"/>
      <c r="R99" s="33"/>
      <c r="S99" s="33"/>
      <c r="T99" s="33"/>
      <c r="U99" s="33"/>
      <c r="V99" s="33"/>
      <c r="W99" s="33"/>
      <c r="X99" s="33"/>
    </row>
    <row r="100" spans="1:24" ht="18.75" customHeight="1">
      <c r="A100" s="1"/>
      <c r="B100" s="1"/>
      <c r="C100" s="4"/>
      <c r="D100" s="4"/>
      <c r="E100" s="4"/>
      <c r="F100" s="5"/>
      <c r="G100" s="5"/>
      <c r="H100" s="5"/>
      <c r="I100" s="5"/>
      <c r="J100" s="5"/>
      <c r="K100" s="5"/>
      <c r="L100" s="5"/>
      <c r="M100" s="5"/>
      <c r="N100" s="5"/>
    </row>
    <row r="101" spans="1:24" ht="18.75" customHeight="1">
      <c r="A101" s="1"/>
      <c r="B101" s="1"/>
      <c r="C101" s="4"/>
      <c r="D101" s="4"/>
      <c r="E101" s="4"/>
      <c r="F101" s="5"/>
      <c r="G101" s="5"/>
      <c r="H101" s="5"/>
      <c r="I101" s="5"/>
      <c r="J101" s="5"/>
      <c r="K101" s="5"/>
      <c r="L101" s="5"/>
      <c r="M101" s="5"/>
      <c r="N101" s="5"/>
    </row>
    <row r="102" spans="1:24" ht="18.75" customHeight="1">
      <c r="A102" s="1"/>
      <c r="B102" s="1"/>
      <c r="C102" s="4"/>
      <c r="D102" s="4"/>
      <c r="E102" s="4"/>
      <c r="F102" s="5"/>
      <c r="G102" s="5"/>
      <c r="H102" s="5"/>
      <c r="I102" s="5"/>
      <c r="J102" s="5"/>
      <c r="K102" s="5"/>
      <c r="L102" s="5"/>
      <c r="M102" s="5"/>
      <c r="N102" s="5"/>
    </row>
    <row r="103" spans="1:24" ht="18.75" customHeight="1">
      <c r="A103" s="1"/>
      <c r="B103" s="1"/>
      <c r="C103" s="4"/>
      <c r="D103" s="4"/>
      <c r="E103" s="4"/>
      <c r="F103" s="5"/>
      <c r="G103" s="5"/>
      <c r="H103" s="5"/>
      <c r="I103" s="5"/>
      <c r="J103" s="5"/>
      <c r="K103" s="5"/>
      <c r="L103" s="5"/>
      <c r="M103" s="5"/>
      <c r="N103" s="5"/>
    </row>
    <row r="104" spans="1:24" ht="18.75" customHeight="1">
      <c r="A104" s="1"/>
      <c r="B104" s="1"/>
      <c r="C104" s="4"/>
      <c r="D104" s="4"/>
      <c r="E104" s="4"/>
      <c r="F104" s="5"/>
      <c r="G104" s="5"/>
      <c r="H104" s="5"/>
      <c r="I104" s="5"/>
      <c r="J104" s="5"/>
      <c r="K104" s="5"/>
      <c r="L104" s="5"/>
      <c r="M104" s="5"/>
      <c r="N104" s="5"/>
    </row>
    <row r="105" spans="1:24" ht="18.75" customHeight="1">
      <c r="A105" s="1"/>
      <c r="B105" s="1"/>
      <c r="C105" s="4"/>
      <c r="D105" s="4"/>
      <c r="E105" s="4"/>
      <c r="F105" s="5"/>
      <c r="G105" s="5"/>
      <c r="H105" s="5"/>
      <c r="I105" s="5"/>
      <c r="J105" s="5"/>
      <c r="K105" s="5"/>
      <c r="L105" s="5"/>
      <c r="M105" s="5"/>
      <c r="N105" s="5"/>
    </row>
    <row r="106" spans="1:24" ht="18.75" customHeight="1">
      <c r="A106" s="1"/>
      <c r="B106" s="1"/>
      <c r="C106" s="4"/>
      <c r="D106" s="4"/>
      <c r="E106" s="4"/>
      <c r="F106" s="5"/>
      <c r="G106" s="5"/>
      <c r="H106" s="5"/>
      <c r="I106" s="5"/>
      <c r="J106" s="5"/>
      <c r="K106" s="5"/>
      <c r="L106" s="5"/>
      <c r="M106" s="5"/>
      <c r="N106" s="5"/>
    </row>
    <row r="107" spans="1:24" ht="18.75" customHeight="1">
      <c r="A107" s="1"/>
      <c r="B107" s="1"/>
      <c r="C107" s="4"/>
      <c r="D107" s="4"/>
      <c r="E107" s="4"/>
      <c r="F107" s="5"/>
      <c r="G107" s="5"/>
      <c r="H107" s="5"/>
      <c r="I107" s="5"/>
      <c r="J107" s="5"/>
      <c r="K107" s="5"/>
      <c r="L107" s="5"/>
      <c r="M107" s="5"/>
      <c r="N107" s="5"/>
    </row>
    <row r="108" spans="1:24" ht="18.75" customHeight="1"/>
    <row r="109" spans="1:24" ht="18.75" customHeight="1">
      <c r="A109" s="1"/>
      <c r="B109" s="1"/>
      <c r="C109" s="4"/>
      <c r="D109" s="4"/>
      <c r="E109" s="4"/>
      <c r="F109" s="5"/>
      <c r="G109" s="5"/>
      <c r="H109" s="5"/>
      <c r="I109" s="5"/>
      <c r="J109" s="5"/>
      <c r="K109" s="5"/>
      <c r="L109" s="5"/>
      <c r="M109" s="5"/>
      <c r="N109" s="5"/>
    </row>
    <row r="110" spans="1:24" ht="15.75" customHeight="1"/>
    <row r="111" spans="1:24" ht="15.75" customHeight="1"/>
    <row r="112" spans="1:24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5:B7"/>
    <mergeCell ref="C5:C7"/>
    <mergeCell ref="G5:K5"/>
    <mergeCell ref="A40:A41"/>
  </mergeCells>
  <pageMargins left="0.7" right="0.7" top="0.75" bottom="0.75" header="0" footer="0"/>
  <pageSetup orientation="landscape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000"/>
  <sheetViews>
    <sheetView workbookViewId="0"/>
  </sheetViews>
  <sheetFormatPr defaultColWidth="12.625" defaultRowHeight="15" customHeight="1"/>
  <cols>
    <col min="1" max="1" width="6" customWidth="1"/>
    <col min="2" max="2" width="3.75" customWidth="1"/>
    <col min="3" max="3" width="59.875" customWidth="1"/>
    <col min="4" max="4" width="7.25" customWidth="1"/>
    <col min="5" max="5" width="7.875" customWidth="1"/>
    <col min="6" max="6" width="4.875" customWidth="1"/>
    <col min="7" max="7" width="6.125" customWidth="1"/>
    <col min="8" max="8" width="5.75" customWidth="1"/>
    <col min="9" max="10" width="5.5" customWidth="1"/>
    <col min="11" max="11" width="5.75" customWidth="1"/>
    <col min="12" max="12" width="7.5" customWidth="1"/>
    <col min="13" max="13" width="7.125" customWidth="1"/>
    <col min="14" max="14" width="7.875" customWidth="1"/>
    <col min="15" max="24" width="8.625" customWidth="1"/>
  </cols>
  <sheetData>
    <row r="1" spans="1:24" ht="18.75" customHeight="1">
      <c r="A1" s="1"/>
      <c r="B1" s="1"/>
      <c r="C1" s="2" t="s">
        <v>1</v>
      </c>
      <c r="D1" s="4"/>
      <c r="E1" s="4"/>
      <c r="F1" s="5"/>
      <c r="G1" s="5"/>
      <c r="H1" s="5"/>
      <c r="I1" s="5"/>
      <c r="J1" s="5"/>
      <c r="K1" s="5"/>
      <c r="L1" s="5"/>
      <c r="M1" s="5"/>
      <c r="N1" s="5"/>
    </row>
    <row r="2" spans="1:24" ht="18.75" customHeight="1">
      <c r="A2" s="6"/>
      <c r="B2" s="6"/>
      <c r="C2" s="7" t="s">
        <v>3</v>
      </c>
      <c r="D2" s="7"/>
      <c r="E2" s="7"/>
      <c r="F2" s="7"/>
      <c r="G2" s="7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ht="18.75" customHeight="1">
      <c r="A3" s="6"/>
      <c r="B3" s="6"/>
      <c r="C3" s="9" t="s">
        <v>5</v>
      </c>
      <c r="D3" s="9" t="s">
        <v>7</v>
      </c>
      <c r="E3" s="9"/>
      <c r="F3" s="9"/>
      <c r="G3" s="9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ht="18.75" customHeight="1">
      <c r="A4" s="6"/>
      <c r="B4" s="9"/>
      <c r="C4" s="11" t="s">
        <v>8</v>
      </c>
      <c r="D4" s="11" t="s">
        <v>10</v>
      </c>
      <c r="E4" s="13"/>
      <c r="F4" s="15"/>
      <c r="G4" s="15"/>
      <c r="H4" s="6"/>
      <c r="I4" s="6"/>
      <c r="J4" s="6"/>
      <c r="K4" s="6"/>
      <c r="L4" s="6"/>
      <c r="M4" s="489" t="s">
        <v>44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ht="18.75" customHeight="1">
      <c r="A5" s="19" t="s">
        <v>15</v>
      </c>
      <c r="B5" s="531" t="s">
        <v>4</v>
      </c>
      <c r="C5" s="536" t="s">
        <v>18</v>
      </c>
      <c r="D5" s="24" t="s">
        <v>20</v>
      </c>
      <c r="E5" s="25" t="s">
        <v>28</v>
      </c>
      <c r="F5" s="43"/>
      <c r="G5" s="538" t="s">
        <v>33</v>
      </c>
      <c r="H5" s="539"/>
      <c r="I5" s="539"/>
      <c r="J5" s="539"/>
      <c r="K5" s="540"/>
      <c r="L5" s="31" t="s">
        <v>37</v>
      </c>
      <c r="M5" s="31" t="s">
        <v>16</v>
      </c>
      <c r="N5" s="31" t="s">
        <v>38</v>
      </c>
      <c r="O5" s="33"/>
      <c r="P5" s="33"/>
      <c r="Q5" s="33"/>
      <c r="R5" s="33"/>
      <c r="S5" s="33"/>
      <c r="T5" s="33"/>
      <c r="U5" s="33"/>
      <c r="V5" s="33"/>
      <c r="W5" s="33"/>
      <c r="X5" s="33"/>
    </row>
    <row r="6" spans="1:24" ht="18.75" customHeight="1">
      <c r="A6" s="35" t="s">
        <v>39</v>
      </c>
      <c r="B6" s="532"/>
      <c r="C6" s="537"/>
      <c r="D6" s="36" t="s">
        <v>43</v>
      </c>
      <c r="E6" s="37"/>
      <c r="F6" s="43"/>
      <c r="G6" s="38" t="s">
        <v>53</v>
      </c>
      <c r="H6" s="38" t="s">
        <v>53</v>
      </c>
      <c r="I6" s="38" t="s">
        <v>53</v>
      </c>
      <c r="J6" s="38" t="s">
        <v>53</v>
      </c>
      <c r="K6" s="38" t="s">
        <v>53</v>
      </c>
      <c r="L6" s="39" t="s">
        <v>55</v>
      </c>
      <c r="M6" s="39" t="s">
        <v>58</v>
      </c>
      <c r="N6" s="39" t="s">
        <v>59</v>
      </c>
      <c r="O6" s="33"/>
      <c r="P6" s="33"/>
      <c r="Q6" s="33"/>
      <c r="R6" s="33"/>
      <c r="S6" s="33"/>
      <c r="T6" s="33"/>
      <c r="U6" s="33"/>
      <c r="V6" s="33"/>
      <c r="W6" s="33"/>
      <c r="X6" s="33"/>
    </row>
    <row r="7" spans="1:24" ht="18.75" customHeight="1">
      <c r="A7" s="40"/>
      <c r="B7" s="533"/>
      <c r="C7" s="535"/>
      <c r="D7" s="41"/>
      <c r="E7" s="42"/>
      <c r="F7" s="43" t="s">
        <v>70</v>
      </c>
      <c r="G7" s="44">
        <v>1</v>
      </c>
      <c r="H7" s="45">
        <v>2</v>
      </c>
      <c r="I7" s="45">
        <v>3</v>
      </c>
      <c r="J7" s="45">
        <v>4</v>
      </c>
      <c r="K7" s="45">
        <v>5</v>
      </c>
      <c r="L7" s="49" t="s">
        <v>73</v>
      </c>
      <c r="M7" s="49" t="s">
        <v>75</v>
      </c>
      <c r="N7" s="49" t="s">
        <v>76</v>
      </c>
      <c r="O7" s="33"/>
      <c r="P7" s="33"/>
      <c r="Q7" s="33"/>
      <c r="R7" s="33"/>
      <c r="S7" s="33"/>
      <c r="T7" s="33"/>
      <c r="U7" s="33"/>
      <c r="V7" s="33"/>
      <c r="W7" s="33"/>
      <c r="X7" s="33"/>
    </row>
    <row r="8" spans="1:24" ht="18.75" customHeight="1">
      <c r="A8" s="51"/>
      <c r="B8" s="52"/>
      <c r="C8" s="138" t="s">
        <v>78</v>
      </c>
      <c r="D8" s="139"/>
      <c r="E8" s="139"/>
      <c r="F8" s="59">
        <v>100</v>
      </c>
      <c r="G8" s="141"/>
      <c r="H8" s="141"/>
      <c r="I8" s="141"/>
      <c r="J8" s="141"/>
      <c r="K8" s="141"/>
      <c r="L8" s="142"/>
      <c r="M8" s="142"/>
      <c r="N8" s="143"/>
      <c r="O8" s="33"/>
      <c r="P8" s="33"/>
      <c r="Q8" s="33"/>
      <c r="R8" s="33"/>
      <c r="S8" s="33"/>
      <c r="T8" s="33"/>
      <c r="U8" s="33"/>
      <c r="V8" s="33"/>
      <c r="W8" s="33"/>
      <c r="X8" s="33"/>
    </row>
    <row r="9" spans="1:24" ht="18.75" customHeight="1">
      <c r="A9" s="51"/>
      <c r="B9" s="145"/>
      <c r="C9" s="146" t="s">
        <v>84</v>
      </c>
      <c r="D9" s="148"/>
      <c r="E9" s="148"/>
      <c r="F9" s="59">
        <v>45</v>
      </c>
      <c r="G9" s="150"/>
      <c r="H9" s="150"/>
      <c r="I9" s="150"/>
      <c r="J9" s="150"/>
      <c r="K9" s="150"/>
      <c r="L9" s="152"/>
      <c r="M9" s="152"/>
      <c r="N9" s="152"/>
      <c r="O9" s="33"/>
      <c r="P9" s="33"/>
      <c r="Q9" s="33"/>
      <c r="R9" s="33"/>
      <c r="S9" s="33"/>
      <c r="T9" s="33"/>
      <c r="U9" s="33"/>
      <c r="V9" s="33"/>
      <c r="W9" s="33"/>
      <c r="X9" s="33"/>
    </row>
    <row r="10" spans="1:24" ht="18.75" customHeight="1">
      <c r="A10" s="84"/>
      <c r="B10" s="154"/>
      <c r="C10" s="156" t="s">
        <v>88</v>
      </c>
      <c r="D10" s="158"/>
      <c r="E10" s="158"/>
      <c r="F10" s="103"/>
      <c r="G10" s="160"/>
      <c r="H10" s="160"/>
      <c r="I10" s="160"/>
      <c r="J10" s="160"/>
      <c r="K10" s="160"/>
      <c r="L10" s="160"/>
      <c r="M10" s="160"/>
      <c r="N10" s="160"/>
    </row>
    <row r="11" spans="1:24" ht="18.75" customHeight="1">
      <c r="A11" s="112" t="s">
        <v>39</v>
      </c>
      <c r="B11" s="162">
        <v>1.1000000000000001</v>
      </c>
      <c r="C11" s="166" t="s">
        <v>90</v>
      </c>
      <c r="D11" s="168"/>
      <c r="E11" s="170" t="s">
        <v>91</v>
      </c>
      <c r="F11" s="122">
        <v>2.5</v>
      </c>
      <c r="G11" s="171">
        <v>30</v>
      </c>
      <c r="H11" s="171">
        <v>25</v>
      </c>
      <c r="I11" s="171">
        <v>20</v>
      </c>
      <c r="J11" s="171">
        <v>15</v>
      </c>
      <c r="K11" s="171">
        <v>10</v>
      </c>
      <c r="L11" s="172"/>
      <c r="M11" s="172">
        <f t="shared" ref="M11:M12" si="0">(((IF(L11&gt;G11,G11,IF(L11&lt;K11,K11,L11)))-(IF(L11&lt;G11,G11,IF(AND(L11&gt;=G11,L11&lt;H11),G11,IF(AND(L11&gt;=H11,L11&lt;I11),H11,IF(AND(L11&gt;=I11,L11&lt;J11),I11,IF(AND(L11&gt;=J11,L11&lt;K11),J11,IF(L11&gt;=K11,K11,"0"))))))))/(K11-J11))+IF(L11&lt;G11,"1",IF(AND(L11&gt;=G11,L11&lt;H11),"1",IF(AND(L11&gt;=H11,L11&lt;I11),"2",IF(AND(L11&gt;=I11,L11&lt;J11),"3",IF(AND(L11&gt;=J11,L11&lt;K11),"4",IF(L11&gt;=K11,"5","0"))))))</f>
        <v>5</v>
      </c>
      <c r="N11" s="172">
        <f t="shared" ref="N11:N16" si="1">SUM(M11*F11)/100</f>
        <v>0.125</v>
      </c>
      <c r="O11" s="130"/>
      <c r="P11" s="130"/>
      <c r="Q11" s="130"/>
      <c r="R11" s="130"/>
      <c r="S11" s="130"/>
      <c r="T11" s="130"/>
      <c r="U11" s="130"/>
      <c r="V11" s="130"/>
      <c r="W11" s="130"/>
      <c r="X11" s="130"/>
    </row>
    <row r="12" spans="1:24" ht="18.75" customHeight="1">
      <c r="A12" s="132"/>
      <c r="B12" s="56">
        <v>1.2</v>
      </c>
      <c r="C12" s="134" t="s">
        <v>92</v>
      </c>
      <c r="D12" s="116" t="s">
        <v>93</v>
      </c>
      <c r="E12" s="118" t="s">
        <v>94</v>
      </c>
      <c r="F12" s="122">
        <v>0.5</v>
      </c>
      <c r="G12" s="127">
        <v>18</v>
      </c>
      <c r="H12" s="127">
        <v>17.5</v>
      </c>
      <c r="I12" s="127">
        <v>17</v>
      </c>
      <c r="J12" s="127">
        <v>16.5</v>
      </c>
      <c r="K12" s="127">
        <v>16</v>
      </c>
      <c r="L12" s="128">
        <v>22.47</v>
      </c>
      <c r="M12" s="128">
        <f t="shared" si="0"/>
        <v>1</v>
      </c>
      <c r="N12" s="128">
        <f t="shared" si="1"/>
        <v>5.0000000000000001E-3</v>
      </c>
      <c r="O12" s="130"/>
      <c r="P12" s="130"/>
      <c r="Q12" s="130"/>
      <c r="R12" s="130"/>
      <c r="S12" s="130"/>
      <c r="T12" s="130"/>
      <c r="U12" s="130"/>
      <c r="V12" s="130"/>
      <c r="W12" s="130"/>
      <c r="X12" s="130"/>
    </row>
    <row r="13" spans="1:24" ht="18.75" customHeight="1">
      <c r="A13" s="132"/>
      <c r="B13" s="24">
        <v>1.3</v>
      </c>
      <c r="C13" s="114" t="s">
        <v>95</v>
      </c>
      <c r="D13" s="116">
        <v>0.6</v>
      </c>
      <c r="E13" s="118" t="s">
        <v>94</v>
      </c>
      <c r="F13" s="122">
        <v>0.5</v>
      </c>
      <c r="G13" s="127">
        <v>50</v>
      </c>
      <c r="H13" s="127">
        <v>55</v>
      </c>
      <c r="I13" s="127">
        <v>60</v>
      </c>
      <c r="J13" s="127">
        <v>65</v>
      </c>
      <c r="K13" s="127">
        <v>70</v>
      </c>
      <c r="L13" s="128">
        <v>47.09</v>
      </c>
      <c r="M13" s="128">
        <f>(((IF(L13&lt;G13,G13,IF(L13&gt;K13,K13,L13)))-(IF(L13&lt;G13,G13,IF(AND(L13&gt;=G13,L13&lt;H13),G13,IF(AND(L13&gt;=H13,L13&lt;I13),H13,IF(AND(L13&gt;=I13,L13&lt;J13),I13,IF(AND(L13&gt;=J13,L13&lt;K13),J13,IF(L13&gt;=K13,K13,"0"))))))))/(K13-J13))+IF(L13&lt;G13,"1",IF(AND(L13&gt;=G13,L13&lt;H13),"1",IF(AND(L13&gt;=H13,L13&lt;I13),"2",IF(AND(L13&gt;=I13,L13&lt;J13),"3",IF(AND(L13&gt;=J13,L13&lt;K13),"4",IF(L13&gt;=K13,"5","0"))))))</f>
        <v>1</v>
      </c>
      <c r="N13" s="128">
        <f t="shared" si="1"/>
        <v>5.0000000000000001E-3</v>
      </c>
      <c r="O13" s="130"/>
      <c r="P13" s="130"/>
      <c r="Q13" s="130"/>
      <c r="R13" s="130"/>
      <c r="S13" s="130"/>
      <c r="T13" s="130"/>
      <c r="U13" s="130"/>
      <c r="V13" s="130"/>
      <c r="W13" s="130"/>
      <c r="X13" s="130"/>
    </row>
    <row r="14" spans="1:24" ht="18.75" customHeight="1">
      <c r="A14" s="153"/>
      <c r="B14" s="155">
        <v>1.4</v>
      </c>
      <c r="C14" s="114" t="s">
        <v>96</v>
      </c>
      <c r="D14" s="116" t="s">
        <v>97</v>
      </c>
      <c r="E14" s="118" t="s">
        <v>94</v>
      </c>
      <c r="F14" s="122">
        <v>0.5</v>
      </c>
      <c r="G14" s="127">
        <v>7</v>
      </c>
      <c r="H14" s="127">
        <v>6</v>
      </c>
      <c r="I14" s="127">
        <v>5</v>
      </c>
      <c r="J14" s="127">
        <v>4</v>
      </c>
      <c r="K14" s="157">
        <v>3</v>
      </c>
      <c r="L14" s="128">
        <v>2.17</v>
      </c>
      <c r="M14" s="128">
        <f>(((IF(L14&gt;G14,G14,IF(L14&lt;K14,K14,L14)))-(IF(L14&lt;G14,G14,IF(AND(L14&gt;=G14,L14&lt;H14),G14,IF(AND(L14&gt;=H14,L14&lt;I14),H14,IF(AND(L14&gt;=I14,L14&lt;J14),I14,IF(AND(L14&gt;=J14,L14&lt;K14),J14,IF(L14&gt;=K14,K14,"0"))))))))/(K14-J14))+IF(L14&lt;G14,"1",IF(AND(L14&gt;=G14,L14&lt;H14),"1",IF(AND(L14&gt;=H14,L14&lt;I14),"2",IF(AND(L14&gt;=I14,L14&lt;J14),"3",IF(AND(L14&gt;=J14,L14&lt;K14),"4",IF(L14&gt;=K14,"5","0"))))))</f>
        <v>5</v>
      </c>
      <c r="N14" s="128">
        <f t="shared" si="1"/>
        <v>2.5000000000000001E-2</v>
      </c>
      <c r="O14" s="130"/>
      <c r="P14" s="130"/>
      <c r="Q14" s="130"/>
      <c r="R14" s="130"/>
      <c r="S14" s="130"/>
      <c r="T14" s="130"/>
      <c r="U14" s="130"/>
      <c r="V14" s="130"/>
      <c r="W14" s="130"/>
      <c r="X14" s="130"/>
    </row>
    <row r="15" spans="1:24" ht="18.75" customHeight="1">
      <c r="A15" s="159"/>
      <c r="B15" s="155">
        <v>1.5</v>
      </c>
      <c r="C15" s="114" t="s">
        <v>98</v>
      </c>
      <c r="D15" s="116">
        <v>0.6</v>
      </c>
      <c r="E15" s="118" t="s">
        <v>94</v>
      </c>
      <c r="F15" s="122">
        <v>0.5</v>
      </c>
      <c r="G15" s="127">
        <v>56</v>
      </c>
      <c r="H15" s="127">
        <v>58</v>
      </c>
      <c r="I15" s="127">
        <v>60</v>
      </c>
      <c r="J15" s="127">
        <v>62</v>
      </c>
      <c r="K15" s="127">
        <v>64</v>
      </c>
      <c r="L15" s="165">
        <v>62.72</v>
      </c>
      <c r="M15" s="128">
        <f t="shared" ref="M15:M16" si="2">(((IF(L15&lt;G15,G15,IF(L15&gt;K15,K15,L15)))-(IF(L15&lt;G15,G15,IF(AND(L15&gt;=G15,L15&lt;H15),G15,IF(AND(L15&gt;=H15,L15&lt;I15),H15,IF(AND(L15&gt;=I15,L15&lt;J15),I15,IF(AND(L15&gt;=J15,L15&lt;K15),J15,IF(L15&gt;=K15,K15,"0"))))))))/(K15-J15))+IF(L15&lt;G15,"1",IF(AND(L15&gt;=G15,L15&lt;H15),"1",IF(AND(L15&gt;=H15,L15&lt;I15),"2",IF(AND(L15&gt;=I15,L15&lt;J15),"3",IF(AND(L15&gt;=J15,L15&lt;K15),"4",IF(L15&gt;=K15,"5","0"))))))</f>
        <v>4.3599999999999994</v>
      </c>
      <c r="N15" s="128">
        <f t="shared" si="1"/>
        <v>2.1799999999999996E-2</v>
      </c>
      <c r="O15" s="130"/>
      <c r="P15" s="130"/>
      <c r="Q15" s="130"/>
      <c r="R15" s="130"/>
      <c r="S15" s="130"/>
      <c r="T15" s="130"/>
      <c r="U15" s="130"/>
      <c r="V15" s="130"/>
      <c r="W15" s="130"/>
      <c r="X15" s="130"/>
    </row>
    <row r="16" spans="1:24" ht="18.75" customHeight="1">
      <c r="A16" s="159"/>
      <c r="B16" s="155">
        <v>1.6</v>
      </c>
      <c r="C16" s="114" t="s">
        <v>99</v>
      </c>
      <c r="D16" s="167">
        <v>0.6</v>
      </c>
      <c r="E16" s="167" t="s">
        <v>94</v>
      </c>
      <c r="F16" s="174">
        <v>0.5</v>
      </c>
      <c r="G16" s="180">
        <v>50</v>
      </c>
      <c r="H16" s="180">
        <v>55</v>
      </c>
      <c r="I16" s="180">
        <v>60</v>
      </c>
      <c r="J16" s="180">
        <v>65</v>
      </c>
      <c r="K16" s="180">
        <v>70</v>
      </c>
      <c r="L16" s="182">
        <v>46.83</v>
      </c>
      <c r="M16" s="128">
        <f t="shared" si="2"/>
        <v>1</v>
      </c>
      <c r="N16" s="128">
        <f t="shared" si="1"/>
        <v>5.0000000000000001E-3</v>
      </c>
      <c r="O16" s="130"/>
      <c r="P16" s="130"/>
      <c r="Q16" s="130"/>
      <c r="R16" s="130"/>
      <c r="S16" s="130"/>
      <c r="T16" s="130"/>
      <c r="U16" s="130"/>
      <c r="V16" s="130"/>
      <c r="W16" s="130"/>
      <c r="X16" s="130"/>
    </row>
    <row r="17" spans="1:24" ht="18.75" customHeight="1">
      <c r="A17" s="159" t="s">
        <v>39</v>
      </c>
      <c r="B17" s="155">
        <v>1.7</v>
      </c>
      <c r="C17" s="184" t="s">
        <v>100</v>
      </c>
      <c r="D17" s="187"/>
      <c r="E17" s="188"/>
      <c r="F17" s="192"/>
      <c r="G17" s="189"/>
      <c r="H17" s="189"/>
      <c r="I17" s="189"/>
      <c r="J17" s="189"/>
      <c r="K17" s="189"/>
      <c r="L17" s="194"/>
      <c r="M17" s="194"/>
      <c r="N17" s="196"/>
      <c r="O17" s="130"/>
      <c r="P17" s="130"/>
      <c r="Q17" s="130"/>
      <c r="R17" s="130"/>
      <c r="S17" s="130"/>
      <c r="T17" s="130"/>
      <c r="U17" s="130"/>
      <c r="V17" s="130"/>
      <c r="W17" s="130"/>
      <c r="X17" s="130"/>
    </row>
    <row r="18" spans="1:24" ht="18.75" customHeight="1">
      <c r="A18" s="159"/>
      <c r="B18" s="155"/>
      <c r="C18" s="114" t="s">
        <v>101</v>
      </c>
      <c r="D18" s="170">
        <v>0.7</v>
      </c>
      <c r="E18" s="170" t="s">
        <v>94</v>
      </c>
      <c r="F18" s="199">
        <v>1</v>
      </c>
      <c r="G18" s="171">
        <v>70</v>
      </c>
      <c r="H18" s="171">
        <v>75</v>
      </c>
      <c r="I18" s="171">
        <v>80</v>
      </c>
      <c r="J18" s="171">
        <v>85</v>
      </c>
      <c r="K18" s="171">
        <v>90</v>
      </c>
      <c r="L18" s="201">
        <v>38.14</v>
      </c>
      <c r="M18" s="128">
        <f t="shared" ref="M18:M21" si="3">(((IF(L18&lt;G18,G18,IF(L18&gt;K18,K18,L18)))-(IF(L18&lt;G18,G18,IF(AND(L18&gt;=G18,L18&lt;H18),G18,IF(AND(L18&gt;=H18,L18&lt;I18),H18,IF(AND(L18&gt;=I18,L18&lt;J18),I18,IF(AND(L18&gt;=J18,L18&lt;K18),J18,IF(L18&gt;=K18,K18,"0"))))))))/(K18-J18))+IF(L18&lt;G18,"1",IF(AND(L18&gt;=G18,L18&lt;H18),"1",IF(AND(L18&gt;=H18,L18&lt;I18),"2",IF(AND(L18&gt;=I18,L18&lt;J18),"3",IF(AND(L18&gt;=J18,L18&lt;K18),"4",IF(L18&gt;=K18,"5","0"))))))</f>
        <v>1</v>
      </c>
      <c r="N18" s="128">
        <f t="shared" ref="N18:N21" si="4">SUM(M18*F18)/100</f>
        <v>0.01</v>
      </c>
      <c r="O18" s="130"/>
      <c r="P18" s="130"/>
      <c r="Q18" s="130"/>
      <c r="R18" s="130"/>
      <c r="S18" s="130"/>
      <c r="T18" s="130"/>
      <c r="U18" s="130"/>
      <c r="V18" s="130"/>
      <c r="W18" s="130"/>
      <c r="X18" s="130"/>
    </row>
    <row r="19" spans="1:24" ht="18.75" customHeight="1">
      <c r="A19" s="159"/>
      <c r="B19" s="155"/>
      <c r="C19" s="114" t="s">
        <v>102</v>
      </c>
      <c r="D19" s="118">
        <v>0.2</v>
      </c>
      <c r="E19" s="118" t="s">
        <v>94</v>
      </c>
      <c r="F19" s="122">
        <v>0.7</v>
      </c>
      <c r="G19" s="127">
        <v>20</v>
      </c>
      <c r="H19" s="127">
        <v>21</v>
      </c>
      <c r="I19" s="127">
        <v>22</v>
      </c>
      <c r="J19" s="127">
        <v>23</v>
      </c>
      <c r="K19" s="127">
        <v>24</v>
      </c>
      <c r="L19" s="165">
        <v>1.84</v>
      </c>
      <c r="M19" s="128">
        <f t="shared" si="3"/>
        <v>1</v>
      </c>
      <c r="N19" s="128">
        <f t="shared" si="4"/>
        <v>6.9999999999999993E-3</v>
      </c>
      <c r="O19" s="130"/>
      <c r="P19" s="130"/>
      <c r="Q19" s="130"/>
      <c r="R19" s="130"/>
      <c r="S19" s="130"/>
      <c r="T19" s="130"/>
      <c r="U19" s="130"/>
      <c r="V19" s="130"/>
      <c r="W19" s="130"/>
      <c r="X19" s="130"/>
    </row>
    <row r="20" spans="1:24" ht="18.75" customHeight="1">
      <c r="A20" s="159"/>
      <c r="B20" s="155"/>
      <c r="C20" s="114" t="s">
        <v>103</v>
      </c>
      <c r="D20" s="116">
        <v>0.7</v>
      </c>
      <c r="E20" s="118" t="s">
        <v>94</v>
      </c>
      <c r="F20" s="122">
        <v>0.8</v>
      </c>
      <c r="G20" s="127">
        <v>70</v>
      </c>
      <c r="H20" s="127">
        <v>75</v>
      </c>
      <c r="I20" s="127">
        <v>80</v>
      </c>
      <c r="J20" s="127">
        <v>85</v>
      </c>
      <c r="K20" s="127">
        <v>90</v>
      </c>
      <c r="L20" s="165">
        <v>85.7</v>
      </c>
      <c r="M20" s="128">
        <f t="shared" si="3"/>
        <v>4.1400000000000006</v>
      </c>
      <c r="N20" s="128">
        <f t="shared" si="4"/>
        <v>3.3120000000000011E-2</v>
      </c>
      <c r="O20" s="130"/>
      <c r="P20" s="130"/>
      <c r="Q20" s="130"/>
      <c r="R20" s="130"/>
      <c r="S20" s="130"/>
      <c r="T20" s="130"/>
      <c r="U20" s="130"/>
      <c r="V20" s="130"/>
      <c r="W20" s="130"/>
      <c r="X20" s="130"/>
    </row>
    <row r="21" spans="1:24" ht="18.75" customHeight="1">
      <c r="A21" s="159" t="s">
        <v>39</v>
      </c>
      <c r="B21" s="155"/>
      <c r="C21" s="114" t="s">
        <v>104</v>
      </c>
      <c r="D21" s="118">
        <v>0.5</v>
      </c>
      <c r="E21" s="118" t="s">
        <v>94</v>
      </c>
      <c r="F21" s="122">
        <v>2.5</v>
      </c>
      <c r="G21" s="127">
        <v>50</v>
      </c>
      <c r="H21" s="127">
        <v>51</v>
      </c>
      <c r="I21" s="127">
        <v>52</v>
      </c>
      <c r="J21" s="127">
        <v>53</v>
      </c>
      <c r="K21" s="127">
        <v>54</v>
      </c>
      <c r="L21" s="165">
        <v>48.1</v>
      </c>
      <c r="M21" s="128">
        <f t="shared" si="3"/>
        <v>1</v>
      </c>
      <c r="N21" s="128">
        <f t="shared" si="4"/>
        <v>2.5000000000000001E-2</v>
      </c>
      <c r="O21" s="130"/>
      <c r="P21" s="130"/>
      <c r="Q21" s="130"/>
      <c r="R21" s="130"/>
      <c r="S21" s="130"/>
      <c r="T21" s="130"/>
      <c r="U21" s="130"/>
      <c r="V21" s="130"/>
      <c r="W21" s="130"/>
      <c r="X21" s="130"/>
    </row>
    <row r="22" spans="1:24" ht="18.75" customHeight="1">
      <c r="A22" s="159"/>
      <c r="B22" s="155">
        <v>1.8</v>
      </c>
      <c r="C22" s="114" t="s">
        <v>105</v>
      </c>
      <c r="D22" s="187"/>
      <c r="E22" s="213"/>
      <c r="F22" s="207"/>
      <c r="G22" s="210"/>
      <c r="H22" s="211"/>
      <c r="I22" s="211"/>
      <c r="J22" s="211"/>
      <c r="K22" s="211"/>
      <c r="L22" s="196"/>
      <c r="M22" s="196"/>
      <c r="N22" s="196"/>
      <c r="O22" s="130"/>
      <c r="P22" s="130"/>
      <c r="Q22" s="130"/>
      <c r="R22" s="130"/>
      <c r="S22" s="130"/>
      <c r="T22" s="130"/>
      <c r="U22" s="130"/>
      <c r="V22" s="130"/>
      <c r="W22" s="130"/>
      <c r="X22" s="130"/>
    </row>
    <row r="23" spans="1:24" ht="18.75" customHeight="1">
      <c r="A23" s="112"/>
      <c r="B23" s="155"/>
      <c r="C23" s="114" t="s">
        <v>106</v>
      </c>
      <c r="D23" s="116">
        <v>0.7</v>
      </c>
      <c r="E23" s="118" t="s">
        <v>94</v>
      </c>
      <c r="F23" s="122">
        <v>0.5</v>
      </c>
      <c r="G23" s="127">
        <v>70</v>
      </c>
      <c r="H23" s="127">
        <v>75</v>
      </c>
      <c r="I23" s="127">
        <v>80</v>
      </c>
      <c r="J23" s="127">
        <v>85</v>
      </c>
      <c r="K23" s="127">
        <v>90</v>
      </c>
      <c r="L23" s="165"/>
      <c r="M23" s="128">
        <f t="shared" ref="M23:M24" si="5">(((IF(L23&lt;G23,G23,IF(L23&gt;K23,K23,L23)))-(IF(L23&lt;G23,G23,IF(AND(L23&gt;=G23,L23&lt;H23),G23,IF(AND(L23&gt;=H23,L23&lt;I23),H23,IF(AND(L23&gt;=I23,L23&lt;J23),I23,IF(AND(L23&gt;=J23,L23&lt;K23),J23,IF(L23&gt;=K23,K23,"0"))))))))/(K23-J23))+IF(L23&lt;G23,"1",IF(AND(L23&gt;=G23,L23&lt;H23),"1",IF(AND(L23&gt;=H23,L23&lt;I23),"2",IF(AND(L23&gt;=I23,L23&lt;J23),"3",IF(AND(L23&gt;=J23,L23&lt;K23),"4",IF(L23&gt;=K23,"5","0"))))))</f>
        <v>1</v>
      </c>
      <c r="N23" s="128">
        <f t="shared" ref="N23:N41" si="6">SUM(M23*F23)/100</f>
        <v>5.0000000000000001E-3</v>
      </c>
      <c r="O23" s="130"/>
      <c r="P23" s="130"/>
      <c r="Q23" s="130"/>
      <c r="R23" s="130"/>
      <c r="S23" s="130"/>
      <c r="T23" s="130"/>
      <c r="U23" s="130"/>
      <c r="V23" s="130"/>
      <c r="W23" s="130"/>
      <c r="X23" s="130"/>
    </row>
    <row r="24" spans="1:24" ht="18.75" customHeight="1">
      <c r="A24" s="112"/>
      <c r="B24" s="216"/>
      <c r="C24" s="114" t="s">
        <v>107</v>
      </c>
      <c r="D24" s="116">
        <v>0.56000000000000005</v>
      </c>
      <c r="E24" s="118" t="s">
        <v>94</v>
      </c>
      <c r="F24" s="122">
        <v>0.5</v>
      </c>
      <c r="G24" s="127">
        <v>40</v>
      </c>
      <c r="H24" s="127">
        <v>45</v>
      </c>
      <c r="I24" s="127">
        <v>50</v>
      </c>
      <c r="J24" s="127">
        <v>55</v>
      </c>
      <c r="K24" s="127">
        <v>60</v>
      </c>
      <c r="L24" s="165"/>
      <c r="M24" s="128">
        <f t="shared" si="5"/>
        <v>1</v>
      </c>
      <c r="N24" s="128">
        <f t="shared" si="6"/>
        <v>5.0000000000000001E-3</v>
      </c>
      <c r="O24" s="130"/>
      <c r="P24" s="130"/>
      <c r="Q24" s="130"/>
      <c r="R24" s="130"/>
      <c r="S24" s="130"/>
      <c r="T24" s="130"/>
      <c r="U24" s="130"/>
      <c r="V24" s="130"/>
      <c r="W24" s="130"/>
      <c r="X24" s="130"/>
    </row>
    <row r="25" spans="1:24" ht="18.75" customHeight="1">
      <c r="A25" s="112" t="s">
        <v>39</v>
      </c>
      <c r="B25" s="219">
        <v>1.9</v>
      </c>
      <c r="C25" s="114" t="s">
        <v>108</v>
      </c>
      <c r="D25" s="221"/>
      <c r="E25" s="118" t="s">
        <v>94</v>
      </c>
      <c r="F25" s="122">
        <v>2.5</v>
      </c>
      <c r="G25" s="127">
        <v>50</v>
      </c>
      <c r="H25" s="127">
        <v>45</v>
      </c>
      <c r="I25" s="127">
        <v>40</v>
      </c>
      <c r="J25" s="127">
        <v>35</v>
      </c>
      <c r="K25" s="127">
        <v>30</v>
      </c>
      <c r="L25" s="128">
        <v>12.41</v>
      </c>
      <c r="M25" s="128">
        <f t="shared" ref="M25:M26" si="7">(((IF(L25&gt;G25,G25,IF(L25&lt;K25,K25,L25)))-(IF(L25&lt;G25,G25,IF(AND(L25&gt;=G25,L25&lt;H25),G25,IF(AND(L25&gt;=H25,L25&lt;I25),H25,IF(AND(L25&gt;=I25,L25&lt;J25),I25,IF(AND(L25&gt;=J25,L25&lt;K25),J25,IF(L25&gt;=K25,K25,"0"))))))))/(K25-J25))+IF(L25&lt;G25,"1",IF(AND(L25&gt;=G25,L25&lt;H25),"1",IF(AND(L25&gt;=H25,L25&lt;I25),"2",IF(AND(L25&gt;=I25,L25&lt;J25),"3",IF(AND(L25&gt;=J25,L25&lt;K25),"4",IF(L25&gt;=K25,"5","0"))))))</f>
        <v>5</v>
      </c>
      <c r="N25" s="128">
        <f t="shared" si="6"/>
        <v>0.125</v>
      </c>
      <c r="O25" s="130"/>
      <c r="P25" s="130"/>
      <c r="Q25" s="130"/>
      <c r="R25" s="130"/>
      <c r="S25" s="130"/>
      <c r="T25" s="130"/>
      <c r="U25" s="130"/>
      <c r="V25" s="130"/>
      <c r="W25" s="130"/>
      <c r="X25" s="130"/>
    </row>
    <row r="26" spans="1:24" ht="18.75" customHeight="1">
      <c r="A26" s="225"/>
      <c r="B26" s="216">
        <v>1.1000000000000001</v>
      </c>
      <c r="C26" s="114" t="s">
        <v>109</v>
      </c>
      <c r="D26" s="116" t="s">
        <v>110</v>
      </c>
      <c r="E26" s="118" t="s">
        <v>94</v>
      </c>
      <c r="F26" s="229">
        <v>1</v>
      </c>
      <c r="G26" s="127">
        <v>20</v>
      </c>
      <c r="H26" s="127">
        <v>18</v>
      </c>
      <c r="I26" s="127">
        <v>16</v>
      </c>
      <c r="J26" s="127">
        <v>14</v>
      </c>
      <c r="K26" s="127">
        <v>12</v>
      </c>
      <c r="L26" s="165">
        <v>11.9</v>
      </c>
      <c r="M26" s="128">
        <f t="shared" si="7"/>
        <v>5</v>
      </c>
      <c r="N26" s="128">
        <f t="shared" si="6"/>
        <v>0.05</v>
      </c>
      <c r="O26" s="130"/>
      <c r="P26" s="130"/>
      <c r="Q26" s="130"/>
      <c r="R26" s="130"/>
      <c r="S26" s="130"/>
      <c r="T26" s="130"/>
      <c r="U26" s="130"/>
      <c r="V26" s="130"/>
      <c r="W26" s="130"/>
      <c r="X26" s="130"/>
    </row>
    <row r="27" spans="1:24" ht="18.75" customHeight="1">
      <c r="A27" s="225"/>
      <c r="B27" s="216">
        <v>1.1100000000000001</v>
      </c>
      <c r="C27" s="134" t="s">
        <v>111</v>
      </c>
      <c r="D27" s="221" t="s">
        <v>112</v>
      </c>
      <c r="E27" s="118" t="s">
        <v>94</v>
      </c>
      <c r="F27" s="122">
        <v>0.5</v>
      </c>
      <c r="G27" s="157">
        <v>30</v>
      </c>
      <c r="H27" s="127">
        <v>40</v>
      </c>
      <c r="I27" s="127">
        <v>50</v>
      </c>
      <c r="J27" s="127">
        <v>60</v>
      </c>
      <c r="K27" s="127">
        <v>70</v>
      </c>
      <c r="L27" s="182">
        <v>82.5</v>
      </c>
      <c r="M27" s="128">
        <f t="shared" ref="M27:M30" si="8">(((IF(L27&lt;G27,G27,IF(L27&gt;K27,K27,L27)))-(IF(L27&lt;G27,G27,IF(AND(L27&gt;=G27,L27&lt;H27),G27,IF(AND(L27&gt;=H27,L27&lt;I27),H27,IF(AND(L27&gt;=I27,L27&lt;J27),I27,IF(AND(L27&gt;=J27,L27&lt;K27),J27,IF(L27&gt;=K27,K27,"0"))))))))/(K27-J27))+IF(L27&lt;G27,"1",IF(AND(L27&gt;=G27,L27&lt;H27),"1",IF(AND(L27&gt;=H27,L27&lt;I27),"2",IF(AND(L27&gt;=I27,L27&lt;J27),"3",IF(AND(L27&gt;=J27,L27&lt;K27),"4",IF(L27&gt;=K27,"5","0"))))))</f>
        <v>5</v>
      </c>
      <c r="N27" s="128">
        <f t="shared" si="6"/>
        <v>2.5000000000000001E-2</v>
      </c>
      <c r="O27" s="130"/>
      <c r="P27" s="130"/>
      <c r="Q27" s="130"/>
      <c r="R27" s="130"/>
      <c r="S27" s="130"/>
      <c r="T27" s="130"/>
      <c r="U27" s="130"/>
      <c r="V27" s="130"/>
      <c r="W27" s="130"/>
      <c r="X27" s="130"/>
    </row>
    <row r="28" spans="1:24" ht="18.75" customHeight="1">
      <c r="A28" s="112" t="s">
        <v>113</v>
      </c>
      <c r="B28" s="216">
        <v>1.1200000000000001</v>
      </c>
      <c r="C28" s="114" t="s">
        <v>114</v>
      </c>
      <c r="D28" s="118">
        <v>0.47</v>
      </c>
      <c r="E28" s="118" t="s">
        <v>94</v>
      </c>
      <c r="F28" s="122">
        <v>1</v>
      </c>
      <c r="G28" s="127">
        <v>43</v>
      </c>
      <c r="H28" s="127">
        <v>45</v>
      </c>
      <c r="I28" s="127">
        <v>47</v>
      </c>
      <c r="J28" s="127">
        <v>49</v>
      </c>
      <c r="K28" s="127">
        <v>51</v>
      </c>
      <c r="L28" s="165">
        <v>51.6</v>
      </c>
      <c r="M28" s="128">
        <f t="shared" si="8"/>
        <v>5</v>
      </c>
      <c r="N28" s="128">
        <f t="shared" si="6"/>
        <v>0.05</v>
      </c>
      <c r="O28" s="130"/>
      <c r="P28" s="130"/>
      <c r="Q28" s="130"/>
      <c r="R28" s="130"/>
      <c r="S28" s="130"/>
      <c r="T28" s="130"/>
      <c r="U28" s="130"/>
      <c r="V28" s="130"/>
      <c r="W28" s="130"/>
      <c r="X28" s="130"/>
    </row>
    <row r="29" spans="1:24" ht="18.75" customHeight="1">
      <c r="A29" s="225" t="s">
        <v>39</v>
      </c>
      <c r="B29" s="216">
        <v>1.1299999999999999</v>
      </c>
      <c r="C29" s="236" t="s">
        <v>115</v>
      </c>
      <c r="D29" s="116">
        <v>0.6</v>
      </c>
      <c r="E29" s="239" t="s">
        <v>116</v>
      </c>
      <c r="F29" s="199">
        <v>2.5</v>
      </c>
      <c r="G29" s="240">
        <v>30</v>
      </c>
      <c r="H29" s="240">
        <v>40</v>
      </c>
      <c r="I29" s="240">
        <v>50</v>
      </c>
      <c r="J29" s="240">
        <v>60</v>
      </c>
      <c r="K29" s="240">
        <v>70</v>
      </c>
      <c r="L29" s="215"/>
      <c r="M29" s="128">
        <f t="shared" si="8"/>
        <v>1</v>
      </c>
      <c r="N29" s="128">
        <f t="shared" si="6"/>
        <v>2.5000000000000001E-2</v>
      </c>
      <c r="O29" s="130"/>
      <c r="P29" s="130"/>
      <c r="Q29" s="130"/>
      <c r="R29" s="130"/>
      <c r="S29" s="130"/>
      <c r="T29" s="130"/>
      <c r="U29" s="130"/>
      <c r="V29" s="130"/>
      <c r="W29" s="130"/>
      <c r="X29" s="130"/>
    </row>
    <row r="30" spans="1:24" ht="18.75" customHeight="1">
      <c r="A30" s="225" t="s">
        <v>113</v>
      </c>
      <c r="B30" s="216">
        <v>1.1399999999999999</v>
      </c>
      <c r="C30" s="242" t="s">
        <v>117</v>
      </c>
      <c r="D30" s="243"/>
      <c r="E30" s="118" t="s">
        <v>94</v>
      </c>
      <c r="F30" s="246">
        <v>1</v>
      </c>
      <c r="G30" s="248">
        <v>30</v>
      </c>
      <c r="H30" s="248">
        <v>40</v>
      </c>
      <c r="I30" s="248">
        <v>50</v>
      </c>
      <c r="J30" s="248">
        <v>60</v>
      </c>
      <c r="K30" s="248">
        <v>70</v>
      </c>
      <c r="L30" s="223">
        <v>96.92</v>
      </c>
      <c r="M30" s="128">
        <f t="shared" si="8"/>
        <v>5</v>
      </c>
      <c r="N30" s="128">
        <f t="shared" si="6"/>
        <v>0.05</v>
      </c>
      <c r="O30" s="130"/>
      <c r="P30" s="130"/>
      <c r="Q30" s="130"/>
      <c r="R30" s="130"/>
      <c r="S30" s="130"/>
      <c r="T30" s="130"/>
      <c r="U30" s="130"/>
      <c r="V30" s="130"/>
      <c r="W30" s="130"/>
      <c r="X30" s="130"/>
    </row>
    <row r="31" spans="1:24" ht="18.75" customHeight="1">
      <c r="A31" s="225" t="s">
        <v>113</v>
      </c>
      <c r="B31" s="249">
        <v>1.1499999999999999</v>
      </c>
      <c r="C31" s="250" t="s">
        <v>118</v>
      </c>
      <c r="D31" s="116" t="s">
        <v>53</v>
      </c>
      <c r="E31" s="118" t="s">
        <v>119</v>
      </c>
      <c r="F31" s="251">
        <v>0</v>
      </c>
      <c r="G31" s="253" t="s">
        <v>121</v>
      </c>
      <c r="H31" s="180" t="s">
        <v>122</v>
      </c>
      <c r="I31" s="180" t="s">
        <v>123</v>
      </c>
      <c r="J31" s="180" t="s">
        <v>124</v>
      </c>
      <c r="K31" s="180" t="s">
        <v>125</v>
      </c>
      <c r="L31" s="165"/>
      <c r="M31" s="215"/>
      <c r="N31" s="128">
        <f t="shared" si="6"/>
        <v>0</v>
      </c>
      <c r="O31" s="130"/>
      <c r="P31" s="130"/>
      <c r="Q31" s="130"/>
      <c r="R31" s="130"/>
      <c r="S31" s="130"/>
      <c r="T31" s="130"/>
      <c r="U31" s="130"/>
      <c r="V31" s="130"/>
      <c r="W31" s="130"/>
      <c r="X31" s="130"/>
    </row>
    <row r="32" spans="1:24" ht="18.75" customHeight="1">
      <c r="A32" s="225"/>
      <c r="B32" s="216">
        <v>1.1599999999999999</v>
      </c>
      <c r="C32" s="134" t="s">
        <v>126</v>
      </c>
      <c r="D32" s="116" t="s">
        <v>127</v>
      </c>
      <c r="E32" s="118" t="s">
        <v>119</v>
      </c>
      <c r="F32" s="254">
        <v>1</v>
      </c>
      <c r="G32" s="255" t="s">
        <v>128</v>
      </c>
      <c r="H32" s="127" t="s">
        <v>129</v>
      </c>
      <c r="I32" s="127" t="s">
        <v>123</v>
      </c>
      <c r="J32" s="127" t="s">
        <v>124</v>
      </c>
      <c r="K32" s="127" t="s">
        <v>130</v>
      </c>
      <c r="L32" s="165"/>
      <c r="M32" s="215"/>
      <c r="N32" s="128">
        <f t="shared" si="6"/>
        <v>0</v>
      </c>
      <c r="O32" s="130"/>
      <c r="P32" s="130"/>
      <c r="Q32" s="130"/>
      <c r="R32" s="130"/>
      <c r="S32" s="130"/>
      <c r="T32" s="130"/>
      <c r="U32" s="130"/>
      <c r="V32" s="130"/>
      <c r="W32" s="130"/>
      <c r="X32" s="130"/>
    </row>
    <row r="33" spans="1:24" ht="18.75" customHeight="1">
      <c r="A33" s="225"/>
      <c r="B33" s="216">
        <v>1.17</v>
      </c>
      <c r="C33" s="114" t="s">
        <v>131</v>
      </c>
      <c r="D33" s="116" t="s">
        <v>132</v>
      </c>
      <c r="E33" s="118" t="s">
        <v>133</v>
      </c>
      <c r="F33" s="254">
        <v>0</v>
      </c>
      <c r="G33" s="256" t="s">
        <v>134</v>
      </c>
      <c r="H33" s="257"/>
      <c r="I33" s="257"/>
      <c r="J33" s="257"/>
      <c r="K33" s="256" t="s">
        <v>135</v>
      </c>
      <c r="L33" s="165"/>
      <c r="M33" s="215"/>
      <c r="N33" s="128">
        <f t="shared" si="6"/>
        <v>0</v>
      </c>
      <c r="O33" s="130"/>
      <c r="P33" s="130"/>
      <c r="Q33" s="130"/>
      <c r="R33" s="130"/>
      <c r="S33" s="130"/>
      <c r="T33" s="130"/>
      <c r="U33" s="130"/>
      <c r="V33" s="130"/>
      <c r="W33" s="130"/>
      <c r="X33" s="130"/>
    </row>
    <row r="34" spans="1:24" ht="18.75" customHeight="1">
      <c r="A34" s="112"/>
      <c r="B34" s="216">
        <v>1.18</v>
      </c>
      <c r="C34" s="250" t="s">
        <v>136</v>
      </c>
      <c r="D34" s="258" t="s">
        <v>127</v>
      </c>
      <c r="E34" s="118" t="s">
        <v>116</v>
      </c>
      <c r="F34" s="254">
        <v>1</v>
      </c>
      <c r="G34" s="253" t="s">
        <v>121</v>
      </c>
      <c r="H34" s="180" t="s">
        <v>122</v>
      </c>
      <c r="I34" s="180" t="s">
        <v>123</v>
      </c>
      <c r="J34" s="180" t="s">
        <v>124</v>
      </c>
      <c r="K34" s="180" t="s">
        <v>125</v>
      </c>
      <c r="L34" s="165">
        <v>3</v>
      </c>
      <c r="M34" s="215">
        <v>3</v>
      </c>
      <c r="N34" s="128">
        <f t="shared" si="6"/>
        <v>0.03</v>
      </c>
      <c r="O34" s="130"/>
      <c r="P34" s="130"/>
      <c r="Q34" s="130"/>
      <c r="R34" s="130"/>
      <c r="S34" s="130"/>
      <c r="T34" s="130"/>
      <c r="U34" s="130"/>
      <c r="V34" s="130"/>
      <c r="W34" s="130"/>
      <c r="X34" s="130"/>
    </row>
    <row r="35" spans="1:24" ht="18.75" customHeight="1">
      <c r="A35" s="225" t="s">
        <v>39</v>
      </c>
      <c r="B35" s="259">
        <v>1.19</v>
      </c>
      <c r="C35" s="260" t="s">
        <v>137</v>
      </c>
      <c r="D35" s="261">
        <v>0.54</v>
      </c>
      <c r="E35" s="262" t="s">
        <v>94</v>
      </c>
      <c r="F35" s="264">
        <v>2.5</v>
      </c>
      <c r="G35" s="127">
        <v>52</v>
      </c>
      <c r="H35" s="127">
        <v>53</v>
      </c>
      <c r="I35" s="127">
        <v>54</v>
      </c>
      <c r="J35" s="265">
        <v>55</v>
      </c>
      <c r="K35" s="127">
        <v>56</v>
      </c>
      <c r="L35" s="215">
        <v>82.2</v>
      </c>
      <c r="M35" s="128">
        <f>(((IF(L35&lt;G35,G35,IF(L35&gt;K35,K35,L35)))-(IF(L35&lt;G35,G35,IF(AND(L35&gt;=G35,L35&lt;H35),G35,IF(AND(L35&gt;=H35,L35&lt;I35),H35,IF(AND(L35&gt;=I35,L35&lt;J35),I35,IF(AND(L35&gt;=J35,L35&lt;K35),J35,IF(L35&gt;=K35,K35,"0"))))))))/(K35-J35))+IF(L35&lt;G35,"1",IF(AND(L35&gt;=G35,L35&lt;H35),"1",IF(AND(L35&gt;=H35,L35&lt;I35),"2",IF(AND(L35&gt;=I35,L35&lt;J35),"3",IF(AND(L35&gt;=J35,L35&lt;K35),"4",IF(L35&gt;=K35,"5","0"))))))</f>
        <v>5</v>
      </c>
      <c r="N35" s="128">
        <f t="shared" si="6"/>
        <v>0.125</v>
      </c>
    </row>
    <row r="36" spans="1:24" ht="18.75" customHeight="1">
      <c r="A36" s="225" t="s">
        <v>138</v>
      </c>
      <c r="B36" s="259">
        <v>1.2</v>
      </c>
      <c r="C36" s="267" t="s">
        <v>139</v>
      </c>
      <c r="D36" s="268" t="s">
        <v>130</v>
      </c>
      <c r="E36" s="272" t="s">
        <v>116</v>
      </c>
      <c r="F36" s="271">
        <v>3</v>
      </c>
      <c r="G36" s="255" t="s">
        <v>128</v>
      </c>
      <c r="H36" s="127" t="s">
        <v>129</v>
      </c>
      <c r="I36" s="180" t="s">
        <v>123</v>
      </c>
      <c r="J36" s="180" t="s">
        <v>124</v>
      </c>
      <c r="K36" s="127" t="s">
        <v>130</v>
      </c>
      <c r="L36" s="215">
        <v>0</v>
      </c>
      <c r="M36" s="215"/>
      <c r="N36" s="128">
        <f t="shared" si="6"/>
        <v>0</v>
      </c>
    </row>
    <row r="37" spans="1:24" ht="18.75" customHeight="1">
      <c r="A37" s="225" t="s">
        <v>113</v>
      </c>
      <c r="B37" s="259">
        <v>1.21</v>
      </c>
      <c r="C37" s="134" t="s">
        <v>142</v>
      </c>
      <c r="D37" s="273">
        <v>0.87</v>
      </c>
      <c r="E37" s="274" t="s">
        <v>143</v>
      </c>
      <c r="F37" s="275">
        <v>1</v>
      </c>
      <c r="G37" s="276">
        <v>79</v>
      </c>
      <c r="H37" s="276">
        <v>81</v>
      </c>
      <c r="I37" s="276">
        <v>83</v>
      </c>
      <c r="J37" s="276">
        <v>85</v>
      </c>
      <c r="K37" s="276">
        <v>87</v>
      </c>
      <c r="L37" s="215">
        <v>75</v>
      </c>
      <c r="M37" s="128">
        <f>(((IF(L37&lt;G37,G37,IF(L37&gt;K37,K37,L37)))-(IF(L37&lt;G37,G37,IF(AND(L37&gt;=G37,L37&lt;H37),G37,IF(AND(L37&gt;=H37,L37&lt;I37),H37,IF(AND(L37&gt;=I37,L37&lt;J37),I37,IF(AND(L37&gt;=J37,L37&lt;K37),J37,IF(L37&gt;=K37,K37,"0"))))))))/(K37-J37))+IF(L37&lt;G37,"1",IF(AND(L37&gt;=G37,L37&lt;H37),"1",IF(AND(L37&gt;=H37,L37&lt;I37),"2",IF(AND(L37&gt;=I37,L37&lt;J37),"3",IF(AND(L37&gt;=J37,L37&lt;K37),"4",IF(L37&gt;=K37,"5","0"))))))</f>
        <v>1</v>
      </c>
      <c r="N37" s="128">
        <f t="shared" si="6"/>
        <v>0.01</v>
      </c>
    </row>
    <row r="38" spans="1:24" ht="18.75" customHeight="1">
      <c r="A38" s="112" t="s">
        <v>39</v>
      </c>
      <c r="B38" s="259">
        <v>1.22</v>
      </c>
      <c r="C38" s="260" t="s">
        <v>144</v>
      </c>
      <c r="D38" s="268" t="s">
        <v>231</v>
      </c>
      <c r="E38" s="262" t="s">
        <v>94</v>
      </c>
      <c r="F38" s="275">
        <v>2.5</v>
      </c>
      <c r="G38" s="127">
        <v>4</v>
      </c>
      <c r="H38" s="127">
        <v>3.6</v>
      </c>
      <c r="I38" s="127">
        <v>3.2</v>
      </c>
      <c r="J38" s="127">
        <v>2.8</v>
      </c>
      <c r="K38" s="127">
        <v>2.4</v>
      </c>
      <c r="L38" s="215">
        <v>0</v>
      </c>
      <c r="M38" s="128">
        <f t="shared" ref="M38:M40" si="9">(((IF(L38&gt;G38,G38,IF(L38&lt;K38,K38,L38)))-(IF(L38&lt;G38,G38,IF(AND(L38&gt;=G38,L38&lt;H38),G38,IF(AND(L38&gt;=H38,L38&lt;I38),H38,IF(AND(L38&gt;=I38,L38&lt;J38),I38,IF(AND(L38&gt;=J38,L38&lt;K38),J38,IF(L38&gt;=K38,K38,"0"))))))))/(K38-J38))+IF(L38&lt;G38,"1",IF(AND(L38&gt;=G38,L38&lt;H38),"1",IF(AND(L38&gt;=H38,L38&lt;I38),"2",IF(AND(L38&gt;=I38,L38&lt;J38),"3",IF(AND(L38&gt;=J38,L38&lt;K38),"4",IF(L38&gt;=K38,"5","0"))))))</f>
        <v>5.0000000000000009</v>
      </c>
      <c r="N38" s="128">
        <f t="shared" si="6"/>
        <v>0.12500000000000003</v>
      </c>
    </row>
    <row r="39" spans="1:24" ht="18.75" customHeight="1">
      <c r="A39" s="112" t="s">
        <v>39</v>
      </c>
      <c r="B39" s="259">
        <v>1.23</v>
      </c>
      <c r="C39" s="278" t="s">
        <v>146</v>
      </c>
      <c r="D39" s="268" t="s">
        <v>233</v>
      </c>
      <c r="E39" s="262" t="s">
        <v>94</v>
      </c>
      <c r="F39" s="275">
        <v>2.5</v>
      </c>
      <c r="G39" s="180">
        <v>22</v>
      </c>
      <c r="H39" s="180">
        <v>21.75</v>
      </c>
      <c r="I39" s="180">
        <v>21.5</v>
      </c>
      <c r="J39" s="180">
        <v>21.25</v>
      </c>
      <c r="K39" s="180">
        <v>21</v>
      </c>
      <c r="L39" s="215">
        <v>0</v>
      </c>
      <c r="M39" s="128">
        <f t="shared" si="9"/>
        <v>5</v>
      </c>
      <c r="N39" s="128">
        <f t="shared" si="6"/>
        <v>0.125</v>
      </c>
    </row>
    <row r="40" spans="1:24" ht="18.75" customHeight="1">
      <c r="A40" s="534" t="s">
        <v>39</v>
      </c>
      <c r="B40" s="279">
        <v>1.24</v>
      </c>
      <c r="C40" s="280" t="s">
        <v>148</v>
      </c>
      <c r="D40" s="281" t="s">
        <v>149</v>
      </c>
      <c r="E40" s="262" t="s">
        <v>94</v>
      </c>
      <c r="F40" s="282">
        <v>1.3</v>
      </c>
      <c r="G40" s="127">
        <v>2.4</v>
      </c>
      <c r="H40" s="127">
        <v>2.2000000000000002</v>
      </c>
      <c r="I40" s="127">
        <v>2</v>
      </c>
      <c r="J40" s="127">
        <v>1.8</v>
      </c>
      <c r="K40" s="127">
        <v>1.6</v>
      </c>
      <c r="L40" s="182">
        <v>0.6</v>
      </c>
      <c r="M40" s="128">
        <f t="shared" si="9"/>
        <v>5</v>
      </c>
      <c r="N40" s="128">
        <f t="shared" si="6"/>
        <v>6.5000000000000002E-2</v>
      </c>
    </row>
    <row r="41" spans="1:24" ht="18.75" customHeight="1">
      <c r="A41" s="535"/>
      <c r="B41" s="259"/>
      <c r="C41" s="285" t="s">
        <v>151</v>
      </c>
      <c r="D41" s="281">
        <v>0.1</v>
      </c>
      <c r="E41" s="286" t="s">
        <v>94</v>
      </c>
      <c r="F41" s="288">
        <v>1.2</v>
      </c>
      <c r="G41" s="289">
        <v>6</v>
      </c>
      <c r="H41" s="289">
        <v>8</v>
      </c>
      <c r="I41" s="289">
        <v>10</v>
      </c>
      <c r="J41" s="289">
        <v>12</v>
      </c>
      <c r="K41" s="289">
        <v>14</v>
      </c>
      <c r="L41" s="284">
        <v>8.9700000000000006</v>
      </c>
      <c r="M41" s="128">
        <f>(((IF(L41&lt;G41,G41,IF(L41&gt;K41,K41,L41)))-(IF(L41&lt;G41,G41,IF(AND(L41&gt;=G41,L41&lt;H41),G41,IF(AND(L41&gt;=H41,L41&lt;I41),H41,IF(AND(L41&gt;=I41,L41&lt;J41),I41,IF(AND(L41&gt;=J41,L41&lt;K41),J41,IF(L41&gt;=K41,K41,"0"))))))))/(K41-J41))+IF(L41&lt;G41,"1",IF(AND(L41&gt;=G41,L41&lt;H41),"1",IF(AND(L41&gt;=H41,L41&lt;I41),"2",IF(AND(L41&gt;=I41,L41&lt;J41),"3",IF(AND(L41&gt;=J41,L41&lt;K41),"4",IF(L41&gt;=K41,"5","0"))))))</f>
        <v>2.4850000000000003</v>
      </c>
      <c r="N41" s="128">
        <f t="shared" si="6"/>
        <v>2.9820000000000003E-2</v>
      </c>
    </row>
    <row r="42" spans="1:24" ht="18.75" customHeight="1">
      <c r="A42" s="112" t="s">
        <v>113</v>
      </c>
      <c r="B42" s="259">
        <v>1.25</v>
      </c>
      <c r="C42" s="290" t="s">
        <v>153</v>
      </c>
      <c r="D42" s="291"/>
      <c r="E42" s="292"/>
      <c r="F42" s="294"/>
      <c r="G42" s="189"/>
      <c r="H42" s="295"/>
      <c r="I42" s="295"/>
      <c r="J42" s="295"/>
      <c r="K42" s="295"/>
      <c r="L42" s="194"/>
      <c r="M42" s="194"/>
      <c r="N42" s="196"/>
    </row>
    <row r="43" spans="1:24" ht="18.75" customHeight="1">
      <c r="A43" s="112"/>
      <c r="B43" s="259"/>
      <c r="C43" s="134" t="s">
        <v>154</v>
      </c>
      <c r="D43" s="41" t="s">
        <v>130</v>
      </c>
      <c r="E43" s="296" t="s">
        <v>116</v>
      </c>
      <c r="F43" s="297">
        <v>0.5</v>
      </c>
      <c r="G43" s="240" t="s">
        <v>121</v>
      </c>
      <c r="H43" s="299" t="s">
        <v>122</v>
      </c>
      <c r="I43" s="299" t="s">
        <v>123</v>
      </c>
      <c r="J43" s="299" t="s">
        <v>124</v>
      </c>
      <c r="K43" s="299" t="s">
        <v>125</v>
      </c>
      <c r="L43" s="39">
        <v>0</v>
      </c>
      <c r="M43" s="39">
        <v>3</v>
      </c>
      <c r="N43" s="128">
        <f t="shared" ref="N43:N45" si="10">SUM(M43*F43)/100</f>
        <v>1.4999999999999999E-2</v>
      </c>
    </row>
    <row r="44" spans="1:24" ht="18.75" customHeight="1">
      <c r="A44" s="112"/>
      <c r="B44" s="259"/>
      <c r="C44" s="114" t="s">
        <v>155</v>
      </c>
      <c r="D44" s="300" t="s">
        <v>130</v>
      </c>
      <c r="E44" s="301" t="s">
        <v>116</v>
      </c>
      <c r="F44" s="297">
        <v>0.5</v>
      </c>
      <c r="G44" s="302" t="s">
        <v>121</v>
      </c>
      <c r="H44" s="303" t="s">
        <v>122</v>
      </c>
      <c r="I44" s="303" t="s">
        <v>123</v>
      </c>
      <c r="J44" s="303" t="s">
        <v>124</v>
      </c>
      <c r="K44" s="303" t="s">
        <v>125</v>
      </c>
      <c r="L44" s="215">
        <v>0</v>
      </c>
      <c r="M44" s="215">
        <v>0</v>
      </c>
      <c r="N44" s="128">
        <f t="shared" si="10"/>
        <v>0</v>
      </c>
    </row>
    <row r="45" spans="1:24" ht="18.75" customHeight="1">
      <c r="A45" s="112"/>
      <c r="B45" s="259"/>
      <c r="C45" s="134" t="s">
        <v>156</v>
      </c>
      <c r="D45" s="304" t="s">
        <v>130</v>
      </c>
      <c r="E45" s="305" t="s">
        <v>116</v>
      </c>
      <c r="F45" s="307">
        <v>0.5</v>
      </c>
      <c r="G45" s="248" t="s">
        <v>121</v>
      </c>
      <c r="H45" s="308" t="s">
        <v>122</v>
      </c>
      <c r="I45" s="308" t="s">
        <v>123</v>
      </c>
      <c r="J45" s="308" t="s">
        <v>124</v>
      </c>
      <c r="K45" s="308" t="s">
        <v>125</v>
      </c>
      <c r="L45" s="284">
        <v>0</v>
      </c>
      <c r="M45" s="284">
        <v>0</v>
      </c>
      <c r="N45" s="128">
        <f t="shared" si="10"/>
        <v>0</v>
      </c>
    </row>
    <row r="46" spans="1:24" ht="18.75" customHeight="1">
      <c r="A46" s="112" t="s">
        <v>113</v>
      </c>
      <c r="B46" s="259">
        <v>1.26</v>
      </c>
      <c r="C46" s="290" t="s">
        <v>157</v>
      </c>
      <c r="D46" s="309"/>
      <c r="E46" s="292"/>
      <c r="F46" s="294"/>
      <c r="G46" s="189"/>
      <c r="H46" s="295"/>
      <c r="I46" s="295"/>
      <c r="J46" s="295"/>
      <c r="K46" s="295"/>
      <c r="L46" s="194"/>
      <c r="M46" s="194"/>
      <c r="N46" s="196"/>
    </row>
    <row r="47" spans="1:24" ht="18.75" customHeight="1">
      <c r="A47" s="225"/>
      <c r="B47" s="259"/>
      <c r="C47" s="114" t="s">
        <v>158</v>
      </c>
      <c r="D47" s="41" t="s">
        <v>130</v>
      </c>
      <c r="E47" s="296" t="s">
        <v>116</v>
      </c>
      <c r="F47" s="254">
        <v>0.5</v>
      </c>
      <c r="G47" s="240" t="s">
        <v>121</v>
      </c>
      <c r="H47" s="299" t="s">
        <v>122</v>
      </c>
      <c r="I47" s="299" t="s">
        <v>123</v>
      </c>
      <c r="J47" s="299" t="s">
        <v>124</v>
      </c>
      <c r="K47" s="299" t="s">
        <v>125</v>
      </c>
      <c r="L47" s="39">
        <v>2</v>
      </c>
      <c r="M47" s="39">
        <v>2</v>
      </c>
      <c r="N47" s="128">
        <f t="shared" ref="N47:N53" si="11">SUM(M47*F47)/100</f>
        <v>0.01</v>
      </c>
    </row>
    <row r="48" spans="1:24" ht="18.75" customHeight="1">
      <c r="A48" s="225"/>
      <c r="B48" s="259"/>
      <c r="C48" s="114" t="s">
        <v>159</v>
      </c>
      <c r="D48" s="155" t="s">
        <v>130</v>
      </c>
      <c r="E48" s="301" t="s">
        <v>116</v>
      </c>
      <c r="F48" s="254">
        <v>0.5</v>
      </c>
      <c r="G48" s="302" t="s">
        <v>121</v>
      </c>
      <c r="H48" s="303" t="s">
        <v>122</v>
      </c>
      <c r="I48" s="303" t="s">
        <v>123</v>
      </c>
      <c r="J48" s="303" t="s">
        <v>124</v>
      </c>
      <c r="K48" s="303" t="s">
        <v>125</v>
      </c>
      <c r="L48" s="223">
        <v>0</v>
      </c>
      <c r="M48" s="223">
        <v>0</v>
      </c>
      <c r="N48" s="128">
        <f t="shared" si="11"/>
        <v>0</v>
      </c>
    </row>
    <row r="49" spans="1:14" ht="18.75" customHeight="1">
      <c r="A49" s="225"/>
      <c r="B49" s="312"/>
      <c r="C49" s="313" t="s">
        <v>160</v>
      </c>
      <c r="D49" s="300" t="s">
        <v>130</v>
      </c>
      <c r="E49" s="301" t="s">
        <v>116</v>
      </c>
      <c r="F49" s="254">
        <v>0.5</v>
      </c>
      <c r="G49" s="302" t="s">
        <v>121</v>
      </c>
      <c r="H49" s="303" t="s">
        <v>122</v>
      </c>
      <c r="I49" s="303" t="s">
        <v>123</v>
      </c>
      <c r="J49" s="303" t="s">
        <v>124</v>
      </c>
      <c r="K49" s="303" t="s">
        <v>125</v>
      </c>
      <c r="L49" s="215">
        <v>0</v>
      </c>
      <c r="M49" s="215">
        <v>0</v>
      </c>
      <c r="N49" s="128">
        <f t="shared" si="11"/>
        <v>0</v>
      </c>
    </row>
    <row r="50" spans="1:14" ht="18.75" customHeight="1">
      <c r="A50" s="225"/>
      <c r="B50" s="259"/>
      <c r="C50" s="114" t="s">
        <v>161</v>
      </c>
      <c r="D50" s="300">
        <v>1</v>
      </c>
      <c r="E50" s="301" t="s">
        <v>116</v>
      </c>
      <c r="F50" s="254">
        <v>0.5</v>
      </c>
      <c r="G50" s="302">
        <v>80</v>
      </c>
      <c r="H50" s="315">
        <v>85</v>
      </c>
      <c r="I50" s="315">
        <v>90</v>
      </c>
      <c r="J50" s="315">
        <v>95</v>
      </c>
      <c r="K50" s="315">
        <v>100</v>
      </c>
      <c r="L50" s="215">
        <v>100</v>
      </c>
      <c r="M50" s="128">
        <f>(((IF(L50&lt;G50,G50,IF(L50&gt;K50,K50,L50)))-(IF(L50&lt;G50,G50,IF(AND(L50&gt;=G50,L50&lt;H50),G50,IF(AND(L50&gt;=H50,L50&lt;I50),H50,IF(AND(L50&gt;=I50,L50&lt;J50),I50,IF(AND(L50&gt;=J50,L50&lt;K50),J50,IF(L50&gt;=K50,K50,"0"))))))))/(K50-J50))+IF(L50&lt;G50,"1",IF(AND(L50&gt;=G50,L50&lt;H50),"1",IF(AND(L50&gt;=H50,L50&lt;I50),"2",IF(AND(L50&gt;=I50,L50&lt;J50),"3",IF(AND(L50&gt;=J50,L50&lt;K50),"4",IF(L50&gt;=K50,"5","0"))))))</f>
        <v>5</v>
      </c>
      <c r="N50" s="128">
        <f t="shared" si="11"/>
        <v>2.5000000000000001E-2</v>
      </c>
    </row>
    <row r="51" spans="1:14" ht="18.75" customHeight="1">
      <c r="A51" s="112"/>
      <c r="B51" s="259"/>
      <c r="C51" s="134" t="s">
        <v>162</v>
      </c>
      <c r="D51" s="300">
        <v>1</v>
      </c>
      <c r="E51" s="301" t="s">
        <v>116</v>
      </c>
      <c r="F51" s="254">
        <v>0.5</v>
      </c>
      <c r="G51" s="302" t="s">
        <v>121</v>
      </c>
      <c r="H51" s="303" t="s">
        <v>122</v>
      </c>
      <c r="I51" s="303" t="s">
        <v>123</v>
      </c>
      <c r="J51" s="303" t="s">
        <v>124</v>
      </c>
      <c r="K51" s="303" t="s">
        <v>125</v>
      </c>
      <c r="L51" s="317"/>
      <c r="M51" s="318">
        <v>0</v>
      </c>
      <c r="N51" s="128">
        <f t="shared" si="11"/>
        <v>0</v>
      </c>
    </row>
    <row r="52" spans="1:14" ht="18.75" customHeight="1">
      <c r="A52" s="112" t="s">
        <v>113</v>
      </c>
      <c r="B52" s="259">
        <v>1.27</v>
      </c>
      <c r="C52" s="114" t="s">
        <v>163</v>
      </c>
      <c r="D52" s="300">
        <v>0.8</v>
      </c>
      <c r="E52" s="301" t="s">
        <v>116</v>
      </c>
      <c r="F52" s="254">
        <v>1</v>
      </c>
      <c r="G52" s="302">
        <v>40</v>
      </c>
      <c r="H52" s="315">
        <v>50</v>
      </c>
      <c r="I52" s="315">
        <v>60</v>
      </c>
      <c r="J52" s="315">
        <v>70</v>
      </c>
      <c r="K52" s="315">
        <v>80</v>
      </c>
      <c r="L52" s="317"/>
      <c r="M52" s="128">
        <f t="shared" ref="M52:M53" si="12">(((IF(L52&lt;G52,G52,IF(L52&gt;K52,K52,L52)))-(IF(L52&lt;G52,G52,IF(AND(L52&gt;=G52,L52&lt;H52),G52,IF(AND(L52&gt;=H52,L52&lt;I52),H52,IF(AND(L52&gt;=I52,L52&lt;J52),I52,IF(AND(L52&gt;=J52,L52&lt;K52),J52,IF(L52&gt;=K52,K52,"0"))))))))/(K52-J52))+IF(L52&lt;G52,"1",IF(AND(L52&gt;=G52,L52&lt;H52),"1",IF(AND(L52&gt;=H52,L52&lt;I52),"2",IF(AND(L52&gt;=I52,L52&lt;J52),"3",IF(AND(L52&gt;=J52,L52&lt;K52),"4",IF(L52&gt;=K52,"5","0"))))))</f>
        <v>1</v>
      </c>
      <c r="N52" s="128">
        <f t="shared" si="11"/>
        <v>0.01</v>
      </c>
    </row>
    <row r="53" spans="1:14" ht="18.75" customHeight="1">
      <c r="A53" s="320"/>
      <c r="B53" s="279">
        <v>1.28</v>
      </c>
      <c r="C53" s="250" t="s">
        <v>164</v>
      </c>
      <c r="D53" s="304">
        <v>0.8</v>
      </c>
      <c r="E53" s="305" t="s">
        <v>116</v>
      </c>
      <c r="F53" s="322">
        <v>0.5</v>
      </c>
      <c r="G53" s="323">
        <v>70</v>
      </c>
      <c r="H53" s="323">
        <v>75</v>
      </c>
      <c r="I53" s="323">
        <v>80</v>
      </c>
      <c r="J53" s="323">
        <v>85</v>
      </c>
      <c r="K53" s="323">
        <v>90</v>
      </c>
      <c r="L53" s="324"/>
      <c r="M53" s="128">
        <f t="shared" si="12"/>
        <v>1</v>
      </c>
      <c r="N53" s="128">
        <f t="shared" si="11"/>
        <v>5.0000000000000001E-3</v>
      </c>
    </row>
    <row r="54" spans="1:14" ht="18.75" customHeight="1">
      <c r="A54" s="320"/>
      <c r="B54" s="326">
        <v>1.29</v>
      </c>
      <c r="C54" s="327" t="s">
        <v>165</v>
      </c>
      <c r="D54" s="291"/>
      <c r="E54" s="292"/>
      <c r="F54" s="189"/>
      <c r="G54" s="189"/>
      <c r="H54" s="295"/>
      <c r="I54" s="189"/>
      <c r="J54" s="189"/>
      <c r="K54" s="295"/>
      <c r="L54" s="194"/>
      <c r="M54" s="194"/>
      <c r="N54" s="196"/>
    </row>
    <row r="55" spans="1:14" ht="18.75" customHeight="1">
      <c r="A55" s="153"/>
      <c r="B55" s="328"/>
      <c r="C55" s="250" t="s">
        <v>166</v>
      </c>
      <c r="D55" s="329">
        <v>0.6</v>
      </c>
      <c r="E55" s="296" t="s">
        <v>116</v>
      </c>
      <c r="F55" s="297">
        <v>0.5</v>
      </c>
      <c r="G55" s="171">
        <v>40</v>
      </c>
      <c r="H55" s="171">
        <v>45</v>
      </c>
      <c r="I55" s="171">
        <v>50</v>
      </c>
      <c r="J55" s="171">
        <v>55</v>
      </c>
      <c r="K55" s="171">
        <v>60</v>
      </c>
      <c r="L55" s="39"/>
      <c r="M55" s="128">
        <f t="shared" ref="M55:M57" si="13">(((IF(L55&lt;G55,G55,IF(L55&gt;K55,K55,L55)))-(IF(L55&lt;G55,G55,IF(AND(L55&gt;=G55,L55&lt;H55),G55,IF(AND(L55&gt;=H55,L55&lt;I55),H55,IF(AND(L55&gt;=I55,L55&lt;J55),I55,IF(AND(L55&gt;=J55,L55&lt;K55),J55,IF(L55&gt;=K55,K55,"0"))))))))/(K55-J55))+IF(L55&lt;G55,"1",IF(AND(L55&gt;=G55,L55&lt;H55),"1",IF(AND(L55&gt;=H55,L55&lt;I55),"2",IF(AND(L55&gt;=I55,L55&lt;J55),"3",IF(AND(L55&gt;=J55,L55&lt;K55),"4",IF(L55&gt;=K55,"5","0"))))))</f>
        <v>1</v>
      </c>
      <c r="N55" s="128">
        <f t="shared" ref="N55:N60" si="14">SUM(M55*F55)/100</f>
        <v>5.0000000000000001E-3</v>
      </c>
    </row>
    <row r="56" spans="1:14" ht="18.75" customHeight="1">
      <c r="A56" s="153"/>
      <c r="B56" s="331"/>
      <c r="C56" s="250" t="s">
        <v>167</v>
      </c>
      <c r="D56" s="300">
        <v>0.5</v>
      </c>
      <c r="E56" s="301" t="s">
        <v>116</v>
      </c>
      <c r="F56" s="254">
        <v>0.5</v>
      </c>
      <c r="G56" s="127">
        <v>30</v>
      </c>
      <c r="H56" s="127">
        <v>35</v>
      </c>
      <c r="I56" s="127">
        <v>40</v>
      </c>
      <c r="J56" s="127">
        <v>45</v>
      </c>
      <c r="K56" s="127">
        <v>50</v>
      </c>
      <c r="L56" s="215"/>
      <c r="M56" s="128">
        <f t="shared" si="13"/>
        <v>1</v>
      </c>
      <c r="N56" s="128">
        <f t="shared" si="14"/>
        <v>5.0000000000000001E-3</v>
      </c>
    </row>
    <row r="57" spans="1:14" ht="18.75" customHeight="1">
      <c r="A57" s="112"/>
      <c r="B57" s="312"/>
      <c r="C57" s="250" t="s">
        <v>168</v>
      </c>
      <c r="D57" s="300">
        <v>0.4</v>
      </c>
      <c r="E57" s="301" t="s">
        <v>116</v>
      </c>
      <c r="F57" s="254">
        <v>0.5</v>
      </c>
      <c r="G57" s="127">
        <v>20</v>
      </c>
      <c r="H57" s="127">
        <v>25</v>
      </c>
      <c r="I57" s="127">
        <v>30</v>
      </c>
      <c r="J57" s="127">
        <v>35</v>
      </c>
      <c r="K57" s="127">
        <v>40</v>
      </c>
      <c r="L57" s="215"/>
      <c r="M57" s="128">
        <f t="shared" si="13"/>
        <v>1</v>
      </c>
      <c r="N57" s="128">
        <f t="shared" si="14"/>
        <v>5.0000000000000001E-3</v>
      </c>
    </row>
    <row r="58" spans="1:14" ht="18.75" customHeight="1">
      <c r="A58" s="225" t="s">
        <v>169</v>
      </c>
      <c r="B58" s="259">
        <v>1.3</v>
      </c>
      <c r="C58" s="332" t="s">
        <v>170</v>
      </c>
      <c r="D58" s="333"/>
      <c r="E58" s="333" t="s">
        <v>116</v>
      </c>
      <c r="F58" s="335">
        <v>0</v>
      </c>
      <c r="G58" s="302" t="s">
        <v>121</v>
      </c>
      <c r="H58" s="303" t="s">
        <v>122</v>
      </c>
      <c r="I58" s="303" t="s">
        <v>123</v>
      </c>
      <c r="J58" s="303" t="s">
        <v>124</v>
      </c>
      <c r="K58" s="303" t="s">
        <v>125</v>
      </c>
      <c r="L58" s="165">
        <v>2</v>
      </c>
      <c r="M58" s="215">
        <v>2</v>
      </c>
      <c r="N58" s="128">
        <f t="shared" si="14"/>
        <v>0</v>
      </c>
    </row>
    <row r="59" spans="1:14" ht="18.75" customHeight="1">
      <c r="A59" s="112"/>
      <c r="B59" s="216">
        <v>1.31</v>
      </c>
      <c r="C59" s="337" t="s">
        <v>171</v>
      </c>
      <c r="D59" s="338"/>
      <c r="E59" s="339"/>
      <c r="F59" s="335">
        <v>1.3</v>
      </c>
      <c r="G59" s="171">
        <v>2</v>
      </c>
      <c r="H59" s="171">
        <v>4</v>
      </c>
      <c r="I59" s="171">
        <v>6</v>
      </c>
      <c r="J59" s="171">
        <v>8</v>
      </c>
      <c r="K59" s="171">
        <v>10</v>
      </c>
      <c r="L59" s="165"/>
      <c r="M59" s="128">
        <v>5</v>
      </c>
      <c r="N59" s="128">
        <f t="shared" si="14"/>
        <v>6.5000000000000002E-2</v>
      </c>
    </row>
    <row r="60" spans="1:14" ht="18.75" customHeight="1">
      <c r="A60" s="225"/>
      <c r="B60" s="279">
        <v>1.32</v>
      </c>
      <c r="C60" s="342" t="s">
        <v>172</v>
      </c>
      <c r="D60" s="344"/>
      <c r="E60" s="345"/>
      <c r="F60" s="271">
        <v>1.2</v>
      </c>
      <c r="G60" s="346">
        <v>1</v>
      </c>
      <c r="H60" s="346">
        <v>2</v>
      </c>
      <c r="I60" s="346">
        <v>3</v>
      </c>
      <c r="J60" s="346">
        <v>4</v>
      </c>
      <c r="K60" s="346">
        <v>5</v>
      </c>
      <c r="L60" s="182"/>
      <c r="M60" s="324">
        <v>5</v>
      </c>
      <c r="N60" s="324">
        <f t="shared" si="14"/>
        <v>0.06</v>
      </c>
    </row>
    <row r="61" spans="1:14" ht="18.75" customHeight="1">
      <c r="A61" s="225"/>
      <c r="B61" s="348"/>
      <c r="C61" s="350" t="s">
        <v>173</v>
      </c>
      <c r="D61" s="351"/>
      <c r="E61" s="351"/>
      <c r="F61" s="354">
        <v>30</v>
      </c>
      <c r="G61" s="355"/>
      <c r="H61" s="355"/>
      <c r="I61" s="355"/>
      <c r="J61" s="355"/>
      <c r="K61" s="355"/>
      <c r="L61" s="355"/>
      <c r="M61" s="355"/>
      <c r="N61" s="355"/>
    </row>
    <row r="62" spans="1:14" ht="18.75" customHeight="1">
      <c r="A62" s="225"/>
      <c r="B62" s="357"/>
      <c r="C62" s="156" t="s">
        <v>174</v>
      </c>
      <c r="D62" s="359"/>
      <c r="E62" s="361"/>
      <c r="F62" s="275"/>
      <c r="G62" s="154"/>
      <c r="H62" s="154"/>
      <c r="I62" s="154"/>
      <c r="J62" s="154"/>
      <c r="K62" s="154"/>
      <c r="L62" s="154"/>
      <c r="M62" s="154"/>
      <c r="N62" s="154"/>
    </row>
    <row r="63" spans="1:14" ht="18.75" customHeight="1">
      <c r="A63" s="225" t="s">
        <v>169</v>
      </c>
      <c r="B63" s="363">
        <v>2.1</v>
      </c>
      <c r="C63" s="365" t="s">
        <v>175</v>
      </c>
      <c r="D63" s="367" t="s">
        <v>53</v>
      </c>
      <c r="E63" s="369" t="s">
        <v>116</v>
      </c>
      <c r="F63" s="282">
        <v>3</v>
      </c>
      <c r="G63" s="289" t="s">
        <v>121</v>
      </c>
      <c r="H63" s="289" t="s">
        <v>122</v>
      </c>
      <c r="I63" s="289" t="s">
        <v>123</v>
      </c>
      <c r="J63" s="289" t="s">
        <v>124</v>
      </c>
      <c r="K63" s="289" t="s">
        <v>125</v>
      </c>
      <c r="L63" s="371">
        <v>2</v>
      </c>
      <c r="M63" s="371">
        <v>2</v>
      </c>
      <c r="N63" s="172">
        <f>SUM(M63*F63)/100</f>
        <v>0.06</v>
      </c>
    </row>
    <row r="64" spans="1:14" ht="18.75" customHeight="1">
      <c r="A64" s="225" t="s">
        <v>169</v>
      </c>
      <c r="B64" s="358">
        <v>2.2000000000000002</v>
      </c>
      <c r="C64" s="341" t="s">
        <v>176</v>
      </c>
      <c r="D64" s="364"/>
      <c r="E64" s="366"/>
      <c r="F64" s="368"/>
      <c r="G64" s="194"/>
      <c r="H64" s="194"/>
      <c r="I64" s="194"/>
      <c r="J64" s="194"/>
      <c r="K64" s="194"/>
      <c r="L64" s="194"/>
      <c r="M64" s="194"/>
      <c r="N64" s="196"/>
    </row>
    <row r="65" spans="1:14" ht="18.75" customHeight="1">
      <c r="A65" s="225"/>
      <c r="B65" s="259"/>
      <c r="C65" s="360" t="s">
        <v>177</v>
      </c>
      <c r="D65" s="370" t="s">
        <v>178</v>
      </c>
      <c r="E65" s="372" t="s">
        <v>94</v>
      </c>
      <c r="F65" s="374">
        <v>1.5</v>
      </c>
      <c r="G65" s="171">
        <v>20</v>
      </c>
      <c r="H65" s="171">
        <v>25</v>
      </c>
      <c r="I65" s="171">
        <v>30</v>
      </c>
      <c r="J65" s="171">
        <v>35</v>
      </c>
      <c r="K65" s="171">
        <v>40</v>
      </c>
      <c r="L65" s="39">
        <v>14.69</v>
      </c>
      <c r="M65" s="128">
        <f t="shared" ref="M65:M66" si="15">(((IF(L65&lt;G65,G65,IF(L65&gt;K65,K65,L65)))-(IF(L65&lt;G65,G65,IF(AND(L65&gt;=G65,L65&lt;H65),G65,IF(AND(L65&gt;=H65,L65&lt;I65),H65,IF(AND(L65&gt;=I65,L65&lt;J65),I65,IF(AND(L65&gt;=J65,L65&lt;K65),J65,IF(L65&gt;=K65,K65,"0"))))))))/(K65-J65))+IF(L65&lt;G65,"1",IF(AND(L65&gt;=G65,L65&lt;H65),"1",IF(AND(L65&gt;=H65,L65&lt;I65),"2",IF(AND(L65&gt;=I65,L65&lt;J65),"3",IF(AND(L65&gt;=J65,L65&lt;K65),"4",IF(L65&gt;=K65,"5","0"))))))</f>
        <v>1</v>
      </c>
      <c r="N65" s="128">
        <f t="shared" ref="N65:N81" si="16">SUM(M65*F65)/100</f>
        <v>1.4999999999999999E-2</v>
      </c>
    </row>
    <row r="66" spans="1:14" ht="18.75" customHeight="1">
      <c r="A66" s="112"/>
      <c r="B66" s="259"/>
      <c r="C66" s="360" t="s">
        <v>179</v>
      </c>
      <c r="D66" s="268" t="s">
        <v>180</v>
      </c>
      <c r="E66" s="274" t="s">
        <v>94</v>
      </c>
      <c r="F66" s="335">
        <v>1.5</v>
      </c>
      <c r="G66" s="127">
        <v>25</v>
      </c>
      <c r="H66" s="127">
        <v>30</v>
      </c>
      <c r="I66" s="127">
        <v>35</v>
      </c>
      <c r="J66" s="127">
        <v>40</v>
      </c>
      <c r="K66" s="276">
        <v>45</v>
      </c>
      <c r="L66" s="215">
        <v>37.71</v>
      </c>
      <c r="M66" s="128">
        <f t="shared" si="15"/>
        <v>3.5420000000000003</v>
      </c>
      <c r="N66" s="128">
        <f t="shared" si="16"/>
        <v>5.3130000000000004E-2</v>
      </c>
    </row>
    <row r="67" spans="1:14" ht="18.75" customHeight="1">
      <c r="A67" s="225" t="s">
        <v>39</v>
      </c>
      <c r="B67" s="358">
        <v>2.2999999999999998</v>
      </c>
      <c r="C67" s="260" t="s">
        <v>181</v>
      </c>
      <c r="D67" s="268" t="s">
        <v>97</v>
      </c>
      <c r="E67" s="274" t="s">
        <v>94</v>
      </c>
      <c r="F67" s="377">
        <v>2</v>
      </c>
      <c r="G67" s="276">
        <v>8</v>
      </c>
      <c r="H67" s="276">
        <v>7.75</v>
      </c>
      <c r="I67" s="379">
        <v>7.5</v>
      </c>
      <c r="J67" s="276">
        <v>7.25</v>
      </c>
      <c r="K67" s="276">
        <v>7</v>
      </c>
      <c r="L67" s="318">
        <v>4.5999999999999996</v>
      </c>
      <c r="M67" s="128">
        <f>(((IF(L67&gt;G67,G67,IF(L67&lt;K67,K67,L67)))-(IF(L67&lt;G67,G67,IF(AND(L67&gt;=G67,L67&lt;H67),G67,IF(AND(L67&gt;=H67,L67&lt;I67),H67,IF(AND(L67&gt;=I67,L67&lt;J67),I67,IF(AND(L67&gt;=J67,L67&lt;K67),J67,IF(L67&gt;=K67,K67,"0"))))))))/(K67-J67))+IF(L67&lt;G67,"1",IF(AND(L67&gt;=G67,L67&lt;H67),"1",IF(AND(L67&gt;=H67,L67&lt;I67),"2",IF(AND(L67&gt;=I67,L67&lt;J67),"3",IF(AND(L67&gt;=J67,L67&lt;K67),"4",IF(L67&gt;=K67,"5","0"))))))</f>
        <v>5</v>
      </c>
      <c r="N67" s="128">
        <f t="shared" si="16"/>
        <v>0.1</v>
      </c>
    </row>
    <row r="68" spans="1:14" ht="18.75" customHeight="1">
      <c r="A68" s="225" t="s">
        <v>169</v>
      </c>
      <c r="B68" s="358">
        <v>2.4</v>
      </c>
      <c r="C68" s="360" t="s">
        <v>182</v>
      </c>
      <c r="D68" s="268"/>
      <c r="E68" s="388"/>
      <c r="F68" s="282">
        <v>3</v>
      </c>
      <c r="G68" s="382"/>
      <c r="H68" s="382"/>
      <c r="I68" s="382"/>
      <c r="J68" s="382"/>
      <c r="K68" s="382"/>
      <c r="L68" s="284"/>
      <c r="M68" s="284">
        <v>2</v>
      </c>
      <c r="N68" s="128">
        <f t="shared" si="16"/>
        <v>0.06</v>
      </c>
    </row>
    <row r="69" spans="1:14" ht="18.75" customHeight="1">
      <c r="A69" s="112" t="s">
        <v>39</v>
      </c>
      <c r="B69" s="358">
        <v>2.5</v>
      </c>
      <c r="C69" s="384" t="s">
        <v>183</v>
      </c>
      <c r="D69" s="268">
        <v>0.2</v>
      </c>
      <c r="E69" s="274" t="s">
        <v>94</v>
      </c>
      <c r="F69" s="368"/>
      <c r="G69" s="276">
        <v>16</v>
      </c>
      <c r="H69" s="276">
        <v>18</v>
      </c>
      <c r="I69" s="276">
        <v>20</v>
      </c>
      <c r="J69" s="276">
        <v>22</v>
      </c>
      <c r="K69" s="276">
        <v>24</v>
      </c>
      <c r="L69" s="318">
        <v>17.23</v>
      </c>
      <c r="M69" s="128">
        <f t="shared" ref="M69:M72" si="17">(((IF(L69&lt;G69,G69,IF(L69&gt;K69,K69,L69)))-(IF(L69&lt;G69,G69,IF(AND(L69&gt;=G69,L69&lt;H69),G69,IF(AND(L69&gt;=H69,L69&lt;I69),H69,IF(AND(L69&gt;=I69,L69&lt;J69),I69,IF(AND(L69&gt;=J69,L69&lt;K69),J69,IF(L69&gt;=K69,K69,"0"))))))))/(K69-J69))+IF(L69&lt;G69,"1",IF(AND(L69&gt;=G69,L69&lt;H69),"1",IF(AND(L69&gt;=H69,L69&lt;I69),"2",IF(AND(L69&gt;=I69,L69&lt;J69),"3",IF(AND(L69&gt;=J69,L69&lt;K69),"4",IF(L69&gt;=K69,"5","0"))))))</f>
        <v>1.6150000000000002</v>
      </c>
      <c r="N69" s="128">
        <f t="shared" si="16"/>
        <v>0</v>
      </c>
    </row>
    <row r="70" spans="1:14" ht="18.75" customHeight="1">
      <c r="A70" s="112"/>
      <c r="B70" s="358"/>
      <c r="C70" s="285" t="s">
        <v>184</v>
      </c>
      <c r="D70" s="268">
        <v>0.1</v>
      </c>
      <c r="E70" s="274"/>
      <c r="F70" s="392"/>
      <c r="G70" s="87">
        <v>6</v>
      </c>
      <c r="H70" s="87">
        <v>8</v>
      </c>
      <c r="I70" s="87">
        <v>10</v>
      </c>
      <c r="J70" s="87">
        <v>12</v>
      </c>
      <c r="K70" s="87">
        <v>14</v>
      </c>
      <c r="L70" s="390"/>
      <c r="M70" s="128">
        <f t="shared" si="17"/>
        <v>1</v>
      </c>
      <c r="N70" s="128">
        <f t="shared" si="16"/>
        <v>0</v>
      </c>
    </row>
    <row r="71" spans="1:14" ht="18.75" customHeight="1">
      <c r="A71" s="112"/>
      <c r="B71" s="358"/>
      <c r="C71" s="280" t="s">
        <v>185</v>
      </c>
      <c r="D71" s="268">
        <v>0.2</v>
      </c>
      <c r="E71" s="274"/>
      <c r="F71" s="275">
        <v>0</v>
      </c>
      <c r="G71" s="276">
        <v>16</v>
      </c>
      <c r="H71" s="276">
        <v>18</v>
      </c>
      <c r="I71" s="276">
        <v>20</v>
      </c>
      <c r="J71" s="276">
        <v>22</v>
      </c>
      <c r="K71" s="276">
        <v>24</v>
      </c>
      <c r="L71" s="318"/>
      <c r="M71" s="128">
        <f t="shared" si="17"/>
        <v>1</v>
      </c>
      <c r="N71" s="128">
        <f t="shared" si="16"/>
        <v>0</v>
      </c>
    </row>
    <row r="72" spans="1:14" ht="18.75" customHeight="1">
      <c r="A72" s="112"/>
      <c r="B72" s="358"/>
      <c r="C72" s="360" t="s">
        <v>186</v>
      </c>
      <c r="D72" s="268">
        <v>0.3</v>
      </c>
      <c r="E72" s="274"/>
      <c r="F72" s="275">
        <v>2</v>
      </c>
      <c r="G72" s="276">
        <v>26</v>
      </c>
      <c r="H72" s="276">
        <v>28</v>
      </c>
      <c r="I72" s="276">
        <v>30</v>
      </c>
      <c r="J72" s="276">
        <v>32</v>
      </c>
      <c r="K72" s="276">
        <v>34</v>
      </c>
      <c r="L72" s="215">
        <v>30.47</v>
      </c>
      <c r="M72" s="128">
        <f t="shared" si="17"/>
        <v>3.2349999999999994</v>
      </c>
      <c r="N72" s="128">
        <f t="shared" si="16"/>
        <v>6.4699999999999994E-2</v>
      </c>
    </row>
    <row r="73" spans="1:14" ht="18.75" customHeight="1">
      <c r="A73" s="225" t="s">
        <v>169</v>
      </c>
      <c r="B73" s="358">
        <v>2.6</v>
      </c>
      <c r="C73" s="360" t="s">
        <v>187</v>
      </c>
      <c r="D73" s="268" t="s">
        <v>188</v>
      </c>
      <c r="E73" s="274" t="s">
        <v>94</v>
      </c>
      <c r="F73" s="275">
        <v>0</v>
      </c>
      <c r="G73" s="276">
        <v>14</v>
      </c>
      <c r="H73" s="276">
        <v>13</v>
      </c>
      <c r="I73" s="276">
        <v>12</v>
      </c>
      <c r="J73" s="276">
        <v>11</v>
      </c>
      <c r="K73" s="276">
        <v>10</v>
      </c>
      <c r="L73" s="215">
        <v>2.44</v>
      </c>
      <c r="M73" s="128">
        <f>(((IF(L73&gt;G73,G73,IF(L73&lt;K73,K73,L73)))-(IF(L73&lt;G73,G73,IF(AND(L73&gt;=G73,L73&lt;H73),G73,IF(AND(L73&gt;=H73,L73&lt;I73),H73,IF(AND(L73&gt;=I73,L73&lt;J73),I73,IF(AND(L73&gt;=J73,L73&lt;K73),J73,IF(L73&gt;=K73,K73,"0"))))))))/(K73-J73))+IF(L73&lt;G73,"1",IF(AND(L73&gt;=G73,L73&lt;H73),"1",IF(AND(L73&gt;=H73,L73&lt;I73),"2",IF(AND(L73&gt;=I73,L73&lt;J73),"3",IF(AND(L73&gt;=J73,L73&lt;K73),"4",IF(L73&gt;=K73,"5","0"))))))</f>
        <v>5</v>
      </c>
      <c r="N73" s="128">
        <f t="shared" si="16"/>
        <v>0</v>
      </c>
    </row>
    <row r="74" spans="1:14" ht="18.75" customHeight="1">
      <c r="A74" s="225" t="s">
        <v>169</v>
      </c>
      <c r="B74" s="358">
        <v>2.7</v>
      </c>
      <c r="C74" s="384" t="s">
        <v>189</v>
      </c>
      <c r="D74" s="268">
        <v>0.85</v>
      </c>
      <c r="E74" s="274" t="s">
        <v>143</v>
      </c>
      <c r="F74" s="275">
        <v>3</v>
      </c>
      <c r="G74" s="276">
        <v>73</v>
      </c>
      <c r="H74" s="276">
        <v>76</v>
      </c>
      <c r="I74" s="276">
        <v>79</v>
      </c>
      <c r="J74" s="276">
        <v>82</v>
      </c>
      <c r="K74" s="276">
        <v>85</v>
      </c>
      <c r="L74" s="215">
        <v>88.24</v>
      </c>
      <c r="M74" s="128">
        <f t="shared" ref="M74:M78" si="18">(((IF(L74&lt;G74,G74,IF(L74&gt;K74,K74,L74)))-(IF(L74&lt;G74,G74,IF(AND(L74&gt;=G74,L74&lt;H74),G74,IF(AND(L74&gt;=H74,L74&lt;I74),H74,IF(AND(L74&gt;=I74,L74&lt;J74),I74,IF(AND(L74&gt;=J74,L74&lt;K74),J74,IF(L74&gt;=K74,K74,"0"))))))))/(K74-J74))+IF(L74&lt;G74,"1",IF(AND(L74&gt;=G74,L74&lt;H74),"1",IF(AND(L74&gt;=H74,L74&lt;I74),"2",IF(AND(L74&gt;=I74,L74&lt;J74),"3",IF(AND(L74&gt;=J74,L74&lt;K74),"4",IF(L74&gt;=K74,"5","0"))))))</f>
        <v>5</v>
      </c>
      <c r="N74" s="128">
        <f t="shared" si="16"/>
        <v>0.15</v>
      </c>
    </row>
    <row r="75" spans="1:14" ht="18.75" customHeight="1">
      <c r="A75" s="225" t="s">
        <v>39</v>
      </c>
      <c r="B75" s="358">
        <v>2.8</v>
      </c>
      <c r="C75" s="260" t="s">
        <v>236</v>
      </c>
      <c r="D75" s="268" t="s">
        <v>191</v>
      </c>
      <c r="E75" s="274" t="s">
        <v>94</v>
      </c>
      <c r="F75" s="275">
        <v>2</v>
      </c>
      <c r="G75" s="276">
        <v>58</v>
      </c>
      <c r="H75" s="276">
        <v>60</v>
      </c>
      <c r="I75" s="276">
        <v>62</v>
      </c>
      <c r="J75" s="276">
        <v>64</v>
      </c>
      <c r="K75" s="276">
        <v>66</v>
      </c>
      <c r="L75" s="215">
        <v>56.95</v>
      </c>
      <c r="M75" s="128">
        <f t="shared" si="18"/>
        <v>1</v>
      </c>
      <c r="N75" s="128">
        <f t="shared" si="16"/>
        <v>0.02</v>
      </c>
    </row>
    <row r="76" spans="1:14" ht="18.75" customHeight="1">
      <c r="A76" s="112" t="s">
        <v>39</v>
      </c>
      <c r="B76" s="358">
        <v>2.9</v>
      </c>
      <c r="C76" s="360" t="s">
        <v>192</v>
      </c>
      <c r="D76" s="268">
        <v>0.7</v>
      </c>
      <c r="E76" s="274"/>
      <c r="F76" s="275">
        <v>2</v>
      </c>
      <c r="G76" s="276">
        <v>60</v>
      </c>
      <c r="H76" s="276">
        <v>65</v>
      </c>
      <c r="I76" s="276">
        <v>70</v>
      </c>
      <c r="J76" s="276">
        <v>75</v>
      </c>
      <c r="K76" s="276">
        <v>80</v>
      </c>
      <c r="L76" s="215"/>
      <c r="M76" s="128">
        <f t="shared" si="18"/>
        <v>1</v>
      </c>
      <c r="N76" s="128">
        <f t="shared" si="16"/>
        <v>0.02</v>
      </c>
    </row>
    <row r="77" spans="1:14" ht="18.75" customHeight="1">
      <c r="A77" s="112" t="s">
        <v>193</v>
      </c>
      <c r="B77" s="259">
        <v>2.1</v>
      </c>
      <c r="C77" s="360" t="s">
        <v>194</v>
      </c>
      <c r="D77" s="268" t="s">
        <v>195</v>
      </c>
      <c r="E77" s="274" t="s">
        <v>94</v>
      </c>
      <c r="F77" s="395">
        <v>2</v>
      </c>
      <c r="G77" s="276">
        <v>51</v>
      </c>
      <c r="H77" s="276">
        <v>52</v>
      </c>
      <c r="I77" s="276">
        <v>53</v>
      </c>
      <c r="J77" s="276">
        <v>54</v>
      </c>
      <c r="K77" s="276">
        <v>55</v>
      </c>
      <c r="L77" s="215">
        <v>34.200000000000003</v>
      </c>
      <c r="M77" s="128">
        <f t="shared" si="18"/>
        <v>1</v>
      </c>
      <c r="N77" s="128">
        <f t="shared" si="16"/>
        <v>0.02</v>
      </c>
    </row>
    <row r="78" spans="1:14" ht="18.75" customHeight="1">
      <c r="A78" s="112"/>
      <c r="B78" s="259">
        <v>2.11</v>
      </c>
      <c r="C78" s="360" t="s">
        <v>196</v>
      </c>
      <c r="D78" s="399">
        <v>0.82499999999999996</v>
      </c>
      <c r="E78" s="274" t="s">
        <v>94</v>
      </c>
      <c r="F78" s="395">
        <v>2</v>
      </c>
      <c r="G78" s="276">
        <v>72.5</v>
      </c>
      <c r="H78" s="276">
        <v>75</v>
      </c>
      <c r="I78" s="276">
        <v>77.5</v>
      </c>
      <c r="J78" s="276">
        <v>80</v>
      </c>
      <c r="K78" s="276">
        <v>82.5</v>
      </c>
      <c r="L78" s="215">
        <v>79.3</v>
      </c>
      <c r="M78" s="128">
        <f t="shared" si="18"/>
        <v>3.7199999999999989</v>
      </c>
      <c r="N78" s="128">
        <f t="shared" si="16"/>
        <v>7.439999999999998E-2</v>
      </c>
    </row>
    <row r="79" spans="1:14" ht="18.75" customHeight="1">
      <c r="A79" s="400" t="s">
        <v>113</v>
      </c>
      <c r="B79" s="259">
        <v>2.12</v>
      </c>
      <c r="C79" s="341" t="s">
        <v>197</v>
      </c>
      <c r="D79" s="268"/>
      <c r="E79" s="274" t="s">
        <v>94</v>
      </c>
      <c r="F79" s="395">
        <v>2</v>
      </c>
      <c r="G79" s="276">
        <v>5.4</v>
      </c>
      <c r="H79" s="276">
        <v>4.4000000000000004</v>
      </c>
      <c r="I79" s="276">
        <v>3.4</v>
      </c>
      <c r="J79" s="276">
        <v>2.4</v>
      </c>
      <c r="K79" s="276">
        <v>1.4</v>
      </c>
      <c r="L79" s="215">
        <v>0</v>
      </c>
      <c r="M79" s="128">
        <f t="shared" ref="M79:M80" si="19">(((IF(L79&gt;G79,G79,IF(L79&lt;K79,K79,L79)))-(IF(L79&lt;G79,G79,IF(AND(L79&gt;=G79,L79&lt;H79),G79,IF(AND(L79&gt;=H79,L79&lt;I79),H79,IF(AND(L79&gt;=I79,L79&lt;J79),I79,IF(AND(L79&gt;=J79,L79&lt;K79),J79,IF(L79&gt;=K79,K79,"0"))))))))/(K79-J79))+IF(L79&lt;G79,"1",IF(AND(L79&gt;=G79,L79&lt;H79),"1",IF(AND(L79&gt;=H79,L79&lt;I79),"2",IF(AND(L79&gt;=I79,L79&lt;J79),"3",IF(AND(L79&gt;=J79,L79&lt;K79),"4",IF(L79&gt;=K79,"5","0"))))))</f>
        <v>5</v>
      </c>
      <c r="N79" s="128">
        <f t="shared" si="16"/>
        <v>0.1</v>
      </c>
    </row>
    <row r="80" spans="1:14" ht="18.75" customHeight="1">
      <c r="A80" s="112" t="s">
        <v>39</v>
      </c>
      <c r="B80" s="259">
        <v>2.13</v>
      </c>
      <c r="C80" s="360" t="s">
        <v>198</v>
      </c>
      <c r="D80" s="268"/>
      <c r="E80" s="274"/>
      <c r="F80" s="395">
        <v>2</v>
      </c>
      <c r="G80" s="276">
        <v>31</v>
      </c>
      <c r="H80" s="276">
        <v>30</v>
      </c>
      <c r="I80" s="276">
        <v>29</v>
      </c>
      <c r="J80" s="276">
        <v>28</v>
      </c>
      <c r="K80" s="276">
        <v>27</v>
      </c>
      <c r="L80" s="215"/>
      <c r="M80" s="128">
        <f t="shared" si="19"/>
        <v>5</v>
      </c>
      <c r="N80" s="128">
        <f t="shared" si="16"/>
        <v>0.1</v>
      </c>
    </row>
    <row r="81" spans="1:14" ht="18.75" customHeight="1">
      <c r="A81" s="112" t="s">
        <v>39</v>
      </c>
      <c r="B81" s="279">
        <v>2.14</v>
      </c>
      <c r="C81" s="423" t="s">
        <v>200</v>
      </c>
      <c r="D81" s="281"/>
      <c r="E81" s="424"/>
      <c r="F81" s="395">
        <v>2</v>
      </c>
      <c r="G81" s="362">
        <v>0</v>
      </c>
      <c r="H81" s="362"/>
      <c r="I81" s="362"/>
      <c r="J81" s="362"/>
      <c r="K81" s="362">
        <v>5</v>
      </c>
      <c r="L81" s="284"/>
      <c r="M81" s="284">
        <v>5</v>
      </c>
      <c r="N81" s="324">
        <f t="shared" si="16"/>
        <v>0.1</v>
      </c>
    </row>
    <row r="82" spans="1:14" ht="18.75" customHeight="1">
      <c r="A82" s="400"/>
      <c r="B82" s="355"/>
      <c r="C82" s="350" t="s">
        <v>201</v>
      </c>
      <c r="D82" s="426"/>
      <c r="E82" s="426"/>
      <c r="F82" s="407">
        <v>15</v>
      </c>
      <c r="G82" s="355"/>
      <c r="H82" s="355"/>
      <c r="I82" s="355"/>
      <c r="J82" s="355"/>
      <c r="K82" s="355"/>
      <c r="L82" s="355"/>
      <c r="M82" s="355"/>
      <c r="N82" s="355"/>
    </row>
    <row r="83" spans="1:14" ht="18.75" customHeight="1">
      <c r="A83" s="400"/>
      <c r="B83" s="154"/>
      <c r="C83" s="156" t="s">
        <v>203</v>
      </c>
      <c r="D83" s="428"/>
      <c r="E83" s="428"/>
      <c r="F83" s="419"/>
      <c r="G83" s="154"/>
      <c r="H83" s="154"/>
      <c r="I83" s="154"/>
      <c r="J83" s="154"/>
      <c r="K83" s="154"/>
      <c r="L83" s="154"/>
      <c r="M83" s="154"/>
      <c r="N83" s="154"/>
    </row>
    <row r="84" spans="1:14" ht="18.75" customHeight="1">
      <c r="A84" s="112" t="s">
        <v>39</v>
      </c>
      <c r="B84" s="403">
        <v>3.1</v>
      </c>
      <c r="C84" s="430" t="s">
        <v>204</v>
      </c>
      <c r="D84" s="365" t="s">
        <v>130</v>
      </c>
      <c r="E84" s="432"/>
      <c r="F84" s="335">
        <v>5</v>
      </c>
      <c r="G84" s="87" t="s">
        <v>121</v>
      </c>
      <c r="H84" s="87" t="s">
        <v>122</v>
      </c>
      <c r="I84" s="87" t="s">
        <v>123</v>
      </c>
      <c r="J84" s="87" t="s">
        <v>124</v>
      </c>
      <c r="K84" s="87" t="s">
        <v>125</v>
      </c>
      <c r="L84" s="39">
        <v>4</v>
      </c>
      <c r="M84" s="39">
        <v>4</v>
      </c>
      <c r="N84" s="172">
        <f t="shared" ref="N84:N88" si="20">SUM(M84*F84)/100</f>
        <v>0.2</v>
      </c>
    </row>
    <row r="85" spans="1:14" ht="18.75" customHeight="1">
      <c r="A85" s="112"/>
      <c r="B85" s="403">
        <v>3.2</v>
      </c>
      <c r="C85" s="422" t="s">
        <v>205</v>
      </c>
      <c r="D85" s="360"/>
      <c r="E85" s="341"/>
      <c r="F85" s="335">
        <v>5</v>
      </c>
      <c r="G85" s="276">
        <v>94</v>
      </c>
      <c r="H85" s="276">
        <v>95</v>
      </c>
      <c r="I85" s="276">
        <v>96</v>
      </c>
      <c r="J85" s="276">
        <v>97</v>
      </c>
      <c r="K85" s="276">
        <v>98</v>
      </c>
      <c r="L85" s="215"/>
      <c r="M85" s="128">
        <f t="shared" ref="M85:M87" si="21">(((IF(L85&lt;G85,G85,IF(L85&gt;K85,K85,L85)))-(IF(L85&lt;G85,G85,IF(AND(L85&gt;=G85,L85&lt;H85),G85,IF(AND(L85&gt;=H85,L85&lt;I85),H85,IF(AND(L85&gt;=I85,L85&lt;J85),I85,IF(AND(L85&gt;=J85,L85&lt;K85),J85,IF(L85&gt;=K85,K85,"0"))))))))/(K85-J85))+IF(L85&lt;G85,"1",IF(AND(L85&gt;=G85,L85&lt;H85),"1",IF(AND(L85&gt;=H85,L85&lt;I85),"2",IF(AND(L85&gt;=I85,L85&lt;J85),"3",IF(AND(L85&gt;=J85,L85&lt;K85),"4",IF(L85&gt;=K85,"5","0"))))))</f>
        <v>1</v>
      </c>
      <c r="N85" s="128">
        <f t="shared" si="20"/>
        <v>0.05</v>
      </c>
    </row>
    <row r="86" spans="1:14" ht="18.75" customHeight="1">
      <c r="A86" s="112"/>
      <c r="B86" s="403">
        <v>3.3</v>
      </c>
      <c r="C86" s="422" t="s">
        <v>206</v>
      </c>
      <c r="D86" s="268">
        <v>1</v>
      </c>
      <c r="E86" s="341"/>
      <c r="F86" s="335">
        <v>5</v>
      </c>
      <c r="G86" s="276">
        <v>80</v>
      </c>
      <c r="H86" s="276">
        <v>85</v>
      </c>
      <c r="I86" s="276">
        <v>90</v>
      </c>
      <c r="J86" s="276">
        <v>95</v>
      </c>
      <c r="K86" s="276">
        <v>100</v>
      </c>
      <c r="L86" s="215"/>
      <c r="M86" s="128">
        <f t="shared" si="21"/>
        <v>1</v>
      </c>
      <c r="N86" s="128">
        <f t="shared" si="20"/>
        <v>0.05</v>
      </c>
    </row>
    <row r="87" spans="1:14" ht="18.75" customHeight="1">
      <c r="A87" s="112" t="s">
        <v>39</v>
      </c>
      <c r="B87" s="425">
        <v>3.4</v>
      </c>
      <c r="C87" s="360" t="s">
        <v>207</v>
      </c>
      <c r="D87" s="268">
        <v>0.2</v>
      </c>
      <c r="E87" s="274" t="s">
        <v>143</v>
      </c>
      <c r="F87" s="335">
        <v>0</v>
      </c>
      <c r="G87" s="276">
        <v>16</v>
      </c>
      <c r="H87" s="276">
        <v>18</v>
      </c>
      <c r="I87" s="276">
        <v>20</v>
      </c>
      <c r="J87" s="276">
        <v>22</v>
      </c>
      <c r="K87" s="276">
        <v>24</v>
      </c>
      <c r="L87" s="215"/>
      <c r="M87" s="128">
        <f t="shared" si="21"/>
        <v>1</v>
      </c>
      <c r="N87" s="128">
        <f t="shared" si="20"/>
        <v>0</v>
      </c>
    </row>
    <row r="88" spans="1:14" ht="18.75" customHeight="1">
      <c r="A88" s="320" t="s">
        <v>138</v>
      </c>
      <c r="B88" s="445">
        <v>3.5</v>
      </c>
      <c r="C88" s="423" t="s">
        <v>209</v>
      </c>
      <c r="D88" s="433" t="s">
        <v>130</v>
      </c>
      <c r="E88" s="345" t="s">
        <v>116</v>
      </c>
      <c r="F88" s="436">
        <v>0</v>
      </c>
      <c r="G88" s="289" t="s">
        <v>121</v>
      </c>
      <c r="H88" s="289" t="s">
        <v>122</v>
      </c>
      <c r="I88" s="289" t="s">
        <v>123</v>
      </c>
      <c r="J88" s="289" t="s">
        <v>124</v>
      </c>
      <c r="K88" s="289" t="s">
        <v>125</v>
      </c>
      <c r="L88" s="371">
        <v>3</v>
      </c>
      <c r="M88" s="371">
        <v>3</v>
      </c>
      <c r="N88" s="324">
        <f t="shared" si="20"/>
        <v>0</v>
      </c>
    </row>
    <row r="89" spans="1:14" ht="18.75" customHeight="1">
      <c r="A89" s="225"/>
      <c r="B89" s="355"/>
      <c r="C89" s="350" t="s">
        <v>213</v>
      </c>
      <c r="D89" s="447"/>
      <c r="E89" s="447"/>
      <c r="F89" s="407">
        <v>10</v>
      </c>
      <c r="G89" s="355"/>
      <c r="H89" s="355"/>
      <c r="I89" s="355"/>
      <c r="J89" s="355"/>
      <c r="K89" s="355"/>
      <c r="L89" s="355"/>
      <c r="M89" s="355"/>
      <c r="N89" s="355"/>
    </row>
    <row r="90" spans="1:14" ht="18.75" customHeight="1">
      <c r="A90" s="225"/>
      <c r="B90" s="154"/>
      <c r="C90" s="156" t="s">
        <v>214</v>
      </c>
      <c r="D90" s="428"/>
      <c r="E90" s="428"/>
      <c r="F90" s="335"/>
      <c r="G90" s="154"/>
      <c r="H90" s="154"/>
      <c r="I90" s="154"/>
      <c r="J90" s="154"/>
      <c r="K90" s="154"/>
      <c r="L90" s="154"/>
      <c r="M90" s="154"/>
      <c r="N90" s="154"/>
    </row>
    <row r="91" spans="1:14" ht="18.75" customHeight="1">
      <c r="A91" s="112" t="s">
        <v>39</v>
      </c>
      <c r="B91" s="449">
        <v>4.0999999999999996</v>
      </c>
      <c r="C91" s="280" t="s">
        <v>215</v>
      </c>
      <c r="D91" s="370">
        <v>0.9</v>
      </c>
      <c r="E91" s="432"/>
      <c r="F91" s="335">
        <v>2</v>
      </c>
      <c r="G91" s="87">
        <v>70</v>
      </c>
      <c r="H91" s="87">
        <v>75</v>
      </c>
      <c r="I91" s="87">
        <v>80</v>
      </c>
      <c r="J91" s="87">
        <v>85</v>
      </c>
      <c r="K91" s="87">
        <v>90</v>
      </c>
      <c r="L91" s="39">
        <v>30.3</v>
      </c>
      <c r="M91" s="172">
        <f>(((IF(L91&lt;G91,G91,IF(L91&gt;K91,K91,L91)))-(IF(L91&lt;G91,G91,IF(AND(L91&gt;=G91,L91&lt;H91),G91,IF(AND(L91&gt;=H91,L91&lt;I91),H91,IF(AND(L91&gt;=I91,L91&lt;J91),I91,IF(AND(L91&gt;=J91,L91&lt;K91),J91,IF(L91&gt;=K91,K91,"0"))))))))/(K91-J91))+IF(L91&lt;G91,"1",IF(AND(L91&gt;=G91,L91&lt;H91),"1",IF(AND(L91&gt;=H91,L91&lt;I91),"2",IF(AND(L91&gt;=I91,L91&lt;J91),"3",IF(AND(L91&gt;=J91,L91&lt;K91),"4",IF(L91&gt;=K91,"5","0"))))))</f>
        <v>1</v>
      </c>
      <c r="N91" s="172">
        <f t="shared" ref="N91:N96" si="22">SUM(M91*F91)/100</f>
        <v>0.02</v>
      </c>
    </row>
    <row r="92" spans="1:14" ht="18.75" customHeight="1">
      <c r="A92" s="112" t="s">
        <v>39</v>
      </c>
      <c r="B92" s="425">
        <v>4.2</v>
      </c>
      <c r="C92" s="443" t="s">
        <v>216</v>
      </c>
      <c r="D92" s="268" t="s">
        <v>130</v>
      </c>
      <c r="E92" s="274"/>
      <c r="F92" s="335">
        <v>1.5</v>
      </c>
      <c r="G92" s="276" t="s">
        <v>121</v>
      </c>
      <c r="H92" s="276" t="s">
        <v>122</v>
      </c>
      <c r="I92" s="276" t="s">
        <v>123</v>
      </c>
      <c r="J92" s="276" t="s">
        <v>124</v>
      </c>
      <c r="K92" s="276" t="s">
        <v>125</v>
      </c>
      <c r="L92" s="215"/>
      <c r="M92" s="215"/>
      <c r="N92" s="128">
        <f t="shared" si="22"/>
        <v>0</v>
      </c>
    </row>
    <row r="93" spans="1:14" ht="18.75" customHeight="1">
      <c r="A93" s="112" t="s">
        <v>39</v>
      </c>
      <c r="B93" s="425">
        <v>4.3</v>
      </c>
      <c r="C93" s="446" t="s">
        <v>221</v>
      </c>
      <c r="D93" s="268" t="s">
        <v>130</v>
      </c>
      <c r="E93" s="274"/>
      <c r="F93" s="335">
        <v>2</v>
      </c>
      <c r="G93" s="276">
        <v>75</v>
      </c>
      <c r="H93" s="276">
        <v>80</v>
      </c>
      <c r="I93" s="276">
        <v>85</v>
      </c>
      <c r="J93" s="276">
        <v>90</v>
      </c>
      <c r="K93" s="276">
        <v>95</v>
      </c>
      <c r="L93" s="215">
        <v>100</v>
      </c>
      <c r="M93" s="128">
        <f>(((IF(L93&lt;G93,G93,IF(L93&gt;K93,K93,L93)))-(IF(L93&lt;G93,G93,IF(AND(L93&gt;=G93,L93&lt;H93),G93,IF(AND(L93&gt;=H93,L93&lt;I93),H93,IF(AND(L93&gt;=I93,L93&lt;J93),I93,IF(AND(L93&gt;=J93,L93&lt;K93),J93,IF(L93&gt;=K93,K93,"0"))))))))/(K93-J93))+IF(L93&lt;G93,"1",IF(AND(L93&gt;=G93,L93&lt;H93),"1",IF(AND(L93&gt;=H93,L93&lt;I93),"2",IF(AND(L93&gt;=I93,L93&lt;J93),"3",IF(AND(L93&gt;=J93,L93&lt;K93),"4",IF(L93&gt;=K93,"5","0"))))))</f>
        <v>5</v>
      </c>
      <c r="N93" s="128">
        <f t="shared" si="22"/>
        <v>0.1</v>
      </c>
    </row>
    <row r="94" spans="1:14" ht="18.75" customHeight="1">
      <c r="A94" s="112" t="s">
        <v>138</v>
      </c>
      <c r="B94" s="425">
        <v>4.4000000000000004</v>
      </c>
      <c r="C94" s="285" t="s">
        <v>218</v>
      </c>
      <c r="D94" s="268" t="s">
        <v>130</v>
      </c>
      <c r="E94" s="274"/>
      <c r="F94" s="335">
        <v>2</v>
      </c>
      <c r="G94" s="276" t="s">
        <v>121</v>
      </c>
      <c r="H94" s="276" t="s">
        <v>122</v>
      </c>
      <c r="I94" s="276" t="s">
        <v>123</v>
      </c>
      <c r="J94" s="276" t="s">
        <v>124</v>
      </c>
      <c r="K94" s="276" t="s">
        <v>125</v>
      </c>
      <c r="L94" s="215">
        <v>2</v>
      </c>
      <c r="M94" s="215">
        <v>2</v>
      </c>
      <c r="N94" s="128">
        <f t="shared" si="22"/>
        <v>0.04</v>
      </c>
    </row>
    <row r="95" spans="1:14" ht="18.75" customHeight="1">
      <c r="A95" s="112" t="s">
        <v>138</v>
      </c>
      <c r="B95" s="425">
        <v>4.5</v>
      </c>
      <c r="C95" s="134" t="s">
        <v>219</v>
      </c>
      <c r="D95" s="268" t="s">
        <v>130</v>
      </c>
      <c r="E95" s="274"/>
      <c r="F95" s="335">
        <v>0</v>
      </c>
      <c r="G95" s="276" t="s">
        <v>121</v>
      </c>
      <c r="H95" s="276" t="s">
        <v>122</v>
      </c>
      <c r="I95" s="276" t="s">
        <v>123</v>
      </c>
      <c r="J95" s="276" t="s">
        <v>124</v>
      </c>
      <c r="K95" s="276" t="s">
        <v>125</v>
      </c>
      <c r="L95" s="215"/>
      <c r="M95" s="215"/>
      <c r="N95" s="128">
        <f t="shared" si="22"/>
        <v>0</v>
      </c>
    </row>
    <row r="96" spans="1:14" ht="18.75" customHeight="1">
      <c r="A96" s="112" t="s">
        <v>138</v>
      </c>
      <c r="B96" s="425">
        <v>4.5999999999999996</v>
      </c>
      <c r="C96" s="450" t="s">
        <v>220</v>
      </c>
      <c r="D96" s="268">
        <v>0.25</v>
      </c>
      <c r="E96" s="274" t="s">
        <v>119</v>
      </c>
      <c r="F96" s="335">
        <v>2.5</v>
      </c>
      <c r="G96" s="276">
        <v>15</v>
      </c>
      <c r="H96" s="276">
        <v>20</v>
      </c>
      <c r="I96" s="276">
        <v>25</v>
      </c>
      <c r="J96" s="276">
        <v>30</v>
      </c>
      <c r="K96" s="276">
        <v>35</v>
      </c>
      <c r="L96" s="215"/>
      <c r="M96" s="128">
        <f>(((IF(L96&lt;G96,G96,IF(L96&gt;K96,K96,L96)))-(IF(L96&lt;G96,G96,IF(AND(L96&gt;=G96,L96&lt;H96),G96,IF(AND(L96&gt;=H96,L96&lt;I96),H96,IF(AND(L96&gt;=I96,L96&lt;J96),I96,IF(AND(L96&gt;=J96,L96&lt;K96),J96,IF(L96&gt;=K96,K96,"0"))))))))/(K96-J96))+IF(L96&lt;G96,"1",IF(AND(L96&gt;=G96,L96&lt;H96),"1",IF(AND(L96&gt;=H96,L96&lt;I96),"2",IF(AND(L96&gt;=I96,L96&lt;J96),"3",IF(AND(L96&gt;=J96,L96&lt;K96),"4",IF(L96&gt;=K96,"5","0"))))))</f>
        <v>1</v>
      </c>
      <c r="N96" s="128">
        <f t="shared" si="22"/>
        <v>2.5000000000000001E-2</v>
      </c>
    </row>
    <row r="97" spans="1:24" ht="18.75" customHeight="1">
      <c r="A97" s="452"/>
      <c r="B97" s="453"/>
      <c r="C97" s="454"/>
      <c r="D97" s="455"/>
      <c r="E97" s="457"/>
      <c r="F97" s="453"/>
      <c r="G97" s="474" t="s">
        <v>222</v>
      </c>
      <c r="H97" s="459"/>
      <c r="I97" s="459"/>
      <c r="J97" s="459"/>
      <c r="K97" s="459"/>
      <c r="L97" s="453"/>
      <c r="M97" s="453"/>
      <c r="N97" s="476">
        <f>SUM(N11:N96)</f>
        <v>2.7339699999999993</v>
      </c>
      <c r="O97" s="477"/>
      <c r="P97" s="477"/>
      <c r="Q97" s="477"/>
      <c r="R97" s="477"/>
      <c r="S97" s="477"/>
      <c r="T97" s="477"/>
      <c r="U97" s="477"/>
      <c r="V97" s="477"/>
      <c r="W97" s="477"/>
      <c r="X97" s="477"/>
    </row>
    <row r="98" spans="1:24" ht="18.75" customHeight="1">
      <c r="A98" s="1"/>
      <c r="B98" s="5"/>
      <c r="C98" s="465"/>
      <c r="D98" s="466"/>
      <c r="E98" s="466"/>
      <c r="F98" s="5"/>
      <c r="G98" s="479" t="s">
        <v>223</v>
      </c>
      <c r="H98" s="5"/>
      <c r="I98" s="403"/>
      <c r="J98" s="403"/>
      <c r="K98" s="403"/>
      <c r="L98" s="5"/>
      <c r="M98" s="5"/>
      <c r="N98" s="481">
        <f>SUM(N97*100)/5</f>
        <v>54.679399999999987</v>
      </c>
      <c r="O98" s="33"/>
      <c r="P98" s="33"/>
      <c r="Q98" s="33"/>
      <c r="R98" s="33"/>
      <c r="S98" s="33"/>
      <c r="T98" s="33"/>
      <c r="U98" s="33"/>
      <c r="V98" s="33"/>
      <c r="W98" s="33"/>
      <c r="X98" s="33"/>
    </row>
    <row r="99" spans="1:24" ht="18.75" customHeight="1">
      <c r="A99" s="1"/>
      <c r="B99" s="1"/>
      <c r="C99" s="260"/>
      <c r="D99" s="1"/>
      <c r="E99" s="1"/>
      <c r="F99" s="5"/>
      <c r="G99" s="5"/>
      <c r="H99" s="5"/>
      <c r="I99" s="5"/>
      <c r="J99" s="5">
        <v>5</v>
      </c>
      <c r="K99" s="5"/>
      <c r="L99" s="5"/>
      <c r="M99" s="5"/>
      <c r="N99" s="5"/>
      <c r="O99" s="33"/>
      <c r="P99" s="33"/>
      <c r="Q99" s="33"/>
      <c r="R99" s="33"/>
      <c r="S99" s="33"/>
      <c r="T99" s="33"/>
      <c r="U99" s="33"/>
      <c r="V99" s="33"/>
      <c r="W99" s="33"/>
      <c r="X99" s="33"/>
    </row>
    <row r="100" spans="1:24" ht="18.75" customHeight="1">
      <c r="A100" s="1"/>
      <c r="B100" s="1"/>
      <c r="C100" s="4"/>
      <c r="D100" s="4"/>
      <c r="E100" s="4"/>
      <c r="F100" s="5"/>
      <c r="G100" s="5"/>
      <c r="H100" s="5"/>
      <c r="I100" s="5"/>
      <c r="J100" s="5"/>
      <c r="K100" s="5"/>
      <c r="L100" s="5"/>
      <c r="M100" s="5"/>
      <c r="N100" s="5"/>
    </row>
    <row r="101" spans="1:24" ht="18.75" customHeight="1">
      <c r="A101" s="1"/>
      <c r="B101" s="1"/>
      <c r="C101" s="4"/>
      <c r="D101" s="4"/>
      <c r="E101" s="4"/>
      <c r="F101" s="5"/>
      <c r="G101" s="5"/>
      <c r="H101" s="5"/>
      <c r="I101" s="5"/>
      <c r="J101" s="5"/>
      <c r="K101" s="5"/>
      <c r="L101" s="5"/>
      <c r="M101" s="5"/>
      <c r="N101" s="5"/>
    </row>
    <row r="102" spans="1:24" ht="18.75" customHeight="1">
      <c r="A102" s="1"/>
      <c r="B102" s="1"/>
      <c r="C102" s="4"/>
      <c r="D102" s="4"/>
      <c r="E102" s="4"/>
      <c r="F102" s="5"/>
      <c r="G102" s="5"/>
      <c r="H102" s="5"/>
      <c r="I102" s="5"/>
      <c r="J102" s="5"/>
      <c r="K102" s="5"/>
      <c r="L102" s="5"/>
      <c r="M102" s="5"/>
      <c r="N102" s="5"/>
    </row>
    <row r="103" spans="1:24" ht="18.75" customHeight="1">
      <c r="A103" s="1"/>
      <c r="B103" s="1"/>
      <c r="C103" s="4"/>
      <c r="D103" s="4"/>
      <c r="E103" s="4"/>
      <c r="F103" s="5"/>
      <c r="G103" s="5"/>
      <c r="H103" s="5"/>
      <c r="I103" s="5"/>
      <c r="J103" s="5"/>
      <c r="K103" s="5"/>
      <c r="L103" s="5"/>
      <c r="M103" s="5"/>
      <c r="N103" s="5"/>
    </row>
    <row r="104" spans="1:24" ht="18.75" customHeight="1">
      <c r="A104" s="1"/>
      <c r="B104" s="1"/>
      <c r="C104" s="4"/>
      <c r="D104" s="4"/>
      <c r="E104" s="4"/>
      <c r="F104" s="5"/>
      <c r="G104" s="5"/>
      <c r="H104" s="5"/>
      <c r="I104" s="5"/>
      <c r="J104" s="5"/>
      <c r="K104" s="5"/>
      <c r="L104" s="5"/>
      <c r="M104" s="5"/>
      <c r="N104" s="5"/>
    </row>
    <row r="105" spans="1:24" ht="18.75" customHeight="1">
      <c r="A105" s="1"/>
      <c r="B105" s="1"/>
      <c r="C105" s="4"/>
      <c r="D105" s="4"/>
      <c r="E105" s="4"/>
      <c r="F105" s="5"/>
      <c r="G105" s="5"/>
      <c r="H105" s="5"/>
      <c r="I105" s="5"/>
      <c r="J105" s="5"/>
      <c r="K105" s="5"/>
      <c r="L105" s="5"/>
      <c r="M105" s="5"/>
      <c r="N105" s="5"/>
    </row>
    <row r="106" spans="1:24" ht="18.75" customHeight="1">
      <c r="A106" s="1"/>
      <c r="B106" s="1"/>
      <c r="C106" s="4"/>
      <c r="D106" s="4"/>
      <c r="E106" s="4"/>
      <c r="F106" s="5"/>
      <c r="G106" s="5"/>
      <c r="H106" s="5"/>
      <c r="I106" s="5"/>
      <c r="J106" s="5"/>
      <c r="K106" s="5"/>
      <c r="L106" s="5"/>
      <c r="M106" s="5"/>
      <c r="N106" s="5"/>
    </row>
    <row r="107" spans="1:24" ht="18.75" customHeight="1">
      <c r="A107" s="1"/>
      <c r="B107" s="1"/>
      <c r="C107" s="4"/>
      <c r="D107" s="4"/>
      <c r="E107" s="4"/>
      <c r="F107" s="5"/>
      <c r="G107" s="5"/>
      <c r="H107" s="5"/>
      <c r="I107" s="5"/>
      <c r="J107" s="5"/>
      <c r="K107" s="5"/>
      <c r="L107" s="5"/>
      <c r="M107" s="5"/>
      <c r="N107" s="5"/>
    </row>
    <row r="108" spans="1:24" ht="18.75" customHeight="1"/>
    <row r="109" spans="1:24" ht="18.75" customHeight="1">
      <c r="A109" s="1"/>
      <c r="B109" s="1"/>
      <c r="C109" s="4"/>
      <c r="D109" s="4"/>
      <c r="E109" s="4"/>
      <c r="F109" s="5"/>
      <c r="G109" s="5"/>
      <c r="H109" s="5"/>
      <c r="I109" s="5"/>
      <c r="J109" s="5"/>
      <c r="K109" s="5"/>
      <c r="L109" s="5"/>
      <c r="M109" s="5"/>
      <c r="N109" s="5"/>
    </row>
    <row r="110" spans="1:24" ht="15.75" customHeight="1"/>
    <row r="111" spans="1:24" ht="15.75" customHeight="1"/>
    <row r="112" spans="1:24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5:B7"/>
    <mergeCell ref="C5:C7"/>
    <mergeCell ref="G5:K5"/>
    <mergeCell ref="A40:A41"/>
  </mergeCells>
  <pageMargins left="0.7" right="0.7" top="0.75" bottom="0.75" header="0" footer="0"/>
  <pageSetup orientation="landscape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1000"/>
  <sheetViews>
    <sheetView workbookViewId="0"/>
  </sheetViews>
  <sheetFormatPr defaultColWidth="12.625" defaultRowHeight="15" customHeight="1"/>
  <cols>
    <col min="1" max="1" width="6" customWidth="1"/>
    <col min="2" max="2" width="3.75" customWidth="1"/>
    <col min="3" max="3" width="59.875" customWidth="1"/>
    <col min="4" max="4" width="7.25" customWidth="1"/>
    <col min="5" max="5" width="7.875" customWidth="1"/>
    <col min="6" max="6" width="4.875" customWidth="1"/>
    <col min="7" max="7" width="6.125" customWidth="1"/>
    <col min="8" max="8" width="5.75" customWidth="1"/>
    <col min="9" max="10" width="5.5" customWidth="1"/>
    <col min="11" max="11" width="5.75" customWidth="1"/>
    <col min="12" max="12" width="7.5" customWidth="1"/>
    <col min="13" max="13" width="7.125" customWidth="1"/>
    <col min="14" max="14" width="7.875" customWidth="1"/>
    <col min="15" max="24" width="8.625" customWidth="1"/>
  </cols>
  <sheetData>
    <row r="1" spans="1:24" ht="18.75" customHeight="1">
      <c r="A1" s="1"/>
      <c r="B1" s="1"/>
      <c r="C1" s="2" t="s">
        <v>1</v>
      </c>
      <c r="D1" s="4"/>
      <c r="E1" s="4"/>
      <c r="F1" s="5"/>
      <c r="G1" s="5"/>
      <c r="H1" s="5"/>
      <c r="I1" s="5"/>
      <c r="J1" s="5"/>
      <c r="K1" s="5"/>
      <c r="L1" s="5"/>
      <c r="M1" s="5"/>
      <c r="N1" s="5"/>
    </row>
    <row r="2" spans="1:24" ht="18.75" customHeight="1">
      <c r="A2" s="6"/>
      <c r="B2" s="6"/>
      <c r="C2" s="7" t="s">
        <v>3</v>
      </c>
      <c r="D2" s="7"/>
      <c r="E2" s="7"/>
      <c r="F2" s="7"/>
      <c r="G2" s="7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ht="18.75" customHeight="1">
      <c r="A3" s="6"/>
      <c r="B3" s="6"/>
      <c r="C3" s="9" t="s">
        <v>5</v>
      </c>
      <c r="D3" s="9" t="s">
        <v>7</v>
      </c>
      <c r="E3" s="9"/>
      <c r="F3" s="9"/>
      <c r="G3" s="9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ht="18.75" customHeight="1">
      <c r="A4" s="6"/>
      <c r="B4" s="9"/>
      <c r="C4" s="11" t="s">
        <v>8</v>
      </c>
      <c r="D4" s="11" t="s">
        <v>10</v>
      </c>
      <c r="E4" s="13"/>
      <c r="F4" s="15"/>
      <c r="G4" s="15"/>
      <c r="H4" s="6"/>
      <c r="I4" s="6"/>
      <c r="J4" s="6"/>
      <c r="K4" s="6"/>
      <c r="L4" s="6"/>
      <c r="M4" s="126" t="s">
        <v>46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ht="18.75" customHeight="1">
      <c r="A5" s="19" t="s">
        <v>15</v>
      </c>
      <c r="B5" s="531" t="s">
        <v>4</v>
      </c>
      <c r="C5" s="536" t="s">
        <v>18</v>
      </c>
      <c r="D5" s="24" t="s">
        <v>20</v>
      </c>
      <c r="E5" s="25" t="s">
        <v>28</v>
      </c>
      <c r="F5" s="43"/>
      <c r="G5" s="538" t="s">
        <v>33</v>
      </c>
      <c r="H5" s="539"/>
      <c r="I5" s="539"/>
      <c r="J5" s="539"/>
      <c r="K5" s="540"/>
      <c r="L5" s="31" t="s">
        <v>37</v>
      </c>
      <c r="M5" s="31" t="s">
        <v>16</v>
      </c>
      <c r="N5" s="31" t="s">
        <v>38</v>
      </c>
      <c r="O5" s="33"/>
      <c r="P5" s="33"/>
      <c r="Q5" s="33"/>
      <c r="R5" s="33"/>
      <c r="S5" s="33"/>
      <c r="T5" s="33"/>
      <c r="U5" s="33"/>
      <c r="V5" s="33"/>
      <c r="W5" s="33"/>
      <c r="X5" s="33"/>
    </row>
    <row r="6" spans="1:24" ht="18.75" customHeight="1">
      <c r="A6" s="35" t="s">
        <v>39</v>
      </c>
      <c r="B6" s="532"/>
      <c r="C6" s="537"/>
      <c r="D6" s="36" t="s">
        <v>43</v>
      </c>
      <c r="E6" s="37"/>
      <c r="F6" s="43"/>
      <c r="G6" s="38" t="s">
        <v>53</v>
      </c>
      <c r="H6" s="38" t="s">
        <v>53</v>
      </c>
      <c r="I6" s="38" t="s">
        <v>53</v>
      </c>
      <c r="J6" s="38" t="s">
        <v>53</v>
      </c>
      <c r="K6" s="38" t="s">
        <v>53</v>
      </c>
      <c r="L6" s="39" t="s">
        <v>55</v>
      </c>
      <c r="M6" s="39" t="s">
        <v>58</v>
      </c>
      <c r="N6" s="39" t="s">
        <v>59</v>
      </c>
      <c r="O6" s="33"/>
      <c r="P6" s="33"/>
      <c r="Q6" s="33"/>
      <c r="R6" s="33"/>
      <c r="S6" s="33"/>
      <c r="T6" s="33"/>
      <c r="U6" s="33"/>
      <c r="V6" s="33"/>
      <c r="W6" s="33"/>
      <c r="X6" s="33"/>
    </row>
    <row r="7" spans="1:24" ht="18.75" customHeight="1">
      <c r="A7" s="40"/>
      <c r="B7" s="533"/>
      <c r="C7" s="535"/>
      <c r="D7" s="41"/>
      <c r="E7" s="42"/>
      <c r="F7" s="43" t="s">
        <v>70</v>
      </c>
      <c r="G7" s="44">
        <v>1</v>
      </c>
      <c r="H7" s="45">
        <v>2</v>
      </c>
      <c r="I7" s="45">
        <v>3</v>
      </c>
      <c r="J7" s="45">
        <v>4</v>
      </c>
      <c r="K7" s="45">
        <v>5</v>
      </c>
      <c r="L7" s="49" t="s">
        <v>73</v>
      </c>
      <c r="M7" s="49" t="s">
        <v>75</v>
      </c>
      <c r="N7" s="49" t="s">
        <v>76</v>
      </c>
      <c r="O7" s="33"/>
      <c r="P7" s="33"/>
      <c r="Q7" s="33"/>
      <c r="R7" s="33"/>
      <c r="S7" s="33"/>
      <c r="T7" s="33"/>
      <c r="U7" s="33"/>
      <c r="V7" s="33"/>
      <c r="W7" s="33"/>
      <c r="X7" s="33"/>
    </row>
    <row r="8" spans="1:24" ht="18.75" customHeight="1">
      <c r="A8" s="51"/>
      <c r="B8" s="52"/>
      <c r="C8" s="138" t="s">
        <v>78</v>
      </c>
      <c r="D8" s="139"/>
      <c r="E8" s="139"/>
      <c r="F8" s="59">
        <v>100</v>
      </c>
      <c r="G8" s="141"/>
      <c r="H8" s="141"/>
      <c r="I8" s="141"/>
      <c r="J8" s="141"/>
      <c r="K8" s="141"/>
      <c r="L8" s="142"/>
      <c r="M8" s="142"/>
      <c r="N8" s="143"/>
      <c r="O8" s="33"/>
      <c r="P8" s="33"/>
      <c r="Q8" s="33"/>
      <c r="R8" s="33"/>
      <c r="S8" s="33"/>
      <c r="T8" s="33"/>
      <c r="U8" s="33"/>
      <c r="V8" s="33"/>
      <c r="W8" s="33"/>
      <c r="X8" s="33"/>
    </row>
    <row r="9" spans="1:24" ht="18.75" customHeight="1">
      <c r="A9" s="51"/>
      <c r="B9" s="145"/>
      <c r="C9" s="146" t="s">
        <v>84</v>
      </c>
      <c r="D9" s="148"/>
      <c r="E9" s="148"/>
      <c r="F9" s="59">
        <v>45</v>
      </c>
      <c r="G9" s="150"/>
      <c r="H9" s="150"/>
      <c r="I9" s="150"/>
      <c r="J9" s="150"/>
      <c r="K9" s="150"/>
      <c r="L9" s="152"/>
      <c r="M9" s="152"/>
      <c r="N9" s="152"/>
      <c r="O9" s="33"/>
      <c r="P9" s="33"/>
      <c r="Q9" s="33"/>
      <c r="R9" s="33"/>
      <c r="S9" s="33"/>
      <c r="T9" s="33"/>
      <c r="U9" s="33"/>
      <c r="V9" s="33"/>
      <c r="W9" s="33"/>
      <c r="X9" s="33"/>
    </row>
    <row r="10" spans="1:24" ht="18.75" customHeight="1">
      <c r="A10" s="84"/>
      <c r="B10" s="154"/>
      <c r="C10" s="156" t="s">
        <v>88</v>
      </c>
      <c r="D10" s="158"/>
      <c r="E10" s="158"/>
      <c r="F10" s="103"/>
      <c r="G10" s="160"/>
      <c r="H10" s="160"/>
      <c r="I10" s="160"/>
      <c r="J10" s="160"/>
      <c r="K10" s="160"/>
      <c r="L10" s="160"/>
      <c r="M10" s="160"/>
      <c r="N10" s="160"/>
    </row>
    <row r="11" spans="1:24" ht="18.75" customHeight="1">
      <c r="A11" s="112" t="s">
        <v>39</v>
      </c>
      <c r="B11" s="162">
        <v>1.1000000000000001</v>
      </c>
      <c r="C11" s="166" t="s">
        <v>90</v>
      </c>
      <c r="D11" s="168"/>
      <c r="E11" s="170" t="s">
        <v>91</v>
      </c>
      <c r="F11" s="122">
        <v>2.5</v>
      </c>
      <c r="G11" s="171">
        <v>30</v>
      </c>
      <c r="H11" s="171">
        <v>25</v>
      </c>
      <c r="I11" s="171">
        <v>20</v>
      </c>
      <c r="J11" s="171">
        <v>15</v>
      </c>
      <c r="K11" s="171">
        <v>10</v>
      </c>
      <c r="L11" s="172"/>
      <c r="M11" s="172">
        <f t="shared" ref="M11:M12" si="0">(((IF(L11&gt;G11,G11,IF(L11&lt;K11,K11,L11)))-(IF(L11&lt;G11,G11,IF(AND(L11&gt;=G11,L11&lt;H11),G11,IF(AND(L11&gt;=H11,L11&lt;I11),H11,IF(AND(L11&gt;=I11,L11&lt;J11),I11,IF(AND(L11&gt;=J11,L11&lt;K11),J11,IF(L11&gt;=K11,K11,"0"))))))))/(K11-J11))+IF(L11&lt;G11,"1",IF(AND(L11&gt;=G11,L11&lt;H11),"1",IF(AND(L11&gt;=H11,L11&lt;I11),"2",IF(AND(L11&gt;=I11,L11&lt;J11),"3",IF(AND(L11&gt;=J11,L11&lt;K11),"4",IF(L11&gt;=K11,"5","0"))))))</f>
        <v>5</v>
      </c>
      <c r="N11" s="172">
        <f t="shared" ref="N11:N16" si="1">SUM(M11*F11)/100</f>
        <v>0.125</v>
      </c>
      <c r="O11" s="130"/>
      <c r="P11" s="130"/>
      <c r="Q11" s="130"/>
      <c r="R11" s="130"/>
      <c r="S11" s="130"/>
      <c r="T11" s="130"/>
      <c r="U11" s="130"/>
      <c r="V11" s="130"/>
      <c r="W11" s="130"/>
      <c r="X11" s="130"/>
    </row>
    <row r="12" spans="1:24" ht="18.75" customHeight="1">
      <c r="A12" s="132"/>
      <c r="B12" s="56">
        <v>1.2</v>
      </c>
      <c r="C12" s="134" t="s">
        <v>92</v>
      </c>
      <c r="D12" s="116" t="s">
        <v>93</v>
      </c>
      <c r="E12" s="118" t="s">
        <v>94</v>
      </c>
      <c r="F12" s="122">
        <v>0.5</v>
      </c>
      <c r="G12" s="127">
        <v>18</v>
      </c>
      <c r="H12" s="127">
        <v>17.5</v>
      </c>
      <c r="I12" s="127">
        <v>17</v>
      </c>
      <c r="J12" s="127">
        <v>16.5</v>
      </c>
      <c r="K12" s="127">
        <v>16</v>
      </c>
      <c r="L12" s="128">
        <v>12.6</v>
      </c>
      <c r="M12" s="128">
        <f t="shared" si="0"/>
        <v>5</v>
      </c>
      <c r="N12" s="128">
        <f t="shared" si="1"/>
        <v>2.5000000000000001E-2</v>
      </c>
      <c r="O12" s="130"/>
      <c r="P12" s="130"/>
      <c r="Q12" s="130"/>
      <c r="R12" s="130"/>
      <c r="S12" s="130"/>
      <c r="T12" s="130"/>
      <c r="U12" s="130"/>
      <c r="V12" s="130"/>
      <c r="W12" s="130"/>
      <c r="X12" s="130"/>
    </row>
    <row r="13" spans="1:24" ht="18.75" customHeight="1">
      <c r="A13" s="132"/>
      <c r="B13" s="24">
        <v>1.3</v>
      </c>
      <c r="C13" s="114" t="s">
        <v>95</v>
      </c>
      <c r="D13" s="116">
        <v>0.6</v>
      </c>
      <c r="E13" s="118" t="s">
        <v>94</v>
      </c>
      <c r="F13" s="122">
        <v>0.5</v>
      </c>
      <c r="G13" s="127">
        <v>50</v>
      </c>
      <c r="H13" s="127">
        <v>55</v>
      </c>
      <c r="I13" s="127">
        <v>60</v>
      </c>
      <c r="J13" s="127">
        <v>65</v>
      </c>
      <c r="K13" s="127">
        <v>70</v>
      </c>
      <c r="L13" s="128">
        <v>47.37</v>
      </c>
      <c r="M13" s="128">
        <f>(((IF(L13&lt;G13,G13,IF(L13&gt;K13,K13,L13)))-(IF(L13&lt;G13,G13,IF(AND(L13&gt;=G13,L13&lt;H13),G13,IF(AND(L13&gt;=H13,L13&lt;I13),H13,IF(AND(L13&gt;=I13,L13&lt;J13),I13,IF(AND(L13&gt;=J13,L13&lt;K13),J13,IF(L13&gt;=K13,K13,"0"))))))))/(K13-J13))+IF(L13&lt;G13,"1",IF(AND(L13&gt;=G13,L13&lt;H13),"1",IF(AND(L13&gt;=H13,L13&lt;I13),"2",IF(AND(L13&gt;=I13,L13&lt;J13),"3",IF(AND(L13&gt;=J13,L13&lt;K13),"4",IF(L13&gt;=K13,"5","0"))))))</f>
        <v>1</v>
      </c>
      <c r="N13" s="128">
        <f t="shared" si="1"/>
        <v>5.0000000000000001E-3</v>
      </c>
      <c r="O13" s="130"/>
      <c r="P13" s="130"/>
      <c r="Q13" s="130"/>
      <c r="R13" s="130"/>
      <c r="S13" s="130"/>
      <c r="T13" s="130"/>
      <c r="U13" s="130"/>
      <c r="V13" s="130"/>
      <c r="W13" s="130"/>
      <c r="X13" s="130"/>
    </row>
    <row r="14" spans="1:24" ht="18.75" customHeight="1">
      <c r="A14" s="153"/>
      <c r="B14" s="155">
        <v>1.4</v>
      </c>
      <c r="C14" s="114" t="s">
        <v>96</v>
      </c>
      <c r="D14" s="116" t="s">
        <v>97</v>
      </c>
      <c r="E14" s="118" t="s">
        <v>94</v>
      </c>
      <c r="F14" s="122">
        <v>0.5</v>
      </c>
      <c r="G14" s="127">
        <v>7</v>
      </c>
      <c r="H14" s="127">
        <v>6</v>
      </c>
      <c r="I14" s="127">
        <v>5</v>
      </c>
      <c r="J14" s="127">
        <v>4</v>
      </c>
      <c r="K14" s="157">
        <v>3</v>
      </c>
      <c r="L14" s="128">
        <v>6.63</v>
      </c>
      <c r="M14" s="128">
        <f>(((IF(L14&gt;G14,G14,IF(L14&lt;K14,K14,L14)))-(IF(L14&lt;G14,G14,IF(AND(L14&gt;=G14,L14&lt;H14),G14,IF(AND(L14&gt;=H14,L14&lt;I14),H14,IF(AND(L14&gt;=I14,L14&lt;J14),I14,IF(AND(L14&gt;=J14,L14&lt;K14),J14,IF(L14&gt;=K14,K14,"0"))))))))/(K14-J14))+IF(L14&lt;G14,"1",IF(AND(L14&gt;=G14,L14&lt;H14),"1",IF(AND(L14&gt;=H14,L14&lt;I14),"2",IF(AND(L14&gt;=I14,L14&lt;J14),"3",IF(AND(L14&gt;=J14,L14&lt;K14),"4",IF(L14&gt;=K14,"5","0"))))))</f>
        <v>1.37</v>
      </c>
      <c r="N14" s="128">
        <f t="shared" si="1"/>
        <v>6.8500000000000002E-3</v>
      </c>
      <c r="O14" s="130"/>
      <c r="P14" s="130"/>
      <c r="Q14" s="130"/>
      <c r="R14" s="130"/>
      <c r="S14" s="130"/>
      <c r="T14" s="130"/>
      <c r="U14" s="130"/>
      <c r="V14" s="130"/>
      <c r="W14" s="130"/>
      <c r="X14" s="130"/>
    </row>
    <row r="15" spans="1:24" ht="18.75" customHeight="1">
      <c r="A15" s="159"/>
      <c r="B15" s="155">
        <v>1.5</v>
      </c>
      <c r="C15" s="114" t="s">
        <v>98</v>
      </c>
      <c r="D15" s="116">
        <v>0.6</v>
      </c>
      <c r="E15" s="118" t="s">
        <v>94</v>
      </c>
      <c r="F15" s="122">
        <v>0.5</v>
      </c>
      <c r="G15" s="127">
        <v>56</v>
      </c>
      <c r="H15" s="127">
        <v>58</v>
      </c>
      <c r="I15" s="127">
        <v>60</v>
      </c>
      <c r="J15" s="127">
        <v>62</v>
      </c>
      <c r="K15" s="127">
        <v>64</v>
      </c>
      <c r="L15" s="165">
        <v>54.76</v>
      </c>
      <c r="M15" s="128">
        <f t="shared" ref="M15:M16" si="2">(((IF(L15&lt;G15,G15,IF(L15&gt;K15,K15,L15)))-(IF(L15&lt;G15,G15,IF(AND(L15&gt;=G15,L15&lt;H15),G15,IF(AND(L15&gt;=H15,L15&lt;I15),H15,IF(AND(L15&gt;=I15,L15&lt;J15),I15,IF(AND(L15&gt;=J15,L15&lt;K15),J15,IF(L15&gt;=K15,K15,"0"))))))))/(K15-J15))+IF(L15&lt;G15,"1",IF(AND(L15&gt;=G15,L15&lt;H15),"1",IF(AND(L15&gt;=H15,L15&lt;I15),"2",IF(AND(L15&gt;=I15,L15&lt;J15),"3",IF(AND(L15&gt;=J15,L15&lt;K15),"4",IF(L15&gt;=K15,"5","0"))))))</f>
        <v>1</v>
      </c>
      <c r="N15" s="128">
        <f t="shared" si="1"/>
        <v>5.0000000000000001E-3</v>
      </c>
      <c r="O15" s="130"/>
      <c r="P15" s="130"/>
      <c r="Q15" s="130"/>
      <c r="R15" s="130"/>
      <c r="S15" s="130"/>
      <c r="T15" s="130"/>
      <c r="U15" s="130"/>
      <c r="V15" s="130"/>
      <c r="W15" s="130"/>
      <c r="X15" s="130"/>
    </row>
    <row r="16" spans="1:24" ht="18.75" customHeight="1">
      <c r="A16" s="159"/>
      <c r="B16" s="155">
        <v>1.6</v>
      </c>
      <c r="C16" s="114" t="s">
        <v>99</v>
      </c>
      <c r="D16" s="167">
        <v>0.6</v>
      </c>
      <c r="E16" s="167" t="s">
        <v>94</v>
      </c>
      <c r="F16" s="174">
        <v>0.5</v>
      </c>
      <c r="G16" s="180">
        <v>50</v>
      </c>
      <c r="H16" s="180">
        <v>55</v>
      </c>
      <c r="I16" s="180">
        <v>60</v>
      </c>
      <c r="J16" s="180">
        <v>65</v>
      </c>
      <c r="K16" s="180">
        <v>70</v>
      </c>
      <c r="L16" s="182">
        <v>46.68</v>
      </c>
      <c r="M16" s="128">
        <f t="shared" si="2"/>
        <v>1</v>
      </c>
      <c r="N16" s="128">
        <f t="shared" si="1"/>
        <v>5.0000000000000001E-3</v>
      </c>
      <c r="O16" s="130"/>
      <c r="P16" s="130"/>
      <c r="Q16" s="130"/>
      <c r="R16" s="130"/>
      <c r="S16" s="130"/>
      <c r="T16" s="130"/>
      <c r="U16" s="130"/>
      <c r="V16" s="130"/>
      <c r="W16" s="130"/>
      <c r="X16" s="130"/>
    </row>
    <row r="17" spans="1:24" ht="18.75" customHeight="1">
      <c r="A17" s="159" t="s">
        <v>39</v>
      </c>
      <c r="B17" s="155">
        <v>1.7</v>
      </c>
      <c r="C17" s="184" t="s">
        <v>100</v>
      </c>
      <c r="D17" s="187"/>
      <c r="E17" s="188"/>
      <c r="F17" s="192"/>
      <c r="G17" s="189"/>
      <c r="H17" s="189"/>
      <c r="I17" s="189"/>
      <c r="J17" s="189"/>
      <c r="K17" s="189"/>
      <c r="L17" s="194"/>
      <c r="M17" s="194"/>
      <c r="N17" s="196"/>
      <c r="O17" s="130"/>
      <c r="P17" s="130"/>
      <c r="Q17" s="130"/>
      <c r="R17" s="130"/>
      <c r="S17" s="130"/>
      <c r="T17" s="130"/>
      <c r="U17" s="130"/>
      <c r="V17" s="130"/>
      <c r="W17" s="130"/>
      <c r="X17" s="130"/>
    </row>
    <row r="18" spans="1:24" ht="18.75" customHeight="1">
      <c r="A18" s="159"/>
      <c r="B18" s="155"/>
      <c r="C18" s="114" t="s">
        <v>101</v>
      </c>
      <c r="D18" s="170">
        <v>0.7</v>
      </c>
      <c r="E18" s="170" t="s">
        <v>94</v>
      </c>
      <c r="F18" s="199">
        <v>1</v>
      </c>
      <c r="G18" s="171">
        <v>70</v>
      </c>
      <c r="H18" s="171">
        <v>75</v>
      </c>
      <c r="I18" s="171">
        <v>80</v>
      </c>
      <c r="J18" s="171">
        <v>85</v>
      </c>
      <c r="K18" s="171">
        <v>90</v>
      </c>
      <c r="L18" s="201">
        <v>40.33</v>
      </c>
      <c r="M18" s="128">
        <f t="shared" ref="M18:M21" si="3">(((IF(L18&lt;G18,G18,IF(L18&gt;K18,K18,L18)))-(IF(L18&lt;G18,G18,IF(AND(L18&gt;=G18,L18&lt;H18),G18,IF(AND(L18&gt;=H18,L18&lt;I18),H18,IF(AND(L18&gt;=I18,L18&lt;J18),I18,IF(AND(L18&gt;=J18,L18&lt;K18),J18,IF(L18&gt;=K18,K18,"0"))))))))/(K18-J18))+IF(L18&lt;G18,"1",IF(AND(L18&gt;=G18,L18&lt;H18),"1",IF(AND(L18&gt;=H18,L18&lt;I18),"2",IF(AND(L18&gt;=I18,L18&lt;J18),"3",IF(AND(L18&gt;=J18,L18&lt;K18),"4",IF(L18&gt;=K18,"5","0"))))))</f>
        <v>1</v>
      </c>
      <c r="N18" s="128">
        <f t="shared" ref="N18:N21" si="4">SUM(M18*F18)/100</f>
        <v>0.01</v>
      </c>
      <c r="O18" s="130"/>
      <c r="P18" s="130"/>
      <c r="Q18" s="130"/>
      <c r="R18" s="130"/>
      <c r="S18" s="130"/>
      <c r="T18" s="130"/>
      <c r="U18" s="130"/>
      <c r="V18" s="130"/>
      <c r="W18" s="130"/>
      <c r="X18" s="130"/>
    </row>
    <row r="19" spans="1:24" ht="18.75" customHeight="1">
      <c r="A19" s="159"/>
      <c r="B19" s="155"/>
      <c r="C19" s="114" t="s">
        <v>102</v>
      </c>
      <c r="D19" s="118">
        <v>0.2</v>
      </c>
      <c r="E19" s="118" t="s">
        <v>94</v>
      </c>
      <c r="F19" s="122">
        <v>0.7</v>
      </c>
      <c r="G19" s="127">
        <v>20</v>
      </c>
      <c r="H19" s="127">
        <v>21</v>
      </c>
      <c r="I19" s="127">
        <v>22</v>
      </c>
      <c r="J19" s="127">
        <v>23</v>
      </c>
      <c r="K19" s="127">
        <v>24</v>
      </c>
      <c r="L19" s="165">
        <v>18.420000000000002</v>
      </c>
      <c r="M19" s="128">
        <f t="shared" si="3"/>
        <v>1</v>
      </c>
      <c r="N19" s="128">
        <f t="shared" si="4"/>
        <v>6.9999999999999993E-3</v>
      </c>
      <c r="O19" s="130"/>
      <c r="P19" s="130"/>
      <c r="Q19" s="130"/>
      <c r="R19" s="130"/>
      <c r="S19" s="130"/>
      <c r="T19" s="130"/>
      <c r="U19" s="130"/>
      <c r="V19" s="130"/>
      <c r="W19" s="130"/>
      <c r="X19" s="130"/>
    </row>
    <row r="20" spans="1:24" ht="18.75" customHeight="1">
      <c r="A20" s="159"/>
      <c r="B20" s="155"/>
      <c r="C20" s="114" t="s">
        <v>103</v>
      </c>
      <c r="D20" s="116">
        <v>0.7</v>
      </c>
      <c r="E20" s="118" t="s">
        <v>94</v>
      </c>
      <c r="F20" s="122">
        <v>0.8</v>
      </c>
      <c r="G20" s="127">
        <v>70</v>
      </c>
      <c r="H20" s="127">
        <v>75</v>
      </c>
      <c r="I20" s="127">
        <v>80</v>
      </c>
      <c r="J20" s="127">
        <v>85</v>
      </c>
      <c r="K20" s="127">
        <v>90</v>
      </c>
      <c r="L20" s="165">
        <v>87.71</v>
      </c>
      <c r="M20" s="128">
        <f t="shared" si="3"/>
        <v>4.5419999999999989</v>
      </c>
      <c r="N20" s="128">
        <f t="shared" si="4"/>
        <v>3.6335999999999993E-2</v>
      </c>
      <c r="O20" s="130"/>
      <c r="P20" s="130"/>
      <c r="Q20" s="130"/>
      <c r="R20" s="130"/>
      <c r="S20" s="130"/>
      <c r="T20" s="130"/>
      <c r="U20" s="130"/>
      <c r="V20" s="130"/>
      <c r="W20" s="130"/>
      <c r="X20" s="130"/>
    </row>
    <row r="21" spans="1:24" ht="18.75" customHeight="1">
      <c r="A21" s="159" t="s">
        <v>39</v>
      </c>
      <c r="B21" s="155"/>
      <c r="C21" s="114" t="s">
        <v>104</v>
      </c>
      <c r="D21" s="118">
        <v>0.5</v>
      </c>
      <c r="E21" s="118" t="s">
        <v>94</v>
      </c>
      <c r="F21" s="122">
        <v>2.5</v>
      </c>
      <c r="G21" s="127">
        <v>50</v>
      </c>
      <c r="H21" s="127">
        <v>51</v>
      </c>
      <c r="I21" s="127">
        <v>52</v>
      </c>
      <c r="J21" s="127">
        <v>53</v>
      </c>
      <c r="K21" s="127">
        <v>54</v>
      </c>
      <c r="L21" s="165">
        <v>50.15</v>
      </c>
      <c r="M21" s="128">
        <f t="shared" si="3"/>
        <v>1.1499999999999986</v>
      </c>
      <c r="N21" s="128">
        <f t="shared" si="4"/>
        <v>2.8749999999999963E-2</v>
      </c>
      <c r="O21" s="130"/>
      <c r="P21" s="130"/>
      <c r="Q21" s="130"/>
      <c r="R21" s="130"/>
      <c r="S21" s="130"/>
      <c r="T21" s="130"/>
      <c r="U21" s="130"/>
      <c r="V21" s="130"/>
      <c r="W21" s="130"/>
      <c r="X21" s="130"/>
    </row>
    <row r="22" spans="1:24" ht="18.75" customHeight="1">
      <c r="A22" s="159"/>
      <c r="B22" s="155">
        <v>1.8</v>
      </c>
      <c r="C22" s="114" t="s">
        <v>105</v>
      </c>
      <c r="D22" s="187"/>
      <c r="E22" s="213"/>
      <c r="F22" s="207"/>
      <c r="G22" s="210"/>
      <c r="H22" s="211"/>
      <c r="I22" s="211"/>
      <c r="J22" s="211"/>
      <c r="K22" s="211"/>
      <c r="L22" s="196"/>
      <c r="M22" s="196"/>
      <c r="N22" s="196"/>
      <c r="O22" s="130"/>
      <c r="P22" s="130"/>
      <c r="Q22" s="130"/>
      <c r="R22" s="130"/>
      <c r="S22" s="130"/>
      <c r="T22" s="130"/>
      <c r="U22" s="130"/>
      <c r="V22" s="130"/>
      <c r="W22" s="130"/>
      <c r="X22" s="130"/>
    </row>
    <row r="23" spans="1:24" ht="18.75" customHeight="1">
      <c r="A23" s="112"/>
      <c r="B23" s="155"/>
      <c r="C23" s="114" t="s">
        <v>106</v>
      </c>
      <c r="D23" s="116">
        <v>0.7</v>
      </c>
      <c r="E23" s="118" t="s">
        <v>94</v>
      </c>
      <c r="F23" s="122">
        <v>0.5</v>
      </c>
      <c r="G23" s="127">
        <v>70</v>
      </c>
      <c r="H23" s="127">
        <v>75</v>
      </c>
      <c r="I23" s="127">
        <v>80</v>
      </c>
      <c r="J23" s="127">
        <v>85</v>
      </c>
      <c r="K23" s="127">
        <v>90</v>
      </c>
      <c r="L23" s="165"/>
      <c r="M23" s="128">
        <f t="shared" ref="M23:M24" si="5">(((IF(L23&lt;G23,G23,IF(L23&gt;K23,K23,L23)))-(IF(L23&lt;G23,G23,IF(AND(L23&gt;=G23,L23&lt;H23),G23,IF(AND(L23&gt;=H23,L23&lt;I23),H23,IF(AND(L23&gt;=I23,L23&lt;J23),I23,IF(AND(L23&gt;=J23,L23&lt;K23),J23,IF(L23&gt;=K23,K23,"0"))))))))/(K23-J23))+IF(L23&lt;G23,"1",IF(AND(L23&gt;=G23,L23&lt;H23),"1",IF(AND(L23&gt;=H23,L23&lt;I23),"2",IF(AND(L23&gt;=I23,L23&lt;J23),"3",IF(AND(L23&gt;=J23,L23&lt;K23),"4",IF(L23&gt;=K23,"5","0"))))))</f>
        <v>1</v>
      </c>
      <c r="N23" s="128">
        <f t="shared" ref="N23:N41" si="6">SUM(M23*F23)/100</f>
        <v>5.0000000000000001E-3</v>
      </c>
      <c r="O23" s="130"/>
      <c r="P23" s="130"/>
      <c r="Q23" s="130"/>
      <c r="R23" s="130"/>
      <c r="S23" s="130"/>
      <c r="T23" s="130"/>
      <c r="U23" s="130"/>
      <c r="V23" s="130"/>
      <c r="W23" s="130"/>
      <c r="X23" s="130"/>
    </row>
    <row r="24" spans="1:24" ht="18.75" customHeight="1">
      <c r="A24" s="112"/>
      <c r="B24" s="216"/>
      <c r="C24" s="114" t="s">
        <v>107</v>
      </c>
      <c r="D24" s="116">
        <v>0.56000000000000005</v>
      </c>
      <c r="E24" s="118" t="s">
        <v>94</v>
      </c>
      <c r="F24" s="122">
        <v>0.5</v>
      </c>
      <c r="G24" s="127">
        <v>40</v>
      </c>
      <c r="H24" s="127">
        <v>45</v>
      </c>
      <c r="I24" s="127">
        <v>50</v>
      </c>
      <c r="J24" s="127">
        <v>55</v>
      </c>
      <c r="K24" s="127">
        <v>60</v>
      </c>
      <c r="L24" s="165"/>
      <c r="M24" s="128">
        <f t="shared" si="5"/>
        <v>1</v>
      </c>
      <c r="N24" s="128">
        <f t="shared" si="6"/>
        <v>5.0000000000000001E-3</v>
      </c>
      <c r="O24" s="130"/>
      <c r="P24" s="130"/>
      <c r="Q24" s="130"/>
      <c r="R24" s="130"/>
      <c r="S24" s="130"/>
      <c r="T24" s="130"/>
      <c r="U24" s="130"/>
      <c r="V24" s="130"/>
      <c r="W24" s="130"/>
      <c r="X24" s="130"/>
    </row>
    <row r="25" spans="1:24" ht="18.75" customHeight="1">
      <c r="A25" s="112" t="s">
        <v>39</v>
      </c>
      <c r="B25" s="219">
        <v>1.9</v>
      </c>
      <c r="C25" s="114" t="s">
        <v>108</v>
      </c>
      <c r="D25" s="221"/>
      <c r="E25" s="118" t="s">
        <v>94</v>
      </c>
      <c r="F25" s="122">
        <v>2.5</v>
      </c>
      <c r="G25" s="127">
        <v>50</v>
      </c>
      <c r="H25" s="127">
        <v>45</v>
      </c>
      <c r="I25" s="127">
        <v>40</v>
      </c>
      <c r="J25" s="127">
        <v>35</v>
      </c>
      <c r="K25" s="127">
        <v>30</v>
      </c>
      <c r="L25" s="128">
        <v>9.61</v>
      </c>
      <c r="M25" s="128">
        <f t="shared" ref="M25:M26" si="7">(((IF(L25&gt;G25,G25,IF(L25&lt;K25,K25,L25)))-(IF(L25&lt;G25,G25,IF(AND(L25&gt;=G25,L25&lt;H25),G25,IF(AND(L25&gt;=H25,L25&lt;I25),H25,IF(AND(L25&gt;=I25,L25&lt;J25),I25,IF(AND(L25&gt;=J25,L25&lt;K25),J25,IF(L25&gt;=K25,K25,"0"))))))))/(K25-J25))+IF(L25&lt;G25,"1",IF(AND(L25&gt;=G25,L25&lt;H25),"1",IF(AND(L25&gt;=H25,L25&lt;I25),"2",IF(AND(L25&gt;=I25,L25&lt;J25),"3",IF(AND(L25&gt;=J25,L25&lt;K25),"4",IF(L25&gt;=K25,"5","0"))))))</f>
        <v>5</v>
      </c>
      <c r="N25" s="128">
        <f t="shared" si="6"/>
        <v>0.125</v>
      </c>
      <c r="O25" s="130"/>
      <c r="P25" s="130"/>
      <c r="Q25" s="130"/>
      <c r="R25" s="130"/>
      <c r="S25" s="130"/>
      <c r="T25" s="130"/>
      <c r="U25" s="130"/>
      <c r="V25" s="130"/>
      <c r="W25" s="130"/>
      <c r="X25" s="130"/>
    </row>
    <row r="26" spans="1:24" ht="18.75" customHeight="1">
      <c r="A26" s="225"/>
      <c r="B26" s="216">
        <v>1.1000000000000001</v>
      </c>
      <c r="C26" s="114" t="s">
        <v>109</v>
      </c>
      <c r="D26" s="116" t="s">
        <v>110</v>
      </c>
      <c r="E26" s="118" t="s">
        <v>94</v>
      </c>
      <c r="F26" s="229">
        <v>1</v>
      </c>
      <c r="G26" s="127">
        <v>20</v>
      </c>
      <c r="H26" s="127">
        <v>18</v>
      </c>
      <c r="I26" s="127">
        <v>16</v>
      </c>
      <c r="J26" s="127">
        <v>14</v>
      </c>
      <c r="K26" s="127">
        <v>12</v>
      </c>
      <c r="L26" s="165">
        <v>10.53</v>
      </c>
      <c r="M26" s="128">
        <f t="shared" si="7"/>
        <v>5</v>
      </c>
      <c r="N26" s="128">
        <f t="shared" si="6"/>
        <v>0.05</v>
      </c>
      <c r="O26" s="130"/>
      <c r="P26" s="130"/>
      <c r="Q26" s="130"/>
      <c r="R26" s="130"/>
      <c r="S26" s="130"/>
      <c r="T26" s="130"/>
      <c r="U26" s="130"/>
      <c r="V26" s="130"/>
      <c r="W26" s="130"/>
      <c r="X26" s="130"/>
    </row>
    <row r="27" spans="1:24" ht="18.75" customHeight="1">
      <c r="A27" s="225"/>
      <c r="B27" s="216">
        <v>1.1100000000000001</v>
      </c>
      <c r="C27" s="134" t="s">
        <v>111</v>
      </c>
      <c r="D27" s="221" t="s">
        <v>112</v>
      </c>
      <c r="E27" s="118" t="s">
        <v>94</v>
      </c>
      <c r="F27" s="122">
        <v>0.5</v>
      </c>
      <c r="G27" s="157">
        <v>30</v>
      </c>
      <c r="H27" s="127">
        <v>40</v>
      </c>
      <c r="I27" s="127">
        <v>50</v>
      </c>
      <c r="J27" s="127">
        <v>60</v>
      </c>
      <c r="K27" s="127">
        <v>70</v>
      </c>
      <c r="L27" s="182">
        <v>5.26</v>
      </c>
      <c r="M27" s="128">
        <f t="shared" ref="M27:M30" si="8">(((IF(L27&lt;G27,G27,IF(L27&gt;K27,K27,L27)))-(IF(L27&lt;G27,G27,IF(AND(L27&gt;=G27,L27&lt;H27),G27,IF(AND(L27&gt;=H27,L27&lt;I27),H27,IF(AND(L27&gt;=I27,L27&lt;J27),I27,IF(AND(L27&gt;=J27,L27&lt;K27),J27,IF(L27&gt;=K27,K27,"0"))))))))/(K27-J27))+IF(L27&lt;G27,"1",IF(AND(L27&gt;=G27,L27&lt;H27),"1",IF(AND(L27&gt;=H27,L27&lt;I27),"2",IF(AND(L27&gt;=I27,L27&lt;J27),"3",IF(AND(L27&gt;=J27,L27&lt;K27),"4",IF(L27&gt;=K27,"5","0"))))))</f>
        <v>1</v>
      </c>
      <c r="N27" s="128">
        <f t="shared" si="6"/>
        <v>5.0000000000000001E-3</v>
      </c>
      <c r="O27" s="130"/>
      <c r="P27" s="130"/>
      <c r="Q27" s="130"/>
      <c r="R27" s="130"/>
      <c r="S27" s="130"/>
      <c r="T27" s="130"/>
      <c r="U27" s="130"/>
      <c r="V27" s="130"/>
      <c r="W27" s="130"/>
      <c r="X27" s="130"/>
    </row>
    <row r="28" spans="1:24" ht="18.75" customHeight="1">
      <c r="A28" s="112" t="s">
        <v>113</v>
      </c>
      <c r="B28" s="216">
        <v>1.1200000000000001</v>
      </c>
      <c r="C28" s="114" t="s">
        <v>114</v>
      </c>
      <c r="D28" s="118">
        <v>0.47</v>
      </c>
      <c r="E28" s="118" t="s">
        <v>94</v>
      </c>
      <c r="F28" s="122">
        <v>1</v>
      </c>
      <c r="G28" s="127">
        <v>43</v>
      </c>
      <c r="H28" s="127">
        <v>45</v>
      </c>
      <c r="I28" s="127">
        <v>47</v>
      </c>
      <c r="J28" s="127">
        <v>49</v>
      </c>
      <c r="K28" s="127">
        <v>51</v>
      </c>
      <c r="L28" s="165">
        <v>50.11</v>
      </c>
      <c r="M28" s="128">
        <f t="shared" si="8"/>
        <v>4.5549999999999997</v>
      </c>
      <c r="N28" s="128">
        <f t="shared" si="6"/>
        <v>4.555E-2</v>
      </c>
      <c r="O28" s="130"/>
      <c r="P28" s="130"/>
      <c r="Q28" s="130"/>
      <c r="R28" s="130"/>
      <c r="S28" s="130"/>
      <c r="T28" s="130"/>
      <c r="U28" s="130"/>
      <c r="V28" s="130"/>
      <c r="W28" s="130"/>
      <c r="X28" s="130"/>
    </row>
    <row r="29" spans="1:24" ht="18.75" customHeight="1">
      <c r="A29" s="225" t="s">
        <v>39</v>
      </c>
      <c r="B29" s="216">
        <v>1.1299999999999999</v>
      </c>
      <c r="C29" s="236" t="s">
        <v>115</v>
      </c>
      <c r="D29" s="116">
        <v>0.6</v>
      </c>
      <c r="E29" s="239" t="s">
        <v>116</v>
      </c>
      <c r="F29" s="199">
        <v>2.5</v>
      </c>
      <c r="G29" s="240">
        <v>30</v>
      </c>
      <c r="H29" s="240">
        <v>40</v>
      </c>
      <c r="I29" s="240">
        <v>50</v>
      </c>
      <c r="J29" s="240">
        <v>60</v>
      </c>
      <c r="K29" s="240">
        <v>70</v>
      </c>
      <c r="L29" s="215">
        <v>96.24</v>
      </c>
      <c r="M29" s="128">
        <f t="shared" si="8"/>
        <v>5</v>
      </c>
      <c r="N29" s="128">
        <f t="shared" si="6"/>
        <v>0.125</v>
      </c>
      <c r="O29" s="130"/>
      <c r="P29" s="130"/>
      <c r="Q29" s="130"/>
      <c r="R29" s="130"/>
      <c r="S29" s="130"/>
      <c r="T29" s="130"/>
      <c r="U29" s="130"/>
      <c r="V29" s="130"/>
      <c r="W29" s="130"/>
      <c r="X29" s="130"/>
    </row>
    <row r="30" spans="1:24" ht="18.75" customHeight="1">
      <c r="A30" s="225" t="s">
        <v>113</v>
      </c>
      <c r="B30" s="216">
        <v>1.1399999999999999</v>
      </c>
      <c r="C30" s="242" t="s">
        <v>117</v>
      </c>
      <c r="D30" s="243"/>
      <c r="E30" s="118" t="s">
        <v>94</v>
      </c>
      <c r="F30" s="246">
        <v>1</v>
      </c>
      <c r="G30" s="248">
        <v>30</v>
      </c>
      <c r="H30" s="248">
        <v>40</v>
      </c>
      <c r="I30" s="248">
        <v>50</v>
      </c>
      <c r="J30" s="248">
        <v>60</v>
      </c>
      <c r="K30" s="248">
        <v>70</v>
      </c>
      <c r="L30" s="223"/>
      <c r="M30" s="128">
        <f t="shared" si="8"/>
        <v>1</v>
      </c>
      <c r="N30" s="128">
        <f t="shared" si="6"/>
        <v>0.01</v>
      </c>
      <c r="O30" s="130"/>
      <c r="P30" s="130"/>
      <c r="Q30" s="130"/>
      <c r="R30" s="130"/>
      <c r="S30" s="130"/>
      <c r="T30" s="130"/>
      <c r="U30" s="130"/>
      <c r="V30" s="130"/>
      <c r="W30" s="130"/>
      <c r="X30" s="130"/>
    </row>
    <row r="31" spans="1:24" ht="18.75" customHeight="1">
      <c r="A31" s="225" t="s">
        <v>113</v>
      </c>
      <c r="B31" s="249">
        <v>1.1499999999999999</v>
      </c>
      <c r="C31" s="250" t="s">
        <v>118</v>
      </c>
      <c r="D31" s="116" t="s">
        <v>53</v>
      </c>
      <c r="E31" s="118" t="s">
        <v>119</v>
      </c>
      <c r="F31" s="251">
        <v>0</v>
      </c>
      <c r="G31" s="253" t="s">
        <v>121</v>
      </c>
      <c r="H31" s="180" t="s">
        <v>122</v>
      </c>
      <c r="I31" s="180" t="s">
        <v>123</v>
      </c>
      <c r="J31" s="180" t="s">
        <v>124</v>
      </c>
      <c r="K31" s="180" t="s">
        <v>125</v>
      </c>
      <c r="L31" s="165"/>
      <c r="M31" s="215"/>
      <c r="N31" s="128">
        <f t="shared" si="6"/>
        <v>0</v>
      </c>
      <c r="O31" s="130"/>
      <c r="P31" s="130"/>
      <c r="Q31" s="130"/>
      <c r="R31" s="130"/>
      <c r="S31" s="130"/>
      <c r="T31" s="130"/>
      <c r="U31" s="130"/>
      <c r="V31" s="130"/>
      <c r="W31" s="130"/>
      <c r="X31" s="130"/>
    </row>
    <row r="32" spans="1:24" ht="18.75" customHeight="1">
      <c r="A32" s="225"/>
      <c r="B32" s="216">
        <v>1.1599999999999999</v>
      </c>
      <c r="C32" s="134" t="s">
        <v>126</v>
      </c>
      <c r="D32" s="116" t="s">
        <v>127</v>
      </c>
      <c r="E32" s="118" t="s">
        <v>119</v>
      </c>
      <c r="F32" s="254">
        <v>1</v>
      </c>
      <c r="G32" s="255" t="s">
        <v>128</v>
      </c>
      <c r="H32" s="127" t="s">
        <v>129</v>
      </c>
      <c r="I32" s="127" t="s">
        <v>123</v>
      </c>
      <c r="J32" s="127" t="s">
        <v>124</v>
      </c>
      <c r="K32" s="127" t="s">
        <v>130</v>
      </c>
      <c r="L32" s="165"/>
      <c r="M32" s="215"/>
      <c r="N32" s="128">
        <f t="shared" si="6"/>
        <v>0</v>
      </c>
      <c r="O32" s="130"/>
      <c r="P32" s="130"/>
      <c r="Q32" s="130"/>
      <c r="R32" s="130"/>
      <c r="S32" s="130"/>
      <c r="T32" s="130"/>
      <c r="U32" s="130"/>
      <c r="V32" s="130"/>
      <c r="W32" s="130"/>
      <c r="X32" s="130"/>
    </row>
    <row r="33" spans="1:24" ht="18.75" customHeight="1">
      <c r="A33" s="225"/>
      <c r="B33" s="216">
        <v>1.17</v>
      </c>
      <c r="C33" s="114" t="s">
        <v>131</v>
      </c>
      <c r="D33" s="116" t="s">
        <v>132</v>
      </c>
      <c r="E33" s="118" t="s">
        <v>133</v>
      </c>
      <c r="F33" s="254">
        <v>0</v>
      </c>
      <c r="G33" s="256" t="s">
        <v>134</v>
      </c>
      <c r="H33" s="257"/>
      <c r="I33" s="257"/>
      <c r="J33" s="257"/>
      <c r="K33" s="256" t="s">
        <v>135</v>
      </c>
      <c r="L33" s="165"/>
      <c r="M33" s="215"/>
      <c r="N33" s="128">
        <f t="shared" si="6"/>
        <v>0</v>
      </c>
      <c r="O33" s="130"/>
      <c r="P33" s="130"/>
      <c r="Q33" s="130"/>
      <c r="R33" s="130"/>
      <c r="S33" s="130"/>
      <c r="T33" s="130"/>
      <c r="U33" s="130"/>
      <c r="V33" s="130"/>
      <c r="W33" s="130"/>
      <c r="X33" s="130"/>
    </row>
    <row r="34" spans="1:24" ht="18.75" customHeight="1">
      <c r="A34" s="112"/>
      <c r="B34" s="216">
        <v>1.18</v>
      </c>
      <c r="C34" s="250" t="s">
        <v>136</v>
      </c>
      <c r="D34" s="258" t="s">
        <v>127</v>
      </c>
      <c r="E34" s="118" t="s">
        <v>116</v>
      </c>
      <c r="F34" s="254">
        <v>1</v>
      </c>
      <c r="G34" s="253" t="s">
        <v>121</v>
      </c>
      <c r="H34" s="180" t="s">
        <v>122</v>
      </c>
      <c r="I34" s="180" t="s">
        <v>123</v>
      </c>
      <c r="J34" s="180" t="s">
        <v>124</v>
      </c>
      <c r="K34" s="180" t="s">
        <v>125</v>
      </c>
      <c r="L34" s="165">
        <v>3</v>
      </c>
      <c r="M34" s="215">
        <v>3</v>
      </c>
      <c r="N34" s="128">
        <f t="shared" si="6"/>
        <v>0.03</v>
      </c>
      <c r="O34" s="130"/>
      <c r="P34" s="130"/>
      <c r="Q34" s="130"/>
      <c r="R34" s="130"/>
      <c r="S34" s="130"/>
      <c r="T34" s="130"/>
      <c r="U34" s="130"/>
      <c r="V34" s="130"/>
      <c r="W34" s="130"/>
      <c r="X34" s="130"/>
    </row>
    <row r="35" spans="1:24" ht="18.75" customHeight="1">
      <c r="A35" s="225" t="s">
        <v>39</v>
      </c>
      <c r="B35" s="259">
        <v>1.19</v>
      </c>
      <c r="C35" s="260" t="s">
        <v>137</v>
      </c>
      <c r="D35" s="261">
        <v>0.54</v>
      </c>
      <c r="E35" s="262" t="s">
        <v>94</v>
      </c>
      <c r="F35" s="264">
        <v>2.5</v>
      </c>
      <c r="G35" s="127">
        <v>52</v>
      </c>
      <c r="H35" s="127">
        <v>53</v>
      </c>
      <c r="I35" s="127">
        <v>54</v>
      </c>
      <c r="J35" s="265">
        <v>55</v>
      </c>
      <c r="K35" s="127">
        <v>56</v>
      </c>
      <c r="L35" s="215">
        <v>73</v>
      </c>
      <c r="M35" s="128">
        <f>(((IF(L35&lt;G35,G35,IF(L35&gt;K35,K35,L35)))-(IF(L35&lt;G35,G35,IF(AND(L35&gt;=G35,L35&lt;H35),G35,IF(AND(L35&gt;=H35,L35&lt;I35),H35,IF(AND(L35&gt;=I35,L35&lt;J35),I35,IF(AND(L35&gt;=J35,L35&lt;K35),J35,IF(L35&gt;=K35,K35,"0"))))))))/(K35-J35))+IF(L35&lt;G35,"1",IF(AND(L35&gt;=G35,L35&lt;H35),"1",IF(AND(L35&gt;=H35,L35&lt;I35),"2",IF(AND(L35&gt;=I35,L35&lt;J35),"3",IF(AND(L35&gt;=J35,L35&lt;K35),"4",IF(L35&gt;=K35,"5","0"))))))</f>
        <v>5</v>
      </c>
      <c r="N35" s="128">
        <f t="shared" si="6"/>
        <v>0.125</v>
      </c>
    </row>
    <row r="36" spans="1:24" ht="18.75" customHeight="1">
      <c r="A36" s="225" t="s">
        <v>138</v>
      </c>
      <c r="B36" s="259">
        <v>1.2</v>
      </c>
      <c r="C36" s="267" t="s">
        <v>139</v>
      </c>
      <c r="D36" s="268" t="s">
        <v>130</v>
      </c>
      <c r="E36" s="272" t="s">
        <v>116</v>
      </c>
      <c r="F36" s="271">
        <v>3</v>
      </c>
      <c r="G36" s="255" t="s">
        <v>128</v>
      </c>
      <c r="H36" s="127" t="s">
        <v>129</v>
      </c>
      <c r="I36" s="180" t="s">
        <v>123</v>
      </c>
      <c r="J36" s="180" t="s">
        <v>124</v>
      </c>
      <c r="K36" s="127" t="s">
        <v>130</v>
      </c>
      <c r="L36" s="215">
        <v>5</v>
      </c>
      <c r="M36" s="215">
        <v>5</v>
      </c>
      <c r="N36" s="128">
        <f t="shared" si="6"/>
        <v>0.15</v>
      </c>
    </row>
    <row r="37" spans="1:24" ht="18.75" customHeight="1">
      <c r="A37" s="225" t="s">
        <v>113</v>
      </c>
      <c r="B37" s="259">
        <v>1.21</v>
      </c>
      <c r="C37" s="134" t="s">
        <v>142</v>
      </c>
      <c r="D37" s="273">
        <v>0.87</v>
      </c>
      <c r="E37" s="274" t="s">
        <v>143</v>
      </c>
      <c r="F37" s="275">
        <v>1</v>
      </c>
      <c r="G37" s="276">
        <v>79</v>
      </c>
      <c r="H37" s="276">
        <v>81</v>
      </c>
      <c r="I37" s="276">
        <v>83</v>
      </c>
      <c r="J37" s="276">
        <v>85</v>
      </c>
      <c r="K37" s="276">
        <v>87</v>
      </c>
      <c r="L37" s="215">
        <v>0</v>
      </c>
      <c r="M37" s="128">
        <f>(((IF(L37&lt;G37,G37,IF(L37&gt;K37,K37,L37)))-(IF(L37&lt;G37,G37,IF(AND(L37&gt;=G37,L37&lt;H37),G37,IF(AND(L37&gt;=H37,L37&lt;I37),H37,IF(AND(L37&gt;=I37,L37&lt;J37),I37,IF(AND(L37&gt;=J37,L37&lt;K37),J37,IF(L37&gt;=K37,K37,"0"))))))))/(K37-J37))+IF(L37&lt;G37,"1",IF(AND(L37&gt;=G37,L37&lt;H37),"1",IF(AND(L37&gt;=H37,L37&lt;I37),"2",IF(AND(L37&gt;=I37,L37&lt;J37),"3",IF(AND(L37&gt;=J37,L37&lt;K37),"4",IF(L37&gt;=K37,"5","0"))))))</f>
        <v>1</v>
      </c>
      <c r="N37" s="128">
        <f t="shared" si="6"/>
        <v>0.01</v>
      </c>
    </row>
    <row r="38" spans="1:24" ht="18.75" customHeight="1">
      <c r="A38" s="112" t="s">
        <v>39</v>
      </c>
      <c r="B38" s="259">
        <v>1.22</v>
      </c>
      <c r="C38" s="260" t="s">
        <v>144</v>
      </c>
      <c r="D38" s="268" t="s">
        <v>232</v>
      </c>
      <c r="E38" s="262" t="s">
        <v>94</v>
      </c>
      <c r="F38" s="275">
        <v>2.5</v>
      </c>
      <c r="G38" s="127">
        <v>4</v>
      </c>
      <c r="H38" s="127">
        <v>3.6</v>
      </c>
      <c r="I38" s="127">
        <v>3.2</v>
      </c>
      <c r="J38" s="127">
        <v>2.8</v>
      </c>
      <c r="K38" s="127">
        <v>2.4</v>
      </c>
      <c r="L38" s="215">
        <v>0</v>
      </c>
      <c r="M38" s="128">
        <f t="shared" ref="M38:M40" si="9">(((IF(L38&gt;G38,G38,IF(L38&lt;K38,K38,L38)))-(IF(L38&lt;G38,G38,IF(AND(L38&gt;=G38,L38&lt;H38),G38,IF(AND(L38&gt;=H38,L38&lt;I38),H38,IF(AND(L38&gt;=I38,L38&lt;J38),I38,IF(AND(L38&gt;=J38,L38&lt;K38),J38,IF(L38&gt;=K38,K38,"0"))))))))/(K38-J38))+IF(L38&lt;G38,"1",IF(AND(L38&gt;=G38,L38&lt;H38),"1",IF(AND(L38&gt;=H38,L38&lt;I38),"2",IF(AND(L38&gt;=I38,L38&lt;J38),"3",IF(AND(L38&gt;=J38,L38&lt;K38),"4",IF(L38&gt;=K38,"5","0"))))))</f>
        <v>5.0000000000000009</v>
      </c>
      <c r="N38" s="128">
        <f t="shared" si="6"/>
        <v>0.12500000000000003</v>
      </c>
    </row>
    <row r="39" spans="1:24" ht="18.75" customHeight="1">
      <c r="A39" s="112" t="s">
        <v>39</v>
      </c>
      <c r="B39" s="259">
        <v>1.23</v>
      </c>
      <c r="C39" s="278" t="s">
        <v>146</v>
      </c>
      <c r="D39" s="268" t="s">
        <v>234</v>
      </c>
      <c r="E39" s="262" t="s">
        <v>94</v>
      </c>
      <c r="F39" s="275">
        <v>2.5</v>
      </c>
      <c r="G39" s="180">
        <v>22</v>
      </c>
      <c r="H39" s="180">
        <v>21.75</v>
      </c>
      <c r="I39" s="180">
        <v>21.5</v>
      </c>
      <c r="J39" s="180">
        <v>21.25</v>
      </c>
      <c r="K39" s="180">
        <v>21</v>
      </c>
      <c r="L39" s="215">
        <v>0</v>
      </c>
      <c r="M39" s="128">
        <f t="shared" si="9"/>
        <v>5</v>
      </c>
      <c r="N39" s="128">
        <f t="shared" si="6"/>
        <v>0.125</v>
      </c>
    </row>
    <row r="40" spans="1:24" ht="18.75" customHeight="1">
      <c r="A40" s="534" t="s">
        <v>39</v>
      </c>
      <c r="B40" s="279">
        <v>1.24</v>
      </c>
      <c r="C40" s="280" t="s">
        <v>148</v>
      </c>
      <c r="D40" s="281" t="s">
        <v>149</v>
      </c>
      <c r="E40" s="262" t="s">
        <v>94</v>
      </c>
      <c r="F40" s="282">
        <v>1.3</v>
      </c>
      <c r="G40" s="127">
        <v>2.4</v>
      </c>
      <c r="H40" s="127">
        <v>2.2000000000000002</v>
      </c>
      <c r="I40" s="127">
        <v>2</v>
      </c>
      <c r="J40" s="127">
        <v>1.8</v>
      </c>
      <c r="K40" s="127">
        <v>1.6</v>
      </c>
      <c r="L40" s="182">
        <v>1.06</v>
      </c>
      <c r="M40" s="128">
        <f t="shared" si="9"/>
        <v>5</v>
      </c>
      <c r="N40" s="128">
        <f t="shared" si="6"/>
        <v>6.5000000000000002E-2</v>
      </c>
    </row>
    <row r="41" spans="1:24" ht="18.75" customHeight="1">
      <c r="A41" s="535"/>
      <c r="B41" s="259"/>
      <c r="C41" s="285" t="s">
        <v>151</v>
      </c>
      <c r="D41" s="281">
        <v>0.1</v>
      </c>
      <c r="E41" s="286" t="s">
        <v>94</v>
      </c>
      <c r="F41" s="288">
        <v>1.2</v>
      </c>
      <c r="G41" s="289">
        <v>6</v>
      </c>
      <c r="H41" s="289">
        <v>8</v>
      </c>
      <c r="I41" s="289">
        <v>10</v>
      </c>
      <c r="J41" s="289">
        <v>12</v>
      </c>
      <c r="K41" s="289">
        <v>14</v>
      </c>
      <c r="L41" s="284">
        <v>2.11</v>
      </c>
      <c r="M41" s="128">
        <f>(((IF(L41&lt;G41,G41,IF(L41&gt;K41,K41,L41)))-(IF(L41&lt;G41,G41,IF(AND(L41&gt;=G41,L41&lt;H41),G41,IF(AND(L41&gt;=H41,L41&lt;I41),H41,IF(AND(L41&gt;=I41,L41&lt;J41),I41,IF(AND(L41&gt;=J41,L41&lt;K41),J41,IF(L41&gt;=K41,K41,"0"))))))))/(K41-J41))+IF(L41&lt;G41,"1",IF(AND(L41&gt;=G41,L41&lt;H41),"1",IF(AND(L41&gt;=H41,L41&lt;I41),"2",IF(AND(L41&gt;=I41,L41&lt;J41),"3",IF(AND(L41&gt;=J41,L41&lt;K41),"4",IF(L41&gt;=K41,"5","0"))))))</f>
        <v>1</v>
      </c>
      <c r="N41" s="128">
        <f t="shared" si="6"/>
        <v>1.2E-2</v>
      </c>
    </row>
    <row r="42" spans="1:24" ht="18.75" customHeight="1">
      <c r="A42" s="112" t="s">
        <v>113</v>
      </c>
      <c r="B42" s="259">
        <v>1.25</v>
      </c>
      <c r="C42" s="290" t="s">
        <v>153</v>
      </c>
      <c r="D42" s="291"/>
      <c r="E42" s="292"/>
      <c r="F42" s="294"/>
      <c r="G42" s="189"/>
      <c r="H42" s="295"/>
      <c r="I42" s="295"/>
      <c r="J42" s="295"/>
      <c r="K42" s="295"/>
      <c r="L42" s="194"/>
      <c r="M42" s="194"/>
      <c r="N42" s="196"/>
    </row>
    <row r="43" spans="1:24" ht="18.75" customHeight="1">
      <c r="A43" s="112"/>
      <c r="B43" s="259"/>
      <c r="C43" s="134" t="s">
        <v>154</v>
      </c>
      <c r="D43" s="41" t="s">
        <v>130</v>
      </c>
      <c r="E43" s="296" t="s">
        <v>116</v>
      </c>
      <c r="F43" s="297">
        <v>0.5</v>
      </c>
      <c r="G43" s="240" t="s">
        <v>121</v>
      </c>
      <c r="H43" s="299" t="s">
        <v>122</v>
      </c>
      <c r="I43" s="299" t="s">
        <v>123</v>
      </c>
      <c r="J43" s="299" t="s">
        <v>124</v>
      </c>
      <c r="K43" s="299" t="s">
        <v>125</v>
      </c>
      <c r="L43" s="39"/>
      <c r="M43" s="39">
        <v>3</v>
      </c>
      <c r="N43" s="128">
        <f t="shared" ref="N43:N45" si="10">SUM(M43*F43)/100</f>
        <v>1.4999999999999999E-2</v>
      </c>
    </row>
    <row r="44" spans="1:24" ht="18.75" customHeight="1">
      <c r="A44" s="112"/>
      <c r="B44" s="259"/>
      <c r="C44" s="114" t="s">
        <v>155</v>
      </c>
      <c r="D44" s="300" t="s">
        <v>130</v>
      </c>
      <c r="E44" s="301" t="s">
        <v>116</v>
      </c>
      <c r="F44" s="297">
        <v>0.5</v>
      </c>
      <c r="G44" s="302" t="s">
        <v>121</v>
      </c>
      <c r="H44" s="303" t="s">
        <v>122</v>
      </c>
      <c r="I44" s="303" t="s">
        <v>123</v>
      </c>
      <c r="J44" s="303" t="s">
        <v>124</v>
      </c>
      <c r="K44" s="303" t="s">
        <v>125</v>
      </c>
      <c r="L44" s="215"/>
      <c r="M44" s="215">
        <v>0</v>
      </c>
      <c r="N44" s="128">
        <f t="shared" si="10"/>
        <v>0</v>
      </c>
    </row>
    <row r="45" spans="1:24" ht="18.75" customHeight="1">
      <c r="A45" s="112"/>
      <c r="B45" s="259"/>
      <c r="C45" s="134" t="s">
        <v>156</v>
      </c>
      <c r="D45" s="304" t="s">
        <v>130</v>
      </c>
      <c r="E45" s="305" t="s">
        <v>116</v>
      </c>
      <c r="F45" s="307">
        <v>0.5</v>
      </c>
      <c r="G45" s="248" t="s">
        <v>121</v>
      </c>
      <c r="H45" s="308" t="s">
        <v>122</v>
      </c>
      <c r="I45" s="308" t="s">
        <v>123</v>
      </c>
      <c r="J45" s="308" t="s">
        <v>124</v>
      </c>
      <c r="K45" s="308" t="s">
        <v>125</v>
      </c>
      <c r="L45" s="284"/>
      <c r="M45" s="284">
        <v>0</v>
      </c>
      <c r="N45" s="128">
        <f t="shared" si="10"/>
        <v>0</v>
      </c>
    </row>
    <row r="46" spans="1:24" ht="18.75" customHeight="1">
      <c r="A46" s="112" t="s">
        <v>113</v>
      </c>
      <c r="B46" s="259">
        <v>1.26</v>
      </c>
      <c r="C46" s="290" t="s">
        <v>157</v>
      </c>
      <c r="D46" s="309"/>
      <c r="E46" s="292"/>
      <c r="F46" s="294"/>
      <c r="G46" s="189"/>
      <c r="H46" s="295"/>
      <c r="I46" s="295"/>
      <c r="J46" s="295"/>
      <c r="K46" s="295"/>
      <c r="L46" s="194"/>
      <c r="M46" s="194"/>
      <c r="N46" s="196"/>
    </row>
    <row r="47" spans="1:24" ht="18.75" customHeight="1">
      <c r="A47" s="225"/>
      <c r="B47" s="259"/>
      <c r="C47" s="114" t="s">
        <v>158</v>
      </c>
      <c r="D47" s="41" t="s">
        <v>130</v>
      </c>
      <c r="E47" s="296" t="s">
        <v>116</v>
      </c>
      <c r="F47" s="254">
        <v>0.5</v>
      </c>
      <c r="G47" s="240" t="s">
        <v>121</v>
      </c>
      <c r="H47" s="299" t="s">
        <v>122</v>
      </c>
      <c r="I47" s="299" t="s">
        <v>123</v>
      </c>
      <c r="J47" s="299" t="s">
        <v>124</v>
      </c>
      <c r="K47" s="299" t="s">
        <v>125</v>
      </c>
      <c r="L47" s="39"/>
      <c r="M47" s="39">
        <v>3</v>
      </c>
      <c r="N47" s="128">
        <f t="shared" ref="N47:N53" si="11">SUM(M47*F47)/100</f>
        <v>1.4999999999999999E-2</v>
      </c>
    </row>
    <row r="48" spans="1:24" ht="18.75" customHeight="1">
      <c r="A48" s="225"/>
      <c r="B48" s="259"/>
      <c r="C48" s="114" t="s">
        <v>159</v>
      </c>
      <c r="D48" s="155" t="s">
        <v>130</v>
      </c>
      <c r="E48" s="301" t="s">
        <v>116</v>
      </c>
      <c r="F48" s="254">
        <v>0.5</v>
      </c>
      <c r="G48" s="302" t="s">
        <v>121</v>
      </c>
      <c r="H48" s="303" t="s">
        <v>122</v>
      </c>
      <c r="I48" s="303" t="s">
        <v>123</v>
      </c>
      <c r="J48" s="303" t="s">
        <v>124</v>
      </c>
      <c r="K48" s="303" t="s">
        <v>125</v>
      </c>
      <c r="L48" s="223"/>
      <c r="M48" s="223">
        <v>0</v>
      </c>
      <c r="N48" s="128">
        <f t="shared" si="11"/>
        <v>0</v>
      </c>
    </row>
    <row r="49" spans="1:14" ht="18.75" customHeight="1">
      <c r="A49" s="225"/>
      <c r="B49" s="312"/>
      <c r="C49" s="313" t="s">
        <v>160</v>
      </c>
      <c r="D49" s="300" t="s">
        <v>130</v>
      </c>
      <c r="E49" s="301" t="s">
        <v>116</v>
      </c>
      <c r="F49" s="254">
        <v>0.5</v>
      </c>
      <c r="G49" s="302" t="s">
        <v>121</v>
      </c>
      <c r="H49" s="303" t="s">
        <v>122</v>
      </c>
      <c r="I49" s="303" t="s">
        <v>123</v>
      </c>
      <c r="J49" s="303" t="s">
        <v>124</v>
      </c>
      <c r="K49" s="303" t="s">
        <v>125</v>
      </c>
      <c r="L49" s="215"/>
      <c r="M49" s="215">
        <v>0</v>
      </c>
      <c r="N49" s="128">
        <f t="shared" si="11"/>
        <v>0</v>
      </c>
    </row>
    <row r="50" spans="1:14" ht="18.75" customHeight="1">
      <c r="A50" s="225"/>
      <c r="B50" s="259"/>
      <c r="C50" s="114" t="s">
        <v>161</v>
      </c>
      <c r="D50" s="300">
        <v>1</v>
      </c>
      <c r="E50" s="301" t="s">
        <v>116</v>
      </c>
      <c r="F50" s="254">
        <v>0.5</v>
      </c>
      <c r="G50" s="302">
        <v>80</v>
      </c>
      <c r="H50" s="315">
        <v>85</v>
      </c>
      <c r="I50" s="315">
        <v>90</v>
      </c>
      <c r="J50" s="315">
        <v>95</v>
      </c>
      <c r="K50" s="315">
        <v>100</v>
      </c>
      <c r="L50" s="215">
        <v>0</v>
      </c>
      <c r="M50" s="128">
        <f>(((IF(L50&lt;G50,G50,IF(L50&gt;K50,K50,L50)))-(IF(L50&lt;G50,G50,IF(AND(L50&gt;=G50,L50&lt;H50),G50,IF(AND(L50&gt;=H50,L50&lt;I50),H50,IF(AND(L50&gt;=I50,L50&lt;J50),I50,IF(AND(L50&gt;=J50,L50&lt;K50),J50,IF(L50&gt;=K50,K50,"0"))))))))/(K50-J50))+IF(L50&lt;G50,"1",IF(AND(L50&gt;=G50,L50&lt;H50),"1",IF(AND(L50&gt;=H50,L50&lt;I50),"2",IF(AND(L50&gt;=I50,L50&lt;J50),"3",IF(AND(L50&gt;=J50,L50&lt;K50),"4",IF(L50&gt;=K50,"5","0"))))))</f>
        <v>1</v>
      </c>
      <c r="N50" s="128">
        <f t="shared" si="11"/>
        <v>5.0000000000000001E-3</v>
      </c>
    </row>
    <row r="51" spans="1:14" ht="18.75" customHeight="1">
      <c r="A51" s="112"/>
      <c r="B51" s="259"/>
      <c r="C51" s="134" t="s">
        <v>162</v>
      </c>
      <c r="D51" s="300">
        <v>1</v>
      </c>
      <c r="E51" s="301" t="s">
        <v>116</v>
      </c>
      <c r="F51" s="254">
        <v>0.5</v>
      </c>
      <c r="G51" s="302" t="s">
        <v>121</v>
      </c>
      <c r="H51" s="303" t="s">
        <v>122</v>
      </c>
      <c r="I51" s="303" t="s">
        <v>123</v>
      </c>
      <c r="J51" s="303" t="s">
        <v>124</v>
      </c>
      <c r="K51" s="303" t="s">
        <v>125</v>
      </c>
      <c r="L51" s="317"/>
      <c r="M51" s="318">
        <v>0</v>
      </c>
      <c r="N51" s="128">
        <f t="shared" si="11"/>
        <v>0</v>
      </c>
    </row>
    <row r="52" spans="1:14" ht="18.75" customHeight="1">
      <c r="A52" s="112" t="s">
        <v>113</v>
      </c>
      <c r="B52" s="259">
        <v>1.27</v>
      </c>
      <c r="C52" s="114" t="s">
        <v>163</v>
      </c>
      <c r="D52" s="300">
        <v>0.8</v>
      </c>
      <c r="E52" s="301" t="s">
        <v>116</v>
      </c>
      <c r="F52" s="254">
        <v>1</v>
      </c>
      <c r="G52" s="302">
        <v>40</v>
      </c>
      <c r="H52" s="315">
        <v>50</v>
      </c>
      <c r="I52" s="315">
        <v>60</v>
      </c>
      <c r="J52" s="315">
        <v>70</v>
      </c>
      <c r="K52" s="315">
        <v>80</v>
      </c>
      <c r="L52" s="317"/>
      <c r="M52" s="128">
        <f t="shared" ref="M52:M53" si="12">(((IF(L52&lt;G52,G52,IF(L52&gt;K52,K52,L52)))-(IF(L52&lt;G52,G52,IF(AND(L52&gt;=G52,L52&lt;H52),G52,IF(AND(L52&gt;=H52,L52&lt;I52),H52,IF(AND(L52&gt;=I52,L52&lt;J52),I52,IF(AND(L52&gt;=J52,L52&lt;K52),J52,IF(L52&gt;=K52,K52,"0"))))))))/(K52-J52))+IF(L52&lt;G52,"1",IF(AND(L52&gt;=G52,L52&lt;H52),"1",IF(AND(L52&gt;=H52,L52&lt;I52),"2",IF(AND(L52&gt;=I52,L52&lt;J52),"3",IF(AND(L52&gt;=J52,L52&lt;K52),"4",IF(L52&gt;=K52,"5","0"))))))</f>
        <v>1</v>
      </c>
      <c r="N52" s="128">
        <f t="shared" si="11"/>
        <v>0.01</v>
      </c>
    </row>
    <row r="53" spans="1:14" ht="18.75" customHeight="1">
      <c r="A53" s="320"/>
      <c r="B53" s="279">
        <v>1.28</v>
      </c>
      <c r="C53" s="250" t="s">
        <v>164</v>
      </c>
      <c r="D53" s="304">
        <v>0.8</v>
      </c>
      <c r="E53" s="305" t="s">
        <v>116</v>
      </c>
      <c r="F53" s="322">
        <v>0.5</v>
      </c>
      <c r="G53" s="323">
        <v>70</v>
      </c>
      <c r="H53" s="323">
        <v>75</v>
      </c>
      <c r="I53" s="323">
        <v>80</v>
      </c>
      <c r="J53" s="323">
        <v>85</v>
      </c>
      <c r="K53" s="323">
        <v>90</v>
      </c>
      <c r="L53" s="324"/>
      <c r="M53" s="128">
        <f t="shared" si="12"/>
        <v>1</v>
      </c>
      <c r="N53" s="128">
        <f t="shared" si="11"/>
        <v>5.0000000000000001E-3</v>
      </c>
    </row>
    <row r="54" spans="1:14" ht="18.75" customHeight="1">
      <c r="A54" s="320"/>
      <c r="B54" s="326">
        <v>1.29</v>
      </c>
      <c r="C54" s="327" t="s">
        <v>165</v>
      </c>
      <c r="D54" s="291"/>
      <c r="E54" s="292"/>
      <c r="F54" s="189"/>
      <c r="G54" s="189"/>
      <c r="H54" s="295"/>
      <c r="I54" s="189"/>
      <c r="J54" s="189"/>
      <c r="K54" s="295"/>
      <c r="L54" s="194"/>
      <c r="M54" s="194"/>
      <c r="N54" s="196"/>
    </row>
    <row r="55" spans="1:14" ht="18.75" customHeight="1">
      <c r="A55" s="153"/>
      <c r="B55" s="328"/>
      <c r="C55" s="250" t="s">
        <v>166</v>
      </c>
      <c r="D55" s="329">
        <v>0.6</v>
      </c>
      <c r="E55" s="296" t="s">
        <v>116</v>
      </c>
      <c r="F55" s="297">
        <v>0.5</v>
      </c>
      <c r="G55" s="171">
        <v>40</v>
      </c>
      <c r="H55" s="171">
        <v>45</v>
      </c>
      <c r="I55" s="171">
        <v>50</v>
      </c>
      <c r="J55" s="171">
        <v>55</v>
      </c>
      <c r="K55" s="171">
        <v>60</v>
      </c>
      <c r="L55" s="39"/>
      <c r="M55" s="128">
        <f t="shared" ref="M55:M57" si="13">(((IF(L55&lt;G55,G55,IF(L55&gt;K55,K55,L55)))-(IF(L55&lt;G55,G55,IF(AND(L55&gt;=G55,L55&lt;H55),G55,IF(AND(L55&gt;=H55,L55&lt;I55),H55,IF(AND(L55&gt;=I55,L55&lt;J55),I55,IF(AND(L55&gt;=J55,L55&lt;K55),J55,IF(L55&gt;=K55,K55,"0"))))))))/(K55-J55))+IF(L55&lt;G55,"1",IF(AND(L55&gt;=G55,L55&lt;H55),"1",IF(AND(L55&gt;=H55,L55&lt;I55),"2",IF(AND(L55&gt;=I55,L55&lt;J55),"3",IF(AND(L55&gt;=J55,L55&lt;K55),"4",IF(L55&gt;=K55,"5","0"))))))</f>
        <v>1</v>
      </c>
      <c r="N55" s="128">
        <f t="shared" ref="N55:N60" si="14">SUM(M55*F55)/100</f>
        <v>5.0000000000000001E-3</v>
      </c>
    </row>
    <row r="56" spans="1:14" ht="18.75" customHeight="1">
      <c r="A56" s="153"/>
      <c r="B56" s="331"/>
      <c r="C56" s="250" t="s">
        <v>167</v>
      </c>
      <c r="D56" s="300">
        <v>0.5</v>
      </c>
      <c r="E56" s="301" t="s">
        <v>116</v>
      </c>
      <c r="F56" s="254">
        <v>0.5</v>
      </c>
      <c r="G56" s="127">
        <v>30</v>
      </c>
      <c r="H56" s="127">
        <v>35</v>
      </c>
      <c r="I56" s="127">
        <v>40</v>
      </c>
      <c r="J56" s="127">
        <v>45</v>
      </c>
      <c r="K56" s="127">
        <v>50</v>
      </c>
      <c r="L56" s="215"/>
      <c r="M56" s="128">
        <f t="shared" si="13"/>
        <v>1</v>
      </c>
      <c r="N56" s="128">
        <f t="shared" si="14"/>
        <v>5.0000000000000001E-3</v>
      </c>
    </row>
    <row r="57" spans="1:14" ht="18.75" customHeight="1">
      <c r="A57" s="112"/>
      <c r="B57" s="312"/>
      <c r="C57" s="250" t="s">
        <v>168</v>
      </c>
      <c r="D57" s="300">
        <v>0.4</v>
      </c>
      <c r="E57" s="301" t="s">
        <v>116</v>
      </c>
      <c r="F57" s="254">
        <v>0.5</v>
      </c>
      <c r="G57" s="127">
        <v>20</v>
      </c>
      <c r="H57" s="127">
        <v>25</v>
      </c>
      <c r="I57" s="127">
        <v>30</v>
      </c>
      <c r="J57" s="127">
        <v>35</v>
      </c>
      <c r="K57" s="127">
        <v>40</v>
      </c>
      <c r="L57" s="215"/>
      <c r="M57" s="128">
        <f t="shared" si="13"/>
        <v>1</v>
      </c>
      <c r="N57" s="128">
        <f t="shared" si="14"/>
        <v>5.0000000000000001E-3</v>
      </c>
    </row>
    <row r="58" spans="1:14" ht="18.75" customHeight="1">
      <c r="A58" s="225" t="s">
        <v>169</v>
      </c>
      <c r="B58" s="259">
        <v>1.3</v>
      </c>
      <c r="C58" s="332" t="s">
        <v>170</v>
      </c>
      <c r="D58" s="333"/>
      <c r="E58" s="333" t="s">
        <v>116</v>
      </c>
      <c r="F58" s="335">
        <v>0</v>
      </c>
      <c r="G58" s="302" t="s">
        <v>121</v>
      </c>
      <c r="H58" s="303" t="s">
        <v>122</v>
      </c>
      <c r="I58" s="303" t="s">
        <v>123</v>
      </c>
      <c r="J58" s="303" t="s">
        <v>124</v>
      </c>
      <c r="K58" s="303" t="s">
        <v>125</v>
      </c>
      <c r="L58" s="165">
        <v>2</v>
      </c>
      <c r="M58" s="215">
        <v>2</v>
      </c>
      <c r="N58" s="128">
        <f t="shared" si="14"/>
        <v>0</v>
      </c>
    </row>
    <row r="59" spans="1:14" ht="18.75" customHeight="1">
      <c r="A59" s="112"/>
      <c r="B59" s="216">
        <v>1.31</v>
      </c>
      <c r="C59" s="337" t="s">
        <v>171</v>
      </c>
      <c r="D59" s="338"/>
      <c r="E59" s="339"/>
      <c r="F59" s="335">
        <v>1.3</v>
      </c>
      <c r="G59" s="171">
        <v>2</v>
      </c>
      <c r="H59" s="171">
        <v>4</v>
      </c>
      <c r="I59" s="171">
        <v>6</v>
      </c>
      <c r="J59" s="171">
        <v>8</v>
      </c>
      <c r="K59" s="171">
        <v>10</v>
      </c>
      <c r="L59" s="165"/>
      <c r="M59" s="128">
        <v>5</v>
      </c>
      <c r="N59" s="128">
        <f t="shared" si="14"/>
        <v>6.5000000000000002E-2</v>
      </c>
    </row>
    <row r="60" spans="1:14" ht="18.75" customHeight="1">
      <c r="A60" s="225"/>
      <c r="B60" s="279">
        <v>1.32</v>
      </c>
      <c r="C60" s="342" t="s">
        <v>172</v>
      </c>
      <c r="D60" s="344"/>
      <c r="E60" s="345"/>
      <c r="F60" s="271">
        <v>1.2</v>
      </c>
      <c r="G60" s="346">
        <v>1</v>
      </c>
      <c r="H60" s="346">
        <v>2</v>
      </c>
      <c r="I60" s="346">
        <v>3</v>
      </c>
      <c r="J60" s="346">
        <v>4</v>
      </c>
      <c r="K60" s="346">
        <v>5</v>
      </c>
      <c r="L60" s="182"/>
      <c r="M60" s="324">
        <v>5</v>
      </c>
      <c r="N60" s="324">
        <f t="shared" si="14"/>
        <v>0.06</v>
      </c>
    </row>
    <row r="61" spans="1:14" ht="18.75" customHeight="1">
      <c r="A61" s="225"/>
      <c r="B61" s="348"/>
      <c r="C61" s="350" t="s">
        <v>173</v>
      </c>
      <c r="D61" s="351"/>
      <c r="E61" s="351"/>
      <c r="F61" s="354">
        <v>30</v>
      </c>
      <c r="G61" s="355"/>
      <c r="H61" s="355"/>
      <c r="I61" s="355"/>
      <c r="J61" s="355"/>
      <c r="K61" s="355"/>
      <c r="L61" s="355"/>
      <c r="M61" s="355"/>
      <c r="N61" s="355"/>
    </row>
    <row r="62" spans="1:14" ht="18.75" customHeight="1">
      <c r="A62" s="225"/>
      <c r="B62" s="357"/>
      <c r="C62" s="156" t="s">
        <v>174</v>
      </c>
      <c r="D62" s="359"/>
      <c r="E62" s="361"/>
      <c r="F62" s="275"/>
      <c r="G62" s="154"/>
      <c r="H62" s="154"/>
      <c r="I62" s="154"/>
      <c r="J62" s="154"/>
      <c r="K62" s="154"/>
      <c r="L62" s="154"/>
      <c r="M62" s="154"/>
      <c r="N62" s="154"/>
    </row>
    <row r="63" spans="1:14" ht="18.75" customHeight="1">
      <c r="A63" s="225" t="s">
        <v>169</v>
      </c>
      <c r="B63" s="363">
        <v>2.1</v>
      </c>
      <c r="C63" s="365" t="s">
        <v>175</v>
      </c>
      <c r="D63" s="367" t="s">
        <v>53</v>
      </c>
      <c r="E63" s="369" t="s">
        <v>116</v>
      </c>
      <c r="F63" s="282">
        <v>3</v>
      </c>
      <c r="G63" s="289" t="s">
        <v>121</v>
      </c>
      <c r="H63" s="289" t="s">
        <v>122</v>
      </c>
      <c r="I63" s="289" t="s">
        <v>123</v>
      </c>
      <c r="J63" s="289" t="s">
        <v>124</v>
      </c>
      <c r="K63" s="289" t="s">
        <v>125</v>
      </c>
      <c r="L63" s="371">
        <v>5</v>
      </c>
      <c r="M63" s="371">
        <v>5</v>
      </c>
      <c r="N63" s="172">
        <f>SUM(M63*F63)/100</f>
        <v>0.15</v>
      </c>
    </row>
    <row r="64" spans="1:14" ht="18.75" customHeight="1">
      <c r="A64" s="225" t="s">
        <v>169</v>
      </c>
      <c r="B64" s="358">
        <v>2.2000000000000002</v>
      </c>
      <c r="C64" s="341" t="s">
        <v>176</v>
      </c>
      <c r="D64" s="364"/>
      <c r="E64" s="366"/>
      <c r="F64" s="368"/>
      <c r="G64" s="194"/>
      <c r="H64" s="194"/>
      <c r="I64" s="194"/>
      <c r="J64" s="194"/>
      <c r="K64" s="194"/>
      <c r="L64" s="194"/>
      <c r="M64" s="194"/>
      <c r="N64" s="196"/>
    </row>
    <row r="65" spans="1:14" ht="18.75" customHeight="1">
      <c r="A65" s="225"/>
      <c r="B65" s="259"/>
      <c r="C65" s="360" t="s">
        <v>177</v>
      </c>
      <c r="D65" s="370" t="s">
        <v>178</v>
      </c>
      <c r="E65" s="372" t="s">
        <v>94</v>
      </c>
      <c r="F65" s="374">
        <v>1.5</v>
      </c>
      <c r="G65" s="171">
        <v>20</v>
      </c>
      <c r="H65" s="171">
        <v>25</v>
      </c>
      <c r="I65" s="171">
        <v>30</v>
      </c>
      <c r="J65" s="171">
        <v>35</v>
      </c>
      <c r="K65" s="171">
        <v>40</v>
      </c>
      <c r="L65" s="39">
        <v>20.83</v>
      </c>
      <c r="M65" s="128">
        <f t="shared" ref="M65:M66" si="15">(((IF(L65&lt;G65,G65,IF(L65&gt;K65,K65,L65)))-(IF(L65&lt;G65,G65,IF(AND(L65&gt;=G65,L65&lt;H65),G65,IF(AND(L65&gt;=H65,L65&lt;I65),H65,IF(AND(L65&gt;=I65,L65&lt;J65),I65,IF(AND(L65&gt;=J65,L65&lt;K65),J65,IF(L65&gt;=K65,K65,"0"))))))))/(K65-J65))+IF(L65&lt;G65,"1",IF(AND(L65&gt;=G65,L65&lt;H65),"1",IF(AND(L65&gt;=H65,L65&lt;I65),"2",IF(AND(L65&gt;=I65,L65&lt;J65),"3",IF(AND(L65&gt;=J65,L65&lt;K65),"4",IF(L65&gt;=K65,"5","0"))))))</f>
        <v>1.1659999999999997</v>
      </c>
      <c r="N65" s="128">
        <f t="shared" ref="N65:N81" si="16">SUM(M65*F65)/100</f>
        <v>1.7489999999999995E-2</v>
      </c>
    </row>
    <row r="66" spans="1:14" ht="18.75" customHeight="1">
      <c r="A66" s="112"/>
      <c r="B66" s="259"/>
      <c r="C66" s="360" t="s">
        <v>179</v>
      </c>
      <c r="D66" s="268" t="s">
        <v>180</v>
      </c>
      <c r="E66" s="274" t="s">
        <v>94</v>
      </c>
      <c r="F66" s="335">
        <v>1.5</v>
      </c>
      <c r="G66" s="127">
        <v>25</v>
      </c>
      <c r="H66" s="127">
        <v>30</v>
      </c>
      <c r="I66" s="127">
        <v>35</v>
      </c>
      <c r="J66" s="127">
        <v>40</v>
      </c>
      <c r="K66" s="276">
        <v>45</v>
      </c>
      <c r="L66" s="215">
        <v>40.6</v>
      </c>
      <c r="M66" s="128">
        <f t="shared" si="15"/>
        <v>4.12</v>
      </c>
      <c r="N66" s="128">
        <f t="shared" si="16"/>
        <v>6.1799999999999994E-2</v>
      </c>
    </row>
    <row r="67" spans="1:14" ht="18.75" customHeight="1">
      <c r="A67" s="225" t="s">
        <v>39</v>
      </c>
      <c r="B67" s="358">
        <v>2.2999999999999998</v>
      </c>
      <c r="C67" s="260" t="s">
        <v>181</v>
      </c>
      <c r="D67" s="268" t="s">
        <v>97</v>
      </c>
      <c r="E67" s="274" t="s">
        <v>94</v>
      </c>
      <c r="F67" s="377">
        <v>2</v>
      </c>
      <c r="G67" s="276">
        <v>8</v>
      </c>
      <c r="H67" s="276">
        <v>7.75</v>
      </c>
      <c r="I67" s="379">
        <v>7.5</v>
      </c>
      <c r="J67" s="276">
        <v>7.25</v>
      </c>
      <c r="K67" s="276">
        <v>7</v>
      </c>
      <c r="L67" s="318">
        <v>3.47</v>
      </c>
      <c r="M67" s="128">
        <f>(((IF(L67&gt;G67,G67,IF(L67&lt;K67,K67,L67)))-(IF(L67&lt;G67,G67,IF(AND(L67&gt;=G67,L67&lt;H67),G67,IF(AND(L67&gt;=H67,L67&lt;I67),H67,IF(AND(L67&gt;=I67,L67&lt;J67),I67,IF(AND(L67&gt;=J67,L67&lt;K67),J67,IF(L67&gt;=K67,K67,"0"))))))))/(K67-J67))+IF(L67&lt;G67,"1",IF(AND(L67&gt;=G67,L67&lt;H67),"1",IF(AND(L67&gt;=H67,L67&lt;I67),"2",IF(AND(L67&gt;=I67,L67&lt;J67),"3",IF(AND(L67&gt;=J67,L67&lt;K67),"4",IF(L67&gt;=K67,"5","0"))))))</f>
        <v>5</v>
      </c>
      <c r="N67" s="128">
        <f t="shared" si="16"/>
        <v>0.1</v>
      </c>
    </row>
    <row r="68" spans="1:14" ht="18.75" customHeight="1">
      <c r="A68" s="225" t="s">
        <v>169</v>
      </c>
      <c r="B68" s="358">
        <v>2.4</v>
      </c>
      <c r="C68" s="360" t="s">
        <v>182</v>
      </c>
      <c r="D68" s="268"/>
      <c r="E68" s="388"/>
      <c r="F68" s="282">
        <v>3</v>
      </c>
      <c r="G68" s="382"/>
      <c r="H68" s="382"/>
      <c r="I68" s="382"/>
      <c r="J68" s="382"/>
      <c r="K68" s="382"/>
      <c r="L68" s="284"/>
      <c r="M68" s="284">
        <v>2</v>
      </c>
      <c r="N68" s="128">
        <f t="shared" si="16"/>
        <v>0.06</v>
      </c>
    </row>
    <row r="69" spans="1:14" ht="18.75" customHeight="1">
      <c r="A69" s="112" t="s">
        <v>39</v>
      </c>
      <c r="B69" s="358">
        <v>2.5</v>
      </c>
      <c r="C69" s="384" t="s">
        <v>183</v>
      </c>
      <c r="D69" s="268">
        <v>0.2</v>
      </c>
      <c r="E69" s="274" t="s">
        <v>94</v>
      </c>
      <c r="F69" s="368"/>
      <c r="G69" s="276">
        <v>16</v>
      </c>
      <c r="H69" s="276">
        <v>18</v>
      </c>
      <c r="I69" s="276">
        <v>20</v>
      </c>
      <c r="J69" s="276">
        <v>22</v>
      </c>
      <c r="K69" s="276">
        <v>24</v>
      </c>
      <c r="L69" s="318">
        <v>29.66</v>
      </c>
      <c r="M69" s="128">
        <f t="shared" ref="M69:M72" si="17">(((IF(L69&lt;G69,G69,IF(L69&gt;K69,K69,L69)))-(IF(L69&lt;G69,G69,IF(AND(L69&gt;=G69,L69&lt;H69),G69,IF(AND(L69&gt;=H69,L69&lt;I69),H69,IF(AND(L69&gt;=I69,L69&lt;J69),I69,IF(AND(L69&gt;=J69,L69&lt;K69),J69,IF(L69&gt;=K69,K69,"0"))))))))/(K69-J69))+IF(L69&lt;G69,"1",IF(AND(L69&gt;=G69,L69&lt;H69),"1",IF(AND(L69&gt;=H69,L69&lt;I69),"2",IF(AND(L69&gt;=I69,L69&lt;J69),"3",IF(AND(L69&gt;=J69,L69&lt;K69),"4",IF(L69&gt;=K69,"5","0"))))))</f>
        <v>5</v>
      </c>
      <c r="N69" s="128">
        <f t="shared" si="16"/>
        <v>0</v>
      </c>
    </row>
    <row r="70" spans="1:14" ht="18.75" customHeight="1">
      <c r="A70" s="112"/>
      <c r="B70" s="358"/>
      <c r="C70" s="285" t="s">
        <v>184</v>
      </c>
      <c r="D70" s="268">
        <v>0.1</v>
      </c>
      <c r="E70" s="274"/>
      <c r="F70" s="392"/>
      <c r="G70" s="87">
        <v>6</v>
      </c>
      <c r="H70" s="87">
        <v>8</v>
      </c>
      <c r="I70" s="87">
        <v>10</v>
      </c>
      <c r="J70" s="87">
        <v>12</v>
      </c>
      <c r="K70" s="87">
        <v>14</v>
      </c>
      <c r="L70" s="390"/>
      <c r="M70" s="128">
        <f t="shared" si="17"/>
        <v>1</v>
      </c>
      <c r="N70" s="128">
        <f t="shared" si="16"/>
        <v>0</v>
      </c>
    </row>
    <row r="71" spans="1:14" ht="18.75" customHeight="1">
      <c r="A71" s="112"/>
      <c r="B71" s="358"/>
      <c r="C71" s="280" t="s">
        <v>185</v>
      </c>
      <c r="D71" s="268">
        <v>0.2</v>
      </c>
      <c r="E71" s="274"/>
      <c r="F71" s="275">
        <v>0</v>
      </c>
      <c r="G71" s="276">
        <v>16</v>
      </c>
      <c r="H71" s="276">
        <v>18</v>
      </c>
      <c r="I71" s="276">
        <v>20</v>
      </c>
      <c r="J71" s="276">
        <v>22</v>
      </c>
      <c r="K71" s="276">
        <v>24</v>
      </c>
      <c r="L71" s="318"/>
      <c r="M71" s="128">
        <f t="shared" si="17"/>
        <v>1</v>
      </c>
      <c r="N71" s="128">
        <f t="shared" si="16"/>
        <v>0</v>
      </c>
    </row>
    <row r="72" spans="1:14" ht="18.75" customHeight="1">
      <c r="A72" s="112"/>
      <c r="B72" s="358"/>
      <c r="C72" s="360" t="s">
        <v>186</v>
      </c>
      <c r="D72" s="268">
        <v>0.3</v>
      </c>
      <c r="E72" s="274"/>
      <c r="F72" s="275">
        <v>2</v>
      </c>
      <c r="G72" s="276">
        <v>26</v>
      </c>
      <c r="H72" s="276">
        <v>28</v>
      </c>
      <c r="I72" s="276">
        <v>30</v>
      </c>
      <c r="J72" s="276">
        <v>32</v>
      </c>
      <c r="K72" s="276">
        <v>34</v>
      </c>
      <c r="L72" s="215">
        <v>43.49</v>
      </c>
      <c r="M72" s="128">
        <f t="shared" si="17"/>
        <v>5</v>
      </c>
      <c r="N72" s="128">
        <f t="shared" si="16"/>
        <v>0.1</v>
      </c>
    </row>
    <row r="73" spans="1:14" ht="18.75" customHeight="1">
      <c r="A73" s="225" t="s">
        <v>169</v>
      </c>
      <c r="B73" s="358">
        <v>2.6</v>
      </c>
      <c r="C73" s="360" t="s">
        <v>187</v>
      </c>
      <c r="D73" s="268" t="s">
        <v>188</v>
      </c>
      <c r="E73" s="274" t="s">
        <v>94</v>
      </c>
      <c r="F73" s="275">
        <v>0</v>
      </c>
      <c r="G73" s="276">
        <v>14</v>
      </c>
      <c r="H73" s="276">
        <v>13</v>
      </c>
      <c r="I73" s="276">
        <v>12</v>
      </c>
      <c r="J73" s="276">
        <v>11</v>
      </c>
      <c r="K73" s="276">
        <v>10</v>
      </c>
      <c r="L73" s="215">
        <v>10.81</v>
      </c>
      <c r="M73" s="128">
        <f>(((IF(L73&gt;G73,G73,IF(L73&lt;K73,K73,L73)))-(IF(L73&lt;G73,G73,IF(AND(L73&gt;=G73,L73&lt;H73),G73,IF(AND(L73&gt;=H73,L73&lt;I73),H73,IF(AND(L73&gt;=I73,L73&lt;J73),I73,IF(AND(L73&gt;=J73,L73&lt;K73),J73,IF(L73&gt;=K73,K73,"0"))))))))/(K73-J73))+IF(L73&lt;G73,"1",IF(AND(L73&gt;=G73,L73&lt;H73),"1",IF(AND(L73&gt;=H73,L73&lt;I73),"2",IF(AND(L73&gt;=I73,L73&lt;J73),"3",IF(AND(L73&gt;=J73,L73&lt;K73),"4",IF(L73&gt;=K73,"5","0"))))))</f>
        <v>4.1899999999999995</v>
      </c>
      <c r="N73" s="128">
        <f t="shared" si="16"/>
        <v>0</v>
      </c>
    </row>
    <row r="74" spans="1:14" ht="18.75" customHeight="1">
      <c r="A74" s="225" t="s">
        <v>169</v>
      </c>
      <c r="B74" s="358">
        <v>2.7</v>
      </c>
      <c r="C74" s="384" t="s">
        <v>189</v>
      </c>
      <c r="D74" s="268">
        <v>0.85</v>
      </c>
      <c r="E74" s="274" t="s">
        <v>143</v>
      </c>
      <c r="F74" s="275">
        <v>3</v>
      </c>
      <c r="G74" s="276">
        <v>73</v>
      </c>
      <c r="H74" s="276">
        <v>76</v>
      </c>
      <c r="I74" s="276">
        <v>79</v>
      </c>
      <c r="J74" s="276">
        <v>82</v>
      </c>
      <c r="K74" s="276">
        <v>85</v>
      </c>
      <c r="L74" s="215">
        <v>78.569999999999993</v>
      </c>
      <c r="M74" s="128">
        <f t="shared" ref="M74:M78" si="18">(((IF(L74&lt;G74,G74,IF(L74&gt;K74,K74,L74)))-(IF(L74&lt;G74,G74,IF(AND(L74&gt;=G74,L74&lt;H74),G74,IF(AND(L74&gt;=H74,L74&lt;I74),H74,IF(AND(L74&gt;=I74,L74&lt;J74),I74,IF(AND(L74&gt;=J74,L74&lt;K74),J74,IF(L74&gt;=K74,K74,"0"))))))))/(K74-J74))+IF(L74&lt;G74,"1",IF(AND(L74&gt;=G74,L74&lt;H74),"1",IF(AND(L74&gt;=H74,L74&lt;I74),"2",IF(AND(L74&gt;=I74,L74&lt;J74),"3",IF(AND(L74&gt;=J74,L74&lt;K74),"4",IF(L74&gt;=K74,"5","0"))))))</f>
        <v>2.8566666666666642</v>
      </c>
      <c r="N74" s="128">
        <f t="shared" si="16"/>
        <v>8.5699999999999929E-2</v>
      </c>
    </row>
    <row r="75" spans="1:14" ht="18.75" customHeight="1">
      <c r="A75" s="225" t="s">
        <v>39</v>
      </c>
      <c r="B75" s="358">
        <v>2.8</v>
      </c>
      <c r="C75" s="260" t="s">
        <v>235</v>
      </c>
      <c r="D75" s="268" t="s">
        <v>191</v>
      </c>
      <c r="E75" s="274" t="s">
        <v>94</v>
      </c>
      <c r="F75" s="275">
        <v>2</v>
      </c>
      <c r="G75" s="276">
        <v>58</v>
      </c>
      <c r="H75" s="276">
        <v>60</v>
      </c>
      <c r="I75" s="276">
        <v>62</v>
      </c>
      <c r="J75" s="276">
        <v>64</v>
      </c>
      <c r="K75" s="276">
        <v>66</v>
      </c>
      <c r="L75" s="215">
        <v>52.38</v>
      </c>
      <c r="M75" s="128">
        <f t="shared" si="18"/>
        <v>1</v>
      </c>
      <c r="N75" s="128">
        <f t="shared" si="16"/>
        <v>0.02</v>
      </c>
    </row>
    <row r="76" spans="1:14" ht="18.75" customHeight="1">
      <c r="A76" s="112" t="s">
        <v>39</v>
      </c>
      <c r="B76" s="358">
        <v>2.9</v>
      </c>
      <c r="C76" s="360" t="s">
        <v>192</v>
      </c>
      <c r="D76" s="268">
        <v>0.7</v>
      </c>
      <c r="E76" s="274"/>
      <c r="F76" s="275">
        <v>2</v>
      </c>
      <c r="G76" s="276">
        <v>60</v>
      </c>
      <c r="H76" s="276">
        <v>65</v>
      </c>
      <c r="I76" s="276">
        <v>70</v>
      </c>
      <c r="J76" s="276">
        <v>75</v>
      </c>
      <c r="K76" s="276">
        <v>80</v>
      </c>
      <c r="L76" s="215"/>
      <c r="M76" s="128">
        <f t="shared" si="18"/>
        <v>1</v>
      </c>
      <c r="N76" s="128">
        <f t="shared" si="16"/>
        <v>0.02</v>
      </c>
    </row>
    <row r="77" spans="1:14" ht="18.75" customHeight="1">
      <c r="A77" s="112" t="s">
        <v>193</v>
      </c>
      <c r="B77" s="259">
        <v>2.1</v>
      </c>
      <c r="C77" s="360" t="s">
        <v>194</v>
      </c>
      <c r="D77" s="268" t="s">
        <v>195</v>
      </c>
      <c r="E77" s="274" t="s">
        <v>94</v>
      </c>
      <c r="F77" s="395">
        <v>2</v>
      </c>
      <c r="G77" s="276">
        <v>51</v>
      </c>
      <c r="H77" s="276">
        <v>52</v>
      </c>
      <c r="I77" s="276">
        <v>53</v>
      </c>
      <c r="J77" s="276">
        <v>54</v>
      </c>
      <c r="K77" s="276">
        <v>55</v>
      </c>
      <c r="L77" s="215">
        <v>43.7</v>
      </c>
      <c r="M77" s="128">
        <f t="shared" si="18"/>
        <v>1</v>
      </c>
      <c r="N77" s="128">
        <f t="shared" si="16"/>
        <v>0.02</v>
      </c>
    </row>
    <row r="78" spans="1:14" ht="18.75" customHeight="1">
      <c r="A78" s="112"/>
      <c r="B78" s="259">
        <v>2.11</v>
      </c>
      <c r="C78" s="360" t="s">
        <v>196</v>
      </c>
      <c r="D78" s="399">
        <v>0.82499999999999996</v>
      </c>
      <c r="E78" s="274" t="s">
        <v>94</v>
      </c>
      <c r="F78" s="395">
        <v>2</v>
      </c>
      <c r="G78" s="276">
        <v>72.5</v>
      </c>
      <c r="H78" s="276">
        <v>75</v>
      </c>
      <c r="I78" s="276">
        <v>77.5</v>
      </c>
      <c r="J78" s="276">
        <v>80</v>
      </c>
      <c r="K78" s="276">
        <v>82.5</v>
      </c>
      <c r="L78" s="215">
        <v>84.41</v>
      </c>
      <c r="M78" s="128">
        <f t="shared" si="18"/>
        <v>5</v>
      </c>
      <c r="N78" s="128">
        <f t="shared" si="16"/>
        <v>0.1</v>
      </c>
    </row>
    <row r="79" spans="1:14" ht="18.75" customHeight="1">
      <c r="A79" s="400" t="s">
        <v>113</v>
      </c>
      <c r="B79" s="259">
        <v>2.12</v>
      </c>
      <c r="C79" s="341" t="s">
        <v>197</v>
      </c>
      <c r="D79" s="268"/>
      <c r="E79" s="274" t="s">
        <v>94</v>
      </c>
      <c r="F79" s="395">
        <v>2</v>
      </c>
      <c r="G79" s="276">
        <v>5.4</v>
      </c>
      <c r="H79" s="276">
        <v>4.4000000000000004</v>
      </c>
      <c r="I79" s="276">
        <v>3.4</v>
      </c>
      <c r="J79" s="276">
        <v>2.4</v>
      </c>
      <c r="K79" s="276">
        <v>1.4</v>
      </c>
      <c r="L79" s="215">
        <v>0</v>
      </c>
      <c r="M79" s="128">
        <f t="shared" ref="M79:M80" si="19">(((IF(L79&gt;G79,G79,IF(L79&lt;K79,K79,L79)))-(IF(L79&lt;G79,G79,IF(AND(L79&gt;=G79,L79&lt;H79),G79,IF(AND(L79&gt;=H79,L79&lt;I79),H79,IF(AND(L79&gt;=I79,L79&lt;J79),I79,IF(AND(L79&gt;=J79,L79&lt;K79),J79,IF(L79&gt;=K79,K79,"0"))))))))/(K79-J79))+IF(L79&lt;G79,"1",IF(AND(L79&gt;=G79,L79&lt;H79),"1",IF(AND(L79&gt;=H79,L79&lt;I79),"2",IF(AND(L79&gt;=I79,L79&lt;J79),"3",IF(AND(L79&gt;=J79,L79&lt;K79),"4",IF(L79&gt;=K79,"5","0"))))))</f>
        <v>5</v>
      </c>
      <c r="N79" s="128">
        <f t="shared" si="16"/>
        <v>0.1</v>
      </c>
    </row>
    <row r="80" spans="1:14" ht="18.75" customHeight="1">
      <c r="A80" s="112" t="s">
        <v>39</v>
      </c>
      <c r="B80" s="259">
        <v>2.13</v>
      </c>
      <c r="C80" s="360" t="s">
        <v>198</v>
      </c>
      <c r="D80" s="268"/>
      <c r="E80" s="274"/>
      <c r="F80" s="395">
        <v>2</v>
      </c>
      <c r="G80" s="276">
        <v>31</v>
      </c>
      <c r="H80" s="276">
        <v>30</v>
      </c>
      <c r="I80" s="276">
        <v>29</v>
      </c>
      <c r="J80" s="276">
        <v>28</v>
      </c>
      <c r="K80" s="276">
        <v>27</v>
      </c>
      <c r="L80" s="215"/>
      <c r="M80" s="128">
        <f t="shared" si="19"/>
        <v>5</v>
      </c>
      <c r="N80" s="128">
        <f t="shared" si="16"/>
        <v>0.1</v>
      </c>
    </row>
    <row r="81" spans="1:14" ht="18.75" customHeight="1">
      <c r="A81" s="112" t="s">
        <v>39</v>
      </c>
      <c r="B81" s="279">
        <v>2.14</v>
      </c>
      <c r="C81" s="423" t="s">
        <v>200</v>
      </c>
      <c r="D81" s="281"/>
      <c r="E81" s="424"/>
      <c r="F81" s="395">
        <v>2</v>
      </c>
      <c r="G81" s="362">
        <v>0</v>
      </c>
      <c r="H81" s="362"/>
      <c r="I81" s="362"/>
      <c r="J81" s="362"/>
      <c r="K81" s="362">
        <v>5</v>
      </c>
      <c r="L81" s="284"/>
      <c r="M81" s="284">
        <v>5</v>
      </c>
      <c r="N81" s="324">
        <f t="shared" si="16"/>
        <v>0.1</v>
      </c>
    </row>
    <row r="82" spans="1:14" ht="18.75" customHeight="1">
      <c r="A82" s="400"/>
      <c r="B82" s="355"/>
      <c r="C82" s="350" t="s">
        <v>201</v>
      </c>
      <c r="D82" s="426"/>
      <c r="E82" s="426"/>
      <c r="F82" s="407">
        <v>15</v>
      </c>
      <c r="G82" s="355"/>
      <c r="H82" s="355"/>
      <c r="I82" s="355"/>
      <c r="J82" s="355"/>
      <c r="K82" s="355"/>
      <c r="L82" s="355"/>
      <c r="M82" s="355"/>
      <c r="N82" s="355"/>
    </row>
    <row r="83" spans="1:14" ht="18.75" customHeight="1">
      <c r="A83" s="400"/>
      <c r="B83" s="154"/>
      <c r="C83" s="156" t="s">
        <v>203</v>
      </c>
      <c r="D83" s="428"/>
      <c r="E83" s="428"/>
      <c r="F83" s="419"/>
      <c r="G83" s="154"/>
      <c r="H83" s="154"/>
      <c r="I83" s="154"/>
      <c r="J83" s="154"/>
      <c r="K83" s="154"/>
      <c r="L83" s="154"/>
      <c r="M83" s="154"/>
      <c r="N83" s="154"/>
    </row>
    <row r="84" spans="1:14" ht="18.75" customHeight="1">
      <c r="A84" s="112" t="s">
        <v>39</v>
      </c>
      <c r="B84" s="403">
        <v>3.1</v>
      </c>
      <c r="C84" s="430" t="s">
        <v>204</v>
      </c>
      <c r="D84" s="365" t="s">
        <v>130</v>
      </c>
      <c r="E84" s="432"/>
      <c r="F84" s="335">
        <v>5</v>
      </c>
      <c r="G84" s="87" t="s">
        <v>121</v>
      </c>
      <c r="H84" s="87" t="s">
        <v>122</v>
      </c>
      <c r="I84" s="87" t="s">
        <v>123</v>
      </c>
      <c r="J84" s="87" t="s">
        <v>124</v>
      </c>
      <c r="K84" s="87" t="s">
        <v>125</v>
      </c>
      <c r="L84" s="39">
        <v>4</v>
      </c>
      <c r="M84" s="39">
        <v>4</v>
      </c>
      <c r="N84" s="172">
        <f t="shared" ref="N84:N88" si="20">SUM(M84*F84)/100</f>
        <v>0.2</v>
      </c>
    </row>
    <row r="85" spans="1:14" ht="18.75" customHeight="1">
      <c r="A85" s="112"/>
      <c r="B85" s="403">
        <v>3.2</v>
      </c>
      <c r="C85" s="422" t="s">
        <v>205</v>
      </c>
      <c r="D85" s="360"/>
      <c r="E85" s="341"/>
      <c r="F85" s="335">
        <v>5</v>
      </c>
      <c r="G85" s="276">
        <v>94</v>
      </c>
      <c r="H85" s="276">
        <v>95</v>
      </c>
      <c r="I85" s="276">
        <v>96</v>
      </c>
      <c r="J85" s="276">
        <v>97</v>
      </c>
      <c r="K85" s="276">
        <v>98</v>
      </c>
      <c r="L85" s="215"/>
      <c r="M85" s="128">
        <f t="shared" ref="M85:M87" si="21">(((IF(L85&lt;G85,G85,IF(L85&gt;K85,K85,L85)))-(IF(L85&lt;G85,G85,IF(AND(L85&gt;=G85,L85&lt;H85),G85,IF(AND(L85&gt;=H85,L85&lt;I85),H85,IF(AND(L85&gt;=I85,L85&lt;J85),I85,IF(AND(L85&gt;=J85,L85&lt;K85),J85,IF(L85&gt;=K85,K85,"0"))))))))/(K85-J85))+IF(L85&lt;G85,"1",IF(AND(L85&gt;=G85,L85&lt;H85),"1",IF(AND(L85&gt;=H85,L85&lt;I85),"2",IF(AND(L85&gt;=I85,L85&lt;J85),"3",IF(AND(L85&gt;=J85,L85&lt;K85),"4",IF(L85&gt;=K85,"5","0"))))))</f>
        <v>1</v>
      </c>
      <c r="N85" s="128">
        <f t="shared" si="20"/>
        <v>0.05</v>
      </c>
    </row>
    <row r="86" spans="1:14" ht="18.75" customHeight="1">
      <c r="A86" s="112"/>
      <c r="B86" s="403">
        <v>3.3</v>
      </c>
      <c r="C86" s="422" t="s">
        <v>206</v>
      </c>
      <c r="D86" s="268">
        <v>1</v>
      </c>
      <c r="E86" s="341"/>
      <c r="F86" s="335">
        <v>5</v>
      </c>
      <c r="G86" s="276">
        <v>80</v>
      </c>
      <c r="H86" s="276">
        <v>85</v>
      </c>
      <c r="I86" s="276">
        <v>90</v>
      </c>
      <c r="J86" s="276">
        <v>95</v>
      </c>
      <c r="K86" s="276">
        <v>100</v>
      </c>
      <c r="L86" s="215"/>
      <c r="M86" s="128">
        <f t="shared" si="21"/>
        <v>1</v>
      </c>
      <c r="N86" s="128">
        <f t="shared" si="20"/>
        <v>0.05</v>
      </c>
    </row>
    <row r="87" spans="1:14" ht="18.75" customHeight="1">
      <c r="A87" s="112" t="s">
        <v>39</v>
      </c>
      <c r="B87" s="425">
        <v>3.4</v>
      </c>
      <c r="C87" s="360" t="s">
        <v>207</v>
      </c>
      <c r="D87" s="268">
        <v>0.2</v>
      </c>
      <c r="E87" s="274" t="s">
        <v>143</v>
      </c>
      <c r="F87" s="335">
        <v>0</v>
      </c>
      <c r="G87" s="276">
        <v>16</v>
      </c>
      <c r="H87" s="276">
        <v>18</v>
      </c>
      <c r="I87" s="276">
        <v>20</v>
      </c>
      <c r="J87" s="276">
        <v>22</v>
      </c>
      <c r="K87" s="276">
        <v>24</v>
      </c>
      <c r="L87" s="215"/>
      <c r="M87" s="128">
        <f t="shared" si="21"/>
        <v>1</v>
      </c>
      <c r="N87" s="128">
        <f t="shared" si="20"/>
        <v>0</v>
      </c>
    </row>
    <row r="88" spans="1:14" ht="18.75" customHeight="1">
      <c r="A88" s="320" t="s">
        <v>138</v>
      </c>
      <c r="B88" s="445">
        <v>3.5</v>
      </c>
      <c r="C88" s="423" t="s">
        <v>209</v>
      </c>
      <c r="D88" s="433" t="s">
        <v>130</v>
      </c>
      <c r="E88" s="345" t="s">
        <v>116</v>
      </c>
      <c r="F88" s="436">
        <v>0</v>
      </c>
      <c r="G88" s="289" t="s">
        <v>121</v>
      </c>
      <c r="H88" s="289" t="s">
        <v>122</v>
      </c>
      <c r="I88" s="289" t="s">
        <v>123</v>
      </c>
      <c r="J88" s="289" t="s">
        <v>124</v>
      </c>
      <c r="K88" s="289" t="s">
        <v>125</v>
      </c>
      <c r="L88" s="371">
        <v>4</v>
      </c>
      <c r="M88" s="371">
        <v>4</v>
      </c>
      <c r="N88" s="324">
        <f t="shared" si="20"/>
        <v>0</v>
      </c>
    </row>
    <row r="89" spans="1:14" ht="18.75" customHeight="1">
      <c r="A89" s="225"/>
      <c r="B89" s="355"/>
      <c r="C89" s="350" t="s">
        <v>213</v>
      </c>
      <c r="D89" s="447"/>
      <c r="E89" s="447"/>
      <c r="F89" s="407">
        <v>10</v>
      </c>
      <c r="G89" s="355"/>
      <c r="H89" s="355"/>
      <c r="I89" s="355"/>
      <c r="J89" s="355"/>
      <c r="K89" s="355"/>
      <c r="L89" s="355"/>
      <c r="M89" s="355"/>
      <c r="N89" s="355"/>
    </row>
    <row r="90" spans="1:14" ht="18.75" customHeight="1">
      <c r="A90" s="225"/>
      <c r="B90" s="154"/>
      <c r="C90" s="156" t="s">
        <v>214</v>
      </c>
      <c r="D90" s="428"/>
      <c r="E90" s="428"/>
      <c r="F90" s="335"/>
      <c r="G90" s="154"/>
      <c r="H90" s="154"/>
      <c r="I90" s="154"/>
      <c r="J90" s="154"/>
      <c r="K90" s="154"/>
      <c r="L90" s="154"/>
      <c r="M90" s="154"/>
      <c r="N90" s="154"/>
    </row>
    <row r="91" spans="1:14" ht="18.75" customHeight="1">
      <c r="A91" s="112" t="s">
        <v>39</v>
      </c>
      <c r="B91" s="449">
        <v>4.0999999999999996</v>
      </c>
      <c r="C91" s="280" t="s">
        <v>215</v>
      </c>
      <c r="D91" s="370">
        <v>0.9</v>
      </c>
      <c r="E91" s="432"/>
      <c r="F91" s="335">
        <v>2</v>
      </c>
      <c r="G91" s="87">
        <v>70</v>
      </c>
      <c r="H91" s="87">
        <v>75</v>
      </c>
      <c r="I91" s="87">
        <v>80</v>
      </c>
      <c r="J91" s="87">
        <v>85</v>
      </c>
      <c r="K91" s="87">
        <v>90</v>
      </c>
      <c r="L91" s="39">
        <v>30.3</v>
      </c>
      <c r="M91" s="172">
        <f>(((IF(L91&lt;G91,G91,IF(L91&gt;K91,K91,L91)))-(IF(L91&lt;G91,G91,IF(AND(L91&gt;=G91,L91&lt;H91),G91,IF(AND(L91&gt;=H91,L91&lt;I91),H91,IF(AND(L91&gt;=I91,L91&lt;J91),I91,IF(AND(L91&gt;=J91,L91&lt;K91),J91,IF(L91&gt;=K91,K91,"0"))))))))/(K91-J91))+IF(L91&lt;G91,"1",IF(AND(L91&gt;=G91,L91&lt;H91),"1",IF(AND(L91&gt;=H91,L91&lt;I91),"2",IF(AND(L91&gt;=I91,L91&lt;J91),"3",IF(AND(L91&gt;=J91,L91&lt;K91),"4",IF(L91&gt;=K91,"5","0"))))))</f>
        <v>1</v>
      </c>
      <c r="N91" s="172">
        <f t="shared" ref="N91:N96" si="22">SUM(M91*F91)/100</f>
        <v>0.02</v>
      </c>
    </row>
    <row r="92" spans="1:14" ht="18.75" customHeight="1">
      <c r="A92" s="112" t="s">
        <v>39</v>
      </c>
      <c r="B92" s="425">
        <v>4.2</v>
      </c>
      <c r="C92" s="443" t="s">
        <v>216</v>
      </c>
      <c r="D92" s="268" t="s">
        <v>130</v>
      </c>
      <c r="E92" s="274"/>
      <c r="F92" s="335">
        <v>1.5</v>
      </c>
      <c r="G92" s="276" t="s">
        <v>121</v>
      </c>
      <c r="H92" s="276" t="s">
        <v>122</v>
      </c>
      <c r="I92" s="276" t="s">
        <v>123</v>
      </c>
      <c r="J92" s="276" t="s">
        <v>124</v>
      </c>
      <c r="K92" s="276" t="s">
        <v>125</v>
      </c>
      <c r="L92" s="215"/>
      <c r="M92" s="215"/>
      <c r="N92" s="128">
        <f t="shared" si="22"/>
        <v>0</v>
      </c>
    </row>
    <row r="93" spans="1:14" ht="18.75" customHeight="1">
      <c r="A93" s="112" t="s">
        <v>39</v>
      </c>
      <c r="B93" s="425">
        <v>4.3</v>
      </c>
      <c r="C93" s="446" t="s">
        <v>221</v>
      </c>
      <c r="D93" s="268" t="s">
        <v>130</v>
      </c>
      <c r="E93" s="274"/>
      <c r="F93" s="335">
        <v>2</v>
      </c>
      <c r="G93" s="276">
        <v>75</v>
      </c>
      <c r="H93" s="276">
        <v>80</v>
      </c>
      <c r="I93" s="276">
        <v>85</v>
      </c>
      <c r="J93" s="276">
        <v>90</v>
      </c>
      <c r="K93" s="276">
        <v>95</v>
      </c>
      <c r="L93" s="215">
        <v>100</v>
      </c>
      <c r="M93" s="128">
        <f>(((IF(L93&lt;G93,G93,IF(L93&gt;K93,K93,L93)))-(IF(L93&lt;G93,G93,IF(AND(L93&gt;=G93,L93&lt;H93),G93,IF(AND(L93&gt;=H93,L93&lt;I93),H93,IF(AND(L93&gt;=I93,L93&lt;J93),I93,IF(AND(L93&gt;=J93,L93&lt;K93),J93,IF(L93&gt;=K93,K93,"0"))))))))/(K93-J93))+IF(L93&lt;G93,"1",IF(AND(L93&gt;=G93,L93&lt;H93),"1",IF(AND(L93&gt;=H93,L93&lt;I93),"2",IF(AND(L93&gt;=I93,L93&lt;J93),"3",IF(AND(L93&gt;=J93,L93&lt;K93),"4",IF(L93&gt;=K93,"5","0"))))))</f>
        <v>5</v>
      </c>
      <c r="N93" s="128">
        <f t="shared" si="22"/>
        <v>0.1</v>
      </c>
    </row>
    <row r="94" spans="1:14" ht="18.75" customHeight="1">
      <c r="A94" s="112" t="s">
        <v>138</v>
      </c>
      <c r="B94" s="425">
        <v>4.4000000000000004</v>
      </c>
      <c r="C94" s="285" t="s">
        <v>218</v>
      </c>
      <c r="D94" s="268" t="s">
        <v>130</v>
      </c>
      <c r="E94" s="274"/>
      <c r="F94" s="335">
        <v>2</v>
      </c>
      <c r="G94" s="276" t="s">
        <v>121</v>
      </c>
      <c r="H94" s="276" t="s">
        <v>122</v>
      </c>
      <c r="I94" s="276" t="s">
        <v>123</v>
      </c>
      <c r="J94" s="276" t="s">
        <v>124</v>
      </c>
      <c r="K94" s="276" t="s">
        <v>125</v>
      </c>
      <c r="L94" s="215">
        <v>1</v>
      </c>
      <c r="M94" s="215">
        <v>1</v>
      </c>
      <c r="N94" s="128">
        <f t="shared" si="22"/>
        <v>0.02</v>
      </c>
    </row>
    <row r="95" spans="1:14" ht="18.75" customHeight="1">
      <c r="A95" s="112" t="s">
        <v>138</v>
      </c>
      <c r="B95" s="425">
        <v>4.5</v>
      </c>
      <c r="C95" s="134" t="s">
        <v>219</v>
      </c>
      <c r="D95" s="268" t="s">
        <v>130</v>
      </c>
      <c r="E95" s="274"/>
      <c r="F95" s="335">
        <v>0</v>
      </c>
      <c r="G95" s="276" t="s">
        <v>121</v>
      </c>
      <c r="H95" s="276" t="s">
        <v>122</v>
      </c>
      <c r="I95" s="276" t="s">
        <v>123</v>
      </c>
      <c r="J95" s="276" t="s">
        <v>124</v>
      </c>
      <c r="K95" s="276" t="s">
        <v>125</v>
      </c>
      <c r="L95" s="215"/>
      <c r="M95" s="215"/>
      <c r="N95" s="128">
        <f t="shared" si="22"/>
        <v>0</v>
      </c>
    </row>
    <row r="96" spans="1:14" ht="18.75" customHeight="1">
      <c r="A96" s="112" t="s">
        <v>138</v>
      </c>
      <c r="B96" s="425">
        <v>4.5999999999999996</v>
      </c>
      <c r="C96" s="450" t="s">
        <v>220</v>
      </c>
      <c r="D96" s="268">
        <v>0.25</v>
      </c>
      <c r="E96" s="274" t="s">
        <v>119</v>
      </c>
      <c r="F96" s="335">
        <v>2.5</v>
      </c>
      <c r="G96" s="276">
        <v>15</v>
      </c>
      <c r="H96" s="276">
        <v>20</v>
      </c>
      <c r="I96" s="276">
        <v>25</v>
      </c>
      <c r="J96" s="276">
        <v>30</v>
      </c>
      <c r="K96" s="276">
        <v>35</v>
      </c>
      <c r="L96" s="215"/>
      <c r="M96" s="128">
        <f>(((IF(L96&lt;G96,G96,IF(L96&gt;K96,K96,L96)))-(IF(L96&lt;G96,G96,IF(AND(L96&gt;=G96,L96&lt;H96),G96,IF(AND(L96&gt;=H96,L96&lt;I96),H96,IF(AND(L96&gt;=I96,L96&lt;J96),I96,IF(AND(L96&gt;=J96,L96&lt;K96),J96,IF(L96&gt;=K96,K96,"0"))))))))/(K96-J96))+IF(L96&lt;G96,"1",IF(AND(L96&gt;=G96,L96&lt;H96),"1",IF(AND(L96&gt;=H96,L96&lt;I96),"2",IF(AND(L96&gt;=I96,L96&lt;J96),"3",IF(AND(L96&gt;=J96,L96&lt;K96),"4",IF(L96&gt;=K96,"5","0"))))))</f>
        <v>1</v>
      </c>
      <c r="N96" s="128">
        <f t="shared" si="22"/>
        <v>2.5000000000000001E-2</v>
      </c>
    </row>
    <row r="97" spans="1:24" ht="18.75" customHeight="1">
      <c r="A97" s="452"/>
      <c r="B97" s="453"/>
      <c r="C97" s="454"/>
      <c r="D97" s="455"/>
      <c r="E97" s="457"/>
      <c r="F97" s="453"/>
      <c r="G97" s="474" t="s">
        <v>222</v>
      </c>
      <c r="H97" s="459"/>
      <c r="I97" s="459"/>
      <c r="J97" s="459"/>
      <c r="K97" s="459"/>
      <c r="L97" s="453"/>
      <c r="M97" s="453"/>
      <c r="N97" s="476">
        <f>SUM(N11:N96)</f>
        <v>2.9564759999999999</v>
      </c>
      <c r="O97" s="477"/>
      <c r="P97" s="477"/>
      <c r="Q97" s="477"/>
      <c r="R97" s="477"/>
      <c r="S97" s="477"/>
      <c r="T97" s="477"/>
      <c r="U97" s="477"/>
      <c r="V97" s="477"/>
      <c r="W97" s="477"/>
      <c r="X97" s="477"/>
    </row>
    <row r="98" spans="1:24" ht="18.75" customHeight="1">
      <c r="A98" s="1"/>
      <c r="B98" s="5"/>
      <c r="C98" s="465"/>
      <c r="D98" s="466"/>
      <c r="E98" s="466"/>
      <c r="F98" s="5"/>
      <c r="G98" s="479" t="s">
        <v>223</v>
      </c>
      <c r="H98" s="5"/>
      <c r="I98" s="403"/>
      <c r="J98" s="403"/>
      <c r="K98" s="403"/>
      <c r="L98" s="5"/>
      <c r="M98" s="5"/>
      <c r="N98" s="481">
        <f>SUM(N97*100)/5</f>
        <v>59.129519999999999</v>
      </c>
      <c r="O98" s="33"/>
      <c r="P98" s="33"/>
      <c r="Q98" s="33"/>
      <c r="R98" s="33"/>
      <c r="S98" s="33"/>
      <c r="T98" s="33"/>
      <c r="U98" s="33"/>
      <c r="V98" s="33"/>
      <c r="W98" s="33"/>
      <c r="X98" s="33"/>
    </row>
    <row r="99" spans="1:24" ht="18.75" customHeight="1">
      <c r="A99" s="1"/>
      <c r="B99" s="1"/>
      <c r="C99" s="260"/>
      <c r="D99" s="1"/>
      <c r="E99" s="1"/>
      <c r="F99" s="5"/>
      <c r="G99" s="5"/>
      <c r="H99" s="5"/>
      <c r="I99" s="5"/>
      <c r="J99" s="5">
        <v>5</v>
      </c>
      <c r="K99" s="5"/>
      <c r="L99" s="5"/>
      <c r="M99" s="5"/>
      <c r="N99" s="5"/>
      <c r="O99" s="33"/>
      <c r="P99" s="33"/>
      <c r="Q99" s="33"/>
      <c r="R99" s="33"/>
      <c r="S99" s="33"/>
      <c r="T99" s="33"/>
      <c r="U99" s="33"/>
      <c r="V99" s="33"/>
      <c r="W99" s="33"/>
      <c r="X99" s="33"/>
    </row>
    <row r="100" spans="1:24" ht="18.75" customHeight="1">
      <c r="A100" s="1"/>
      <c r="B100" s="1"/>
      <c r="C100" s="4"/>
      <c r="D100" s="4"/>
      <c r="E100" s="4"/>
      <c r="F100" s="5"/>
      <c r="G100" s="5"/>
      <c r="H100" s="5"/>
      <c r="I100" s="5"/>
      <c r="J100" s="5"/>
      <c r="K100" s="5"/>
      <c r="L100" s="5"/>
      <c r="M100" s="5"/>
      <c r="N100" s="5"/>
    </row>
    <row r="101" spans="1:24" ht="18.75" customHeight="1">
      <c r="A101" s="1"/>
      <c r="B101" s="1"/>
      <c r="C101" s="4"/>
      <c r="D101" s="4"/>
      <c r="E101" s="4"/>
      <c r="F101" s="5"/>
      <c r="G101" s="5"/>
      <c r="H101" s="5"/>
      <c r="I101" s="5"/>
      <c r="J101" s="5"/>
      <c r="K101" s="5"/>
      <c r="L101" s="5"/>
      <c r="M101" s="5"/>
      <c r="N101" s="5"/>
    </row>
    <row r="102" spans="1:24" ht="18.75" customHeight="1">
      <c r="A102" s="1"/>
      <c r="B102" s="1"/>
      <c r="C102" s="4"/>
      <c r="D102" s="4"/>
      <c r="E102" s="4"/>
      <c r="F102" s="5"/>
      <c r="G102" s="5"/>
      <c r="H102" s="5"/>
      <c r="I102" s="5"/>
      <c r="J102" s="5"/>
      <c r="K102" s="5"/>
      <c r="L102" s="5"/>
      <c r="M102" s="5"/>
      <c r="N102" s="5"/>
    </row>
    <row r="103" spans="1:24" ht="18.75" customHeight="1">
      <c r="A103" s="1"/>
      <c r="B103" s="1"/>
      <c r="C103" s="4"/>
      <c r="D103" s="4"/>
      <c r="E103" s="4"/>
      <c r="F103" s="5"/>
      <c r="G103" s="5"/>
      <c r="H103" s="5"/>
      <c r="I103" s="5"/>
      <c r="J103" s="5"/>
      <c r="K103" s="5"/>
      <c r="L103" s="5"/>
      <c r="M103" s="5"/>
      <c r="N103" s="5"/>
    </row>
    <row r="104" spans="1:24" ht="18.75" customHeight="1">
      <c r="A104" s="1"/>
      <c r="B104" s="1"/>
      <c r="C104" s="4"/>
      <c r="D104" s="4"/>
      <c r="E104" s="4"/>
      <c r="F104" s="5"/>
      <c r="G104" s="5"/>
      <c r="H104" s="5"/>
      <c r="I104" s="5"/>
      <c r="J104" s="5"/>
      <c r="K104" s="5"/>
      <c r="L104" s="5"/>
      <c r="M104" s="5"/>
      <c r="N104" s="5"/>
    </row>
    <row r="105" spans="1:24" ht="18.75" customHeight="1">
      <c r="A105" s="1"/>
      <c r="B105" s="1"/>
      <c r="C105" s="4"/>
      <c r="D105" s="4"/>
      <c r="E105" s="4"/>
      <c r="F105" s="5"/>
      <c r="G105" s="5"/>
      <c r="H105" s="5"/>
      <c r="I105" s="5"/>
      <c r="J105" s="5"/>
      <c r="K105" s="5"/>
      <c r="L105" s="5"/>
      <c r="M105" s="5"/>
      <c r="N105" s="5"/>
    </row>
    <row r="106" spans="1:24" ht="18.75" customHeight="1">
      <c r="A106" s="1"/>
      <c r="B106" s="1"/>
      <c r="C106" s="4"/>
      <c r="D106" s="4"/>
      <c r="E106" s="4"/>
      <c r="F106" s="5"/>
      <c r="G106" s="5"/>
      <c r="H106" s="5"/>
      <c r="I106" s="5"/>
      <c r="J106" s="5"/>
      <c r="K106" s="5"/>
      <c r="L106" s="5"/>
      <c r="M106" s="5"/>
      <c r="N106" s="5"/>
    </row>
    <row r="107" spans="1:24" ht="18.75" customHeight="1">
      <c r="A107" s="1"/>
      <c r="B107" s="1"/>
      <c r="C107" s="4"/>
      <c r="D107" s="4"/>
      <c r="E107" s="4"/>
      <c r="F107" s="5"/>
      <c r="G107" s="5"/>
      <c r="H107" s="5"/>
      <c r="I107" s="5"/>
      <c r="J107" s="5"/>
      <c r="K107" s="5"/>
      <c r="L107" s="5"/>
      <c r="M107" s="5"/>
      <c r="N107" s="5"/>
    </row>
    <row r="108" spans="1:24" ht="18.75" customHeight="1"/>
    <row r="109" spans="1:24" ht="18.75" customHeight="1">
      <c r="A109" s="1"/>
      <c r="B109" s="1"/>
      <c r="C109" s="4"/>
      <c r="D109" s="4"/>
      <c r="E109" s="4"/>
      <c r="F109" s="5"/>
      <c r="G109" s="5"/>
      <c r="H109" s="5"/>
      <c r="I109" s="5"/>
      <c r="J109" s="5"/>
      <c r="K109" s="5"/>
      <c r="L109" s="5"/>
      <c r="M109" s="5"/>
      <c r="N109" s="5"/>
    </row>
    <row r="110" spans="1:24" ht="15.75" customHeight="1"/>
    <row r="111" spans="1:24" ht="15.75" customHeight="1"/>
    <row r="112" spans="1:24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5:B7"/>
    <mergeCell ref="C5:C7"/>
    <mergeCell ref="G5:K5"/>
    <mergeCell ref="A40:A41"/>
  </mergeCells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27</vt:i4>
      </vt:variant>
    </vt:vector>
  </HeadingPairs>
  <TitlesOfParts>
    <vt:vector size="27" baseType="lpstr">
      <vt:lpstr>Sheet28</vt:lpstr>
      <vt:lpstr>ตชว.ประเมิน61</vt:lpstr>
      <vt:lpstr>รายมิติ</vt:lpstr>
      <vt:lpstr>สสอ.</vt:lpstr>
      <vt:lpstr>ทุ่งสง</vt:lpstr>
      <vt:lpstr>สิชล</vt:lpstr>
      <vt:lpstr>ท่าศาลา</vt:lpstr>
      <vt:lpstr>ฉวาง</vt:lpstr>
      <vt:lpstr>ปากพนัง</vt:lpstr>
      <vt:lpstr>ชะอวด</vt:lpstr>
      <vt:lpstr>ทุ่งใหญ่</vt:lpstr>
      <vt:lpstr>เชียรใหญ่</vt:lpstr>
      <vt:lpstr>ร่อนพิบูลย์</vt:lpstr>
      <vt:lpstr>ลานสกา</vt:lpstr>
      <vt:lpstr>พิปูน</vt:lpstr>
      <vt:lpstr>หัวไทร</vt:lpstr>
      <vt:lpstr>ขนอม</vt:lpstr>
      <vt:lpstr>นาบอน</vt:lpstr>
      <vt:lpstr>พรหมคีรี</vt:lpstr>
      <vt:lpstr>บางขัน</vt:lpstr>
      <vt:lpstr>จุฬาภรณ์</vt:lpstr>
      <vt:lpstr>ถ้ำพรรณรา</vt:lpstr>
      <vt:lpstr>พระพรหม</vt:lpstr>
      <vt:lpstr>เฉลิมพระเกียรติ</vt:lpstr>
      <vt:lpstr>นบพิตำ</vt:lpstr>
      <vt:lpstr>ช้างกลาง</vt:lpstr>
      <vt:lpstr>เมือง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adminpor</cp:lastModifiedBy>
  <dcterms:modified xsi:type="dcterms:W3CDTF">2018-05-07T03:31:30Z</dcterms:modified>
</cp:coreProperties>
</file>