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-360" windowWidth="9225" windowHeight="61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Sheet1!$BS$1:$CL$45</definedName>
  </definedNames>
  <calcPr calcId="125725"/>
</workbook>
</file>

<file path=xl/calcChain.xml><?xml version="1.0" encoding="utf-8"?>
<calcChain xmlns="http://schemas.openxmlformats.org/spreadsheetml/2006/main">
  <c r="BD43" i="1"/>
  <c r="BC43"/>
  <c r="BB43"/>
  <c r="BQ43"/>
  <c r="BD42"/>
  <c r="BC42"/>
  <c r="BB42"/>
  <c r="BQ42"/>
  <c r="BD31"/>
  <c r="BC31"/>
  <c r="BB31"/>
  <c r="BQ31"/>
  <c r="BD30"/>
  <c r="BC30"/>
  <c r="BB30"/>
  <c r="BQ30"/>
  <c r="BD20"/>
  <c r="BC20"/>
  <c r="BR20"/>
  <c r="BB20"/>
  <c r="BQ20"/>
  <c r="BD19"/>
  <c r="BC19"/>
  <c r="BB19"/>
  <c r="BQ19"/>
  <c r="BD10"/>
  <c r="BC10"/>
  <c r="BB10"/>
  <c r="BQ10"/>
  <c r="BD9"/>
  <c r="BC9"/>
  <c r="BB9"/>
  <c r="BQ9"/>
  <c r="BD41"/>
  <c r="BC41"/>
  <c r="BB41"/>
  <c r="BQ41"/>
  <c r="BD40"/>
  <c r="BC40"/>
  <c r="BB40"/>
  <c r="BQ40"/>
  <c r="BD29"/>
  <c r="BC29"/>
  <c r="BB29"/>
  <c r="BQ29"/>
  <c r="BD28"/>
  <c r="BR28"/>
  <c r="BC28"/>
  <c r="BB28"/>
  <c r="BQ28"/>
  <c r="BD18"/>
  <c r="BC18"/>
  <c r="BR18"/>
  <c r="BB18"/>
  <c r="BQ18"/>
  <c r="BD17"/>
  <c r="BC17"/>
  <c r="BB17"/>
  <c r="BQ17"/>
  <c r="BD8"/>
  <c r="BC8"/>
  <c r="BB8"/>
  <c r="BQ8"/>
  <c r="BD7"/>
  <c r="BC7"/>
  <c r="BB7"/>
  <c r="BQ7"/>
  <c r="BA43"/>
  <c r="AZ43"/>
  <c r="BO43"/>
  <c r="AY43"/>
  <c r="BN43"/>
  <c r="AX43"/>
  <c r="AW43"/>
  <c r="AV43"/>
  <c r="BK43"/>
  <c r="AU43"/>
  <c r="AT43"/>
  <c r="AS43"/>
  <c r="BH43"/>
  <c r="BA42"/>
  <c r="BO42"/>
  <c r="AZ42"/>
  <c r="AY42"/>
  <c r="BN42"/>
  <c r="AX42"/>
  <c r="AW42"/>
  <c r="AV42"/>
  <c r="BK42"/>
  <c r="AU42"/>
  <c r="AT42"/>
  <c r="AS42"/>
  <c r="BH42"/>
  <c r="BA31"/>
  <c r="AZ31"/>
  <c r="AY31"/>
  <c r="BN31"/>
  <c r="AX31"/>
  <c r="AW31"/>
  <c r="AV31"/>
  <c r="BK31"/>
  <c r="AU31"/>
  <c r="AT31"/>
  <c r="BI31"/>
  <c r="AS31"/>
  <c r="BH31"/>
  <c r="BA30"/>
  <c r="AZ30"/>
  <c r="AY30"/>
  <c r="BO30"/>
  <c r="AX30"/>
  <c r="AW30"/>
  <c r="AV30"/>
  <c r="BK30"/>
  <c r="AU30"/>
  <c r="AT30"/>
  <c r="AS30"/>
  <c r="BH30"/>
  <c r="BA20"/>
  <c r="AZ20"/>
  <c r="AY20"/>
  <c r="BN20"/>
  <c r="AX20"/>
  <c r="AW20"/>
  <c r="AV20"/>
  <c r="BK20"/>
  <c r="AU20"/>
  <c r="AT20"/>
  <c r="AS20"/>
  <c r="BH20"/>
  <c r="BA19"/>
  <c r="AZ19"/>
  <c r="AY19"/>
  <c r="BN19"/>
  <c r="AX19"/>
  <c r="AW19"/>
  <c r="BL19"/>
  <c r="AV19"/>
  <c r="BK19"/>
  <c r="AU19"/>
  <c r="AT19"/>
  <c r="AS19"/>
  <c r="BH19"/>
  <c r="BA10"/>
  <c r="AZ10"/>
  <c r="AY10"/>
  <c r="BN10"/>
  <c r="AX10"/>
  <c r="BL10"/>
  <c r="AW10"/>
  <c r="AV10"/>
  <c r="BK10"/>
  <c r="AU10"/>
  <c r="AT10"/>
  <c r="BI10"/>
  <c r="AS10"/>
  <c r="BH10"/>
  <c r="BA9"/>
  <c r="AZ9"/>
  <c r="AY9"/>
  <c r="BN9"/>
  <c r="AX9"/>
  <c r="AW9"/>
  <c r="AV9"/>
  <c r="BK9"/>
  <c r="AU9"/>
  <c r="AT9"/>
  <c r="AS9"/>
  <c r="BH9"/>
  <c r="BA41"/>
  <c r="AZ41"/>
  <c r="BO41"/>
  <c r="AY41"/>
  <c r="BN41"/>
  <c r="AX41"/>
  <c r="AW41"/>
  <c r="AV41"/>
  <c r="BK41"/>
  <c r="AU41"/>
  <c r="AT41"/>
  <c r="AS41"/>
  <c r="BH41"/>
  <c r="BA40"/>
  <c r="BO40"/>
  <c r="AZ40"/>
  <c r="AY40"/>
  <c r="BN40"/>
  <c r="AX40"/>
  <c r="AW40"/>
  <c r="AV40"/>
  <c r="BK40"/>
  <c r="AU40"/>
  <c r="AT40"/>
  <c r="AS40"/>
  <c r="BH40"/>
  <c r="BA29"/>
  <c r="AZ29"/>
  <c r="AY29"/>
  <c r="BN29"/>
  <c r="AX29"/>
  <c r="BL29"/>
  <c r="AW29"/>
  <c r="AV29"/>
  <c r="BK29"/>
  <c r="AU29"/>
  <c r="AT29"/>
  <c r="AS29"/>
  <c r="BH29"/>
  <c r="BA28"/>
  <c r="AZ28"/>
  <c r="AY28"/>
  <c r="BN28"/>
  <c r="AX28"/>
  <c r="AW28"/>
  <c r="AV28"/>
  <c r="BK28"/>
  <c r="AU28"/>
  <c r="AT28"/>
  <c r="AS28"/>
  <c r="BH28"/>
  <c r="BA18"/>
  <c r="AZ18"/>
  <c r="BN18"/>
  <c r="AX18"/>
  <c r="AW18"/>
  <c r="AV18"/>
  <c r="BK18"/>
  <c r="AU18"/>
  <c r="AT18"/>
  <c r="AS18"/>
  <c r="BH18"/>
  <c r="BA17"/>
  <c r="AZ17"/>
  <c r="AY17"/>
  <c r="BN17"/>
  <c r="AX17"/>
  <c r="AW17"/>
  <c r="AV17"/>
  <c r="BK17"/>
  <c r="AU17"/>
  <c r="AT17"/>
  <c r="AS17"/>
  <c r="BH17"/>
  <c r="BA8"/>
  <c r="BO8"/>
  <c r="AZ8"/>
  <c r="AY8"/>
  <c r="BN8"/>
  <c r="AX8"/>
  <c r="AW8"/>
  <c r="BL8"/>
  <c r="AV8"/>
  <c r="BK8"/>
  <c r="AU8"/>
  <c r="AT8"/>
  <c r="AS8"/>
  <c r="BH8"/>
  <c r="BA7"/>
  <c r="AZ7"/>
  <c r="AY7"/>
  <c r="BN7"/>
  <c r="AX7"/>
  <c r="AW7"/>
  <c r="AV7"/>
  <c r="BK7"/>
  <c r="AU7"/>
  <c r="AT7"/>
  <c r="AS7"/>
  <c r="BH7"/>
  <c r="AC12"/>
  <c r="AC45"/>
  <c r="AB45"/>
  <c r="AA45"/>
  <c r="Z45"/>
  <c r="Y45"/>
  <c r="X45"/>
  <c r="W45"/>
  <c r="V45"/>
  <c r="U45"/>
  <c r="T45"/>
  <c r="S45"/>
  <c r="R45"/>
  <c r="AC44"/>
  <c r="AB44"/>
  <c r="AA44"/>
  <c r="Z44"/>
  <c r="Y44"/>
  <c r="X44"/>
  <c r="W44"/>
  <c r="V44"/>
  <c r="U44"/>
  <c r="T44"/>
  <c r="S44"/>
  <c r="R44"/>
  <c r="AC43"/>
  <c r="AB43"/>
  <c r="AA43"/>
  <c r="Z43"/>
  <c r="Y43"/>
  <c r="X43"/>
  <c r="W43"/>
  <c r="V43"/>
  <c r="U43"/>
  <c r="T43"/>
  <c r="S43"/>
  <c r="R43"/>
  <c r="AC42"/>
  <c r="AB42"/>
  <c r="AA42"/>
  <c r="Z42"/>
  <c r="Y42"/>
  <c r="X42"/>
  <c r="W42"/>
  <c r="V42"/>
  <c r="U42"/>
  <c r="T42"/>
  <c r="S42"/>
  <c r="R42"/>
  <c r="AC41"/>
  <c r="AB41"/>
  <c r="AA41"/>
  <c r="Z41"/>
  <c r="Y41"/>
  <c r="X41"/>
  <c r="W41"/>
  <c r="V41"/>
  <c r="U41"/>
  <c r="T41"/>
  <c r="S41"/>
  <c r="R41"/>
  <c r="AC40"/>
  <c r="AB40"/>
  <c r="AA40"/>
  <c r="Z40"/>
  <c r="Y40"/>
  <c r="X40"/>
  <c r="W40"/>
  <c r="V40"/>
  <c r="U40"/>
  <c r="T40"/>
  <c r="S40"/>
  <c r="R40"/>
  <c r="AC33"/>
  <c r="AB33"/>
  <c r="AA33"/>
  <c r="Z33"/>
  <c r="Y33"/>
  <c r="X33"/>
  <c r="W33"/>
  <c r="V33"/>
  <c r="U33"/>
  <c r="T33"/>
  <c r="S33"/>
  <c r="R33"/>
  <c r="AC32"/>
  <c r="AB32"/>
  <c r="AA32"/>
  <c r="Z32"/>
  <c r="Y32"/>
  <c r="X32"/>
  <c r="W32"/>
  <c r="V32"/>
  <c r="U32"/>
  <c r="T32"/>
  <c r="S32"/>
  <c r="R32"/>
  <c r="AC31"/>
  <c r="AB31"/>
  <c r="AA31"/>
  <c r="Z31"/>
  <c r="Y31"/>
  <c r="X31"/>
  <c r="W31"/>
  <c r="V31"/>
  <c r="U31"/>
  <c r="T31"/>
  <c r="S31"/>
  <c r="R31"/>
  <c r="AC30"/>
  <c r="AB30"/>
  <c r="AA30"/>
  <c r="Z30"/>
  <c r="Y30"/>
  <c r="X30"/>
  <c r="W30"/>
  <c r="V30"/>
  <c r="U30"/>
  <c r="T30"/>
  <c r="S30"/>
  <c r="R30"/>
  <c r="AC29"/>
  <c r="AB29"/>
  <c r="AA29"/>
  <c r="Z29"/>
  <c r="Y29"/>
  <c r="X29"/>
  <c r="W29"/>
  <c r="V29"/>
  <c r="U29"/>
  <c r="T29"/>
  <c r="S29"/>
  <c r="R29"/>
  <c r="AC28"/>
  <c r="AB28"/>
  <c r="AA28"/>
  <c r="Z28"/>
  <c r="Y28"/>
  <c r="X28"/>
  <c r="W28"/>
  <c r="V28"/>
  <c r="U28"/>
  <c r="T28"/>
  <c r="S28"/>
  <c r="R28"/>
  <c r="AC22"/>
  <c r="AB22"/>
  <c r="AA22"/>
  <c r="Z22"/>
  <c r="Y22"/>
  <c r="X22"/>
  <c r="W22"/>
  <c r="V22"/>
  <c r="U22"/>
  <c r="T22"/>
  <c r="S22"/>
  <c r="R22"/>
  <c r="AC21"/>
  <c r="AB21"/>
  <c r="AA21"/>
  <c r="Z21"/>
  <c r="Y21"/>
  <c r="X21"/>
  <c r="W21"/>
  <c r="V21"/>
  <c r="U21"/>
  <c r="T21"/>
  <c r="S21"/>
  <c r="R21"/>
  <c r="AC20"/>
  <c r="AB20"/>
  <c r="AA20"/>
  <c r="Z20"/>
  <c r="Y20"/>
  <c r="X20"/>
  <c r="W20"/>
  <c r="V20"/>
  <c r="U20"/>
  <c r="T20"/>
  <c r="S20"/>
  <c r="R20"/>
  <c r="AC19"/>
  <c r="AB19"/>
  <c r="AA19"/>
  <c r="Z19"/>
  <c r="Y19"/>
  <c r="X19"/>
  <c r="W19"/>
  <c r="V19"/>
  <c r="U19"/>
  <c r="T19"/>
  <c r="S19"/>
  <c r="R19"/>
  <c r="AC18"/>
  <c r="AB18"/>
  <c r="AA18"/>
  <c r="Z18"/>
  <c r="Y18"/>
  <c r="X18"/>
  <c r="W18"/>
  <c r="V18"/>
  <c r="U18"/>
  <c r="T18"/>
  <c r="S18"/>
  <c r="R18"/>
  <c r="AC17"/>
  <c r="AB17"/>
  <c r="AA17"/>
  <c r="Z17"/>
  <c r="Y17"/>
  <c r="X17"/>
  <c r="W17"/>
  <c r="V17"/>
  <c r="U17"/>
  <c r="T17"/>
  <c r="S17"/>
  <c r="R17"/>
  <c r="AB12"/>
  <c r="AA12"/>
  <c r="Z12"/>
  <c r="Y12"/>
  <c r="X12"/>
  <c r="W12"/>
  <c r="V12"/>
  <c r="U12"/>
  <c r="T12"/>
  <c r="S12"/>
  <c r="R12"/>
  <c r="AC11"/>
  <c r="AB11"/>
  <c r="AA11"/>
  <c r="Z11"/>
  <c r="Y11"/>
  <c r="X11"/>
  <c r="W11"/>
  <c r="V11"/>
  <c r="U11"/>
  <c r="T11"/>
  <c r="S11"/>
  <c r="R11"/>
  <c r="AC10"/>
  <c r="AB10"/>
  <c r="AA10"/>
  <c r="Z10"/>
  <c r="Y10"/>
  <c r="X10"/>
  <c r="W10"/>
  <c r="V10"/>
  <c r="U10"/>
  <c r="T10"/>
  <c r="S10"/>
  <c r="R10"/>
  <c r="AC9"/>
  <c r="AB9"/>
  <c r="AA9"/>
  <c r="Z9"/>
  <c r="Y9"/>
  <c r="X9"/>
  <c r="W9"/>
  <c r="V9"/>
  <c r="U9"/>
  <c r="T9"/>
  <c r="S9"/>
  <c r="R9"/>
  <c r="AC8"/>
  <c r="AB8"/>
  <c r="AA8"/>
  <c r="Z8"/>
  <c r="Y8"/>
  <c r="X8"/>
  <c r="W8"/>
  <c r="V8"/>
  <c r="U8"/>
  <c r="T8"/>
  <c r="S8"/>
  <c r="R8"/>
  <c r="AC7"/>
  <c r="AB7"/>
  <c r="AA7"/>
  <c r="Z7"/>
  <c r="Y7"/>
  <c r="X7"/>
  <c r="W7"/>
  <c r="V7"/>
  <c r="U7"/>
  <c r="T7"/>
  <c r="S7"/>
  <c r="R7"/>
  <c r="BI8"/>
  <c r="BO10"/>
  <c r="BR8"/>
  <c r="BR10"/>
  <c r="BL17"/>
  <c r="BR17"/>
  <c r="BL18"/>
  <c r="BR19"/>
  <c r="BL20"/>
  <c r="BL28"/>
  <c r="BR29"/>
  <c r="BL30"/>
  <c r="BO31"/>
  <c r="BI40"/>
  <c r="BI41"/>
  <c r="BI42"/>
  <c r="BI43"/>
  <c r="BN30"/>
  <c r="BI7"/>
  <c r="BI9"/>
  <c r="BL7"/>
  <c r="BL9"/>
  <c r="BO7"/>
  <c r="BO9"/>
  <c r="BR7"/>
  <c r="BR9"/>
  <c r="BI17"/>
  <c r="BO17"/>
  <c r="BI18"/>
  <c r="BO18"/>
  <c r="BI19"/>
  <c r="BO19"/>
  <c r="BI20"/>
  <c r="BO20"/>
  <c r="BI28"/>
  <c r="BO28"/>
  <c r="BI29"/>
  <c r="BO29"/>
  <c r="BI30"/>
  <c r="BR30"/>
  <c r="BL31"/>
  <c r="BR31"/>
  <c r="BL40"/>
  <c r="BR40"/>
  <c r="BL41"/>
  <c r="BR41"/>
  <c r="BL42"/>
  <c r="BR42"/>
  <c r="BL43"/>
  <c r="BR43"/>
</calcChain>
</file>

<file path=xl/sharedStrings.xml><?xml version="1.0" encoding="utf-8"?>
<sst xmlns="http://schemas.openxmlformats.org/spreadsheetml/2006/main" count="118" uniqueCount="38">
  <si>
    <t>Plate 2</t>
  </si>
  <si>
    <t>Plate 1</t>
  </si>
  <si>
    <t>ELISA 111411</t>
  </si>
  <si>
    <t>IL6</t>
  </si>
  <si>
    <t>MMP3</t>
  </si>
  <si>
    <t>2.4ng/ml</t>
  </si>
  <si>
    <t>8ng/ml</t>
  </si>
  <si>
    <t>FLS RA22</t>
  </si>
  <si>
    <t>FLS RA32</t>
  </si>
  <si>
    <t>OD(450-570)</t>
  </si>
  <si>
    <t>Minus Background</t>
  </si>
  <si>
    <t>Transformed in Prism</t>
  </si>
  <si>
    <t>Actual Values (pg/ml)</t>
  </si>
  <si>
    <t>0 IL-17</t>
  </si>
  <si>
    <t>1ng/ml IL-17</t>
  </si>
  <si>
    <t>10ng/ml IL-17</t>
  </si>
  <si>
    <t>100ng/ml IL-17</t>
  </si>
  <si>
    <t>0 TNF-a</t>
  </si>
  <si>
    <t>0.1 ng/ml TNF-a</t>
  </si>
  <si>
    <t>1 ng/ml TNF-a</t>
  </si>
  <si>
    <t>10 ng/ml TNF-a</t>
  </si>
  <si>
    <t xml:space="preserve"> &gt;12000.0</t>
  </si>
  <si>
    <t>IL-6</t>
  </si>
  <si>
    <t>FLS RA 22</t>
  </si>
  <si>
    <t>FLS RA 32</t>
  </si>
  <si>
    <t>MMP-3</t>
  </si>
  <si>
    <t>ELISA 11/13/11</t>
  </si>
  <si>
    <t>Analysed 11/14/11</t>
  </si>
  <si>
    <t>IL-17 0 ng/ml</t>
  </si>
  <si>
    <t>IL-17 1 ng/ml</t>
  </si>
  <si>
    <t>IL-17 10 ng/ml</t>
  </si>
  <si>
    <t>IL-17 100 ng/ml</t>
  </si>
  <si>
    <r>
      <t>TNF-</t>
    </r>
    <r>
      <rPr>
        <sz val="10"/>
        <rFont val="Symbol"/>
        <family val="1"/>
        <charset val="2"/>
      </rPr>
      <t>a</t>
    </r>
    <r>
      <rPr>
        <sz val="10"/>
        <rFont val="Arial"/>
        <family val="2"/>
      </rPr>
      <t xml:space="preserve"> 0 ng/ml</t>
    </r>
  </si>
  <si>
    <r>
      <t>TNF-</t>
    </r>
    <r>
      <rPr>
        <sz val="10"/>
        <rFont val="Symbol"/>
        <family val="1"/>
        <charset val="2"/>
      </rPr>
      <t>a</t>
    </r>
    <r>
      <rPr>
        <sz val="10"/>
        <rFont val="Arial"/>
      </rPr>
      <t xml:space="preserve"> 10 ng/ml</t>
    </r>
  </si>
  <si>
    <r>
      <t>TNF-</t>
    </r>
    <r>
      <rPr>
        <sz val="10"/>
        <rFont val="Symbol"/>
        <family val="1"/>
        <charset val="2"/>
      </rPr>
      <t>a</t>
    </r>
    <r>
      <rPr>
        <sz val="10"/>
        <rFont val="Arial"/>
      </rPr>
      <t xml:space="preserve"> 0.1 ng/ml</t>
    </r>
  </si>
  <si>
    <r>
      <t>TNF-</t>
    </r>
    <r>
      <rPr>
        <sz val="10"/>
        <rFont val="Symbol"/>
        <family val="1"/>
        <charset val="2"/>
      </rPr>
      <t>a</t>
    </r>
    <r>
      <rPr>
        <sz val="10"/>
        <rFont val="Arial"/>
      </rPr>
      <t xml:space="preserve"> 1 ng/ml</t>
    </r>
  </si>
  <si>
    <t>RA 22</t>
  </si>
  <si>
    <t>RA 32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</si>
</sst>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6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u/>
      <sz val="10"/>
      <name val="Arial"/>
    </font>
    <font>
      <sz val="10"/>
      <name val="Symbol"/>
      <family val="1"/>
      <charset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164" fontId="0" fillId="0" borderId="0" xfId="0" applyNumberFormat="1" applyBorder="1"/>
    <xf numFmtId="164" fontId="0" fillId="0" borderId="0" xfId="0" applyNumberFormat="1" applyBorder="1" applyAlignment="1">
      <alignment horizontal="left" indent="1"/>
    </xf>
    <xf numFmtId="164" fontId="0" fillId="0" borderId="0" xfId="0" applyNumberFormat="1" applyFill="1" applyBorder="1"/>
    <xf numFmtId="1" fontId="0" fillId="0" borderId="0" xfId="0" applyNumberFormat="1" applyBorder="1"/>
    <xf numFmtId="0" fontId="1" fillId="0" borderId="0" xfId="0" applyFont="1" applyBorder="1"/>
    <xf numFmtId="0" fontId="2" fillId="0" borderId="0" xfId="0" applyFont="1" applyBorder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1" xfId="0" applyNumberFormat="1" applyBorder="1" applyAlignment="1">
      <alignment horizontal="left" indent="1"/>
    </xf>
    <xf numFmtId="164" fontId="0" fillId="0" borderId="2" xfId="0" applyNumberFormat="1" applyBorder="1" applyAlignment="1">
      <alignment horizontal="left" indent="1"/>
    </xf>
    <xf numFmtId="164" fontId="0" fillId="0" borderId="3" xfId="0" applyNumberFormat="1" applyBorder="1" applyAlignment="1">
      <alignment horizontal="left" indent="1"/>
    </xf>
    <xf numFmtId="164" fontId="0" fillId="0" borderId="4" xfId="0" applyNumberFormat="1" applyBorder="1" applyAlignment="1">
      <alignment horizontal="left" indent="1"/>
    </xf>
    <xf numFmtId="164" fontId="0" fillId="0" borderId="5" xfId="0" applyNumberFormat="1" applyBorder="1" applyAlignment="1">
      <alignment horizontal="left" indent="1"/>
    </xf>
    <xf numFmtId="164" fontId="0" fillId="0" borderId="6" xfId="0" applyNumberFormat="1" applyBorder="1" applyAlignment="1">
      <alignment horizontal="left" indent="1"/>
    </xf>
    <xf numFmtId="0" fontId="1" fillId="0" borderId="0" xfId="0" applyFont="1" applyFill="1" applyBorder="1"/>
    <xf numFmtId="0" fontId="1" fillId="0" borderId="0" xfId="0" applyFont="1"/>
    <xf numFmtId="0" fontId="3" fillId="0" borderId="0" xfId="0" applyFont="1" applyBorder="1"/>
    <xf numFmtId="165" fontId="0" fillId="0" borderId="0" xfId="0" applyNumberFormat="1"/>
    <xf numFmtId="165" fontId="0" fillId="0" borderId="1" xfId="0" applyNumberFormat="1" applyBorder="1"/>
    <xf numFmtId="165" fontId="0" fillId="0" borderId="2" xfId="0" applyNumberFormat="1" applyBorder="1"/>
    <xf numFmtId="165" fontId="0" fillId="0" borderId="3" xfId="0" applyNumberFormat="1" applyBorder="1"/>
    <xf numFmtId="165" fontId="0" fillId="0" borderId="7" xfId="0" applyNumberFormat="1" applyBorder="1"/>
    <xf numFmtId="165" fontId="0" fillId="0" borderId="0" xfId="0" applyNumberFormat="1" applyBorder="1"/>
    <xf numFmtId="165" fontId="0" fillId="0" borderId="8" xfId="0" applyNumberFormat="1" applyBorder="1"/>
    <xf numFmtId="165" fontId="0" fillId="0" borderId="4" xfId="0" applyNumberFormat="1" applyBorder="1"/>
    <xf numFmtId="165" fontId="0" fillId="0" borderId="5" xfId="0" applyNumberFormat="1" applyBorder="1"/>
    <xf numFmtId="165" fontId="0" fillId="0" borderId="6" xfId="0" applyNumberForma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2"/>
      <c:hPercent val="100"/>
      <c:rotY val="296"/>
      <c:depthPercent val="100"/>
      <c:perspective val="30"/>
    </c:view3D>
    <c:floor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sideWall>
    <c:backWall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0.16306169653904995"/>
          <c:y val="1.8867924528301886E-2"/>
          <c:w val="0.67720520909585025"/>
          <c:h val="0.80862533692722371"/>
        </c:manualLayout>
      </c:layout>
      <c:bar3DChart>
        <c:barDir val="col"/>
        <c:grouping val="standard"/>
        <c:ser>
          <c:idx val="0"/>
          <c:order val="0"/>
          <c:tx>
            <c:v>0</c:v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Sheet1!$BM$2:$BP$2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100</c:v>
                </c:pt>
              </c:numCache>
            </c:numRef>
          </c:cat>
          <c:val>
            <c:numRef>
              <c:f>(Sheet1!$BH$7,Sheet1!$BK$7,Sheet1!$BN$7,Sheet1!$BQ$7)</c:f>
              <c:numCache>
                <c:formatCode>0.0</c:formatCode>
                <c:ptCount val="4"/>
                <c:pt idx="0">
                  <c:v>51.936153333333323</c:v>
                </c:pt>
                <c:pt idx="1">
                  <c:v>110.06903333333332</c:v>
                </c:pt>
                <c:pt idx="2">
                  <c:v>222.50123333333332</c:v>
                </c:pt>
                <c:pt idx="3">
                  <c:v>801.76533333333339</c:v>
                </c:pt>
              </c:numCache>
            </c:numRef>
          </c:val>
        </c:ser>
        <c:ser>
          <c:idx val="1"/>
          <c:order val="1"/>
          <c:tx>
            <c:v>0.1</c:v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Sheet1!$BM$2:$BP$2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100</c:v>
                </c:pt>
              </c:numCache>
            </c:numRef>
          </c:cat>
          <c:val>
            <c:numRef>
              <c:f>(Sheet1!$BH$8,Sheet1!$BK$8,Sheet1!$BN$8,Sheet1!$BQ$8)</c:f>
              <c:numCache>
                <c:formatCode>0.0</c:formatCode>
                <c:ptCount val="4"/>
                <c:pt idx="0">
                  <c:v>1277.6146666666666</c:v>
                </c:pt>
                <c:pt idx="1">
                  <c:v>6988.6033333333326</c:v>
                </c:pt>
                <c:pt idx="2">
                  <c:v>9118.8316666666669</c:v>
                </c:pt>
                <c:pt idx="3">
                  <c:v>24700.782500000001</c:v>
                </c:pt>
              </c:numCache>
            </c:numRef>
          </c:val>
        </c:ser>
        <c:ser>
          <c:idx val="2"/>
          <c:order val="2"/>
          <c:tx>
            <c:v>1</c:v>
          </c:tx>
          <c:spPr>
            <a:solidFill>
              <a:srgbClr val="3366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Sheet1!$BM$2:$BP$2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100</c:v>
                </c:pt>
              </c:numCache>
            </c:numRef>
          </c:cat>
          <c:val>
            <c:numRef>
              <c:f>(Sheet1!$BH$9,Sheet1!$BK$9,Sheet1!$BN$9,Sheet1!$BQ$9)</c:f>
              <c:numCache>
                <c:formatCode>0.0</c:formatCode>
                <c:ptCount val="4"/>
                <c:pt idx="0">
                  <c:v>1442.1377500000001</c:v>
                </c:pt>
                <c:pt idx="1">
                  <c:v>11993.7325</c:v>
                </c:pt>
                <c:pt idx="2">
                  <c:v>33524.383333333339</c:v>
                </c:pt>
                <c:pt idx="3">
                  <c:v>43265.478333333333</c:v>
                </c:pt>
              </c:numCache>
            </c:numRef>
          </c:val>
        </c:ser>
        <c:ser>
          <c:idx val="3"/>
          <c:order val="3"/>
          <c:tx>
            <c:v>10</c:v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Sheet1!$BM$2:$BP$2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100</c:v>
                </c:pt>
              </c:numCache>
            </c:numRef>
          </c:cat>
          <c:val>
            <c:numRef>
              <c:f>(Sheet1!$BH$10,Sheet1!$BK$10,Sheet1!$BN$10,Sheet1!$BQ$10)</c:f>
              <c:numCache>
                <c:formatCode>0.0</c:formatCode>
                <c:ptCount val="4"/>
                <c:pt idx="0">
                  <c:v>1703.1059166666664</c:v>
                </c:pt>
                <c:pt idx="1">
                  <c:v>14288.778333333334</c:v>
                </c:pt>
                <c:pt idx="2">
                  <c:v>33260.700000000004</c:v>
                </c:pt>
                <c:pt idx="3">
                  <c:v>51194.71333333334</c:v>
                </c:pt>
              </c:numCache>
            </c:numRef>
          </c:val>
        </c:ser>
        <c:shape val="box"/>
        <c:axId val="131084672"/>
        <c:axId val="131086976"/>
        <c:axId val="93649984"/>
      </c:bar3DChart>
      <c:catAx>
        <c:axId val="131084672"/>
        <c:scaling>
          <c:orientation val="minMax"/>
        </c:scaling>
        <c:axPos val="b"/>
        <c:title>
          <c:tx>
            <c:rich>
              <a:bodyPr rot="-1200000" vert="horz"/>
              <a:lstStyle/>
              <a:p>
                <a:pPr algn="ctr">
                  <a:defRPr sz="11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IL-17
(ng/ml)</a:t>
                </a:r>
              </a:p>
            </c:rich>
          </c:tx>
          <c:layout>
            <c:manualLayout>
              <c:xMode val="edge"/>
              <c:yMode val="edge"/>
              <c:x val="0.72213030775479192"/>
              <c:y val="0.7978436657681941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1086976"/>
        <c:crosses val="autoZero"/>
        <c:auto val="1"/>
        <c:lblAlgn val="ctr"/>
        <c:lblOffset val="100"/>
        <c:tickLblSkip val="1"/>
        <c:tickMarkSkip val="1"/>
        <c:noMultiLvlLbl val="1"/>
      </c:catAx>
      <c:valAx>
        <c:axId val="131086976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IL-6 (pg/ml)</a:t>
                </a:r>
              </a:p>
            </c:rich>
          </c:tx>
          <c:layout>
            <c:manualLayout>
              <c:xMode val="edge"/>
              <c:yMode val="edge"/>
              <c:x val="6.4891846921797003E-2"/>
              <c:y val="0.29919137466307277"/>
            </c:manualLayout>
          </c:layout>
          <c:spPr>
            <a:noFill/>
            <a:ln w="25400">
              <a:noFill/>
            </a:ln>
          </c:spPr>
        </c:title>
        <c:numFmt formatCode="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1084672"/>
        <c:crosses val="autoZero"/>
        <c:crossBetween val="between"/>
      </c:valAx>
      <c:serAx>
        <c:axId val="93649984"/>
        <c:scaling>
          <c:orientation val="minMax"/>
        </c:scaling>
        <c:axPos val="b"/>
        <c:title>
          <c:tx>
            <c:rich>
              <a:bodyPr rot="300000" vert="horz"/>
              <a:lstStyle/>
              <a:p>
                <a:pPr algn="ctr">
                  <a:defRPr sz="11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TNF (ng/ml)</a:t>
                </a:r>
              </a:p>
            </c:rich>
          </c:tx>
          <c:layout>
            <c:manualLayout>
              <c:xMode val="edge"/>
              <c:yMode val="edge"/>
              <c:x val="0.25956756237417078"/>
              <c:y val="0.85983827493261455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1086976"/>
        <c:crosses val="autoZero"/>
        <c:tickLblSkip val="1"/>
        <c:tickMarkSkip val="1"/>
      </c:serAx>
      <c:spPr>
        <a:noFill/>
        <a:ln w="25400">
          <a:noFill/>
        </a:ln>
      </c:spPr>
    </c:plotArea>
    <c:plotVisOnly val="1"/>
    <c:dispBlanksAs val="gap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2"/>
      <c:hPercent val="100"/>
      <c:rotY val="296"/>
      <c:depthPercent val="100"/>
      <c:perspective val="30"/>
    </c:view3D>
    <c:floor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sideWall>
    <c:backWall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0.15000024414102237"/>
          <c:y val="1.871657754010695E-2"/>
          <c:w val="0.68666778429001352"/>
          <c:h val="0.81283422459893051"/>
        </c:manualLayout>
      </c:layout>
      <c:bar3DChart>
        <c:barDir val="col"/>
        <c:grouping val="standard"/>
        <c:ser>
          <c:idx val="0"/>
          <c:order val="0"/>
          <c:tx>
            <c:v>0</c:v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Sheet1!$BM$2:$BP$2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100</c:v>
                </c:pt>
              </c:numCache>
            </c:numRef>
          </c:cat>
          <c:val>
            <c:numRef>
              <c:f>(Sheet1!$BH$28,Sheet1!$BK$28,Sheet1!$BN$28,Sheet1!$BQ$28)</c:f>
              <c:numCache>
                <c:formatCode>0.0</c:formatCode>
                <c:ptCount val="4"/>
                <c:pt idx="0">
                  <c:v>199.84401666666668</c:v>
                </c:pt>
                <c:pt idx="1">
                  <c:v>155.04640000000003</c:v>
                </c:pt>
                <c:pt idx="2">
                  <c:v>207.30151666666666</c:v>
                </c:pt>
                <c:pt idx="3">
                  <c:v>441.41708333333332</c:v>
                </c:pt>
              </c:numCache>
            </c:numRef>
          </c:val>
        </c:ser>
        <c:ser>
          <c:idx val="1"/>
          <c:order val="1"/>
          <c:tx>
            <c:v>0.1</c:v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Sheet1!$BM$2:$BP$2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100</c:v>
                </c:pt>
              </c:numCache>
            </c:numRef>
          </c:cat>
          <c:val>
            <c:numRef>
              <c:f>(Sheet1!$BH$29,Sheet1!$BK$29,Sheet1!$BN$29,Sheet1!$BQ$29)</c:f>
              <c:numCache>
                <c:formatCode>0.0</c:formatCode>
                <c:ptCount val="4"/>
                <c:pt idx="0">
                  <c:v>1472.8221666666666</c:v>
                </c:pt>
                <c:pt idx="1">
                  <c:v>4804.7754999999988</c:v>
                </c:pt>
                <c:pt idx="2">
                  <c:v>13036.168333333335</c:v>
                </c:pt>
                <c:pt idx="3">
                  <c:v>18937.799166666668</c:v>
                </c:pt>
              </c:numCache>
            </c:numRef>
          </c:val>
        </c:ser>
        <c:ser>
          <c:idx val="2"/>
          <c:order val="2"/>
          <c:tx>
            <c:v>1</c:v>
          </c:tx>
          <c:spPr>
            <a:solidFill>
              <a:srgbClr val="3366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Sheet1!$BM$2:$BP$2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100</c:v>
                </c:pt>
              </c:numCache>
            </c:numRef>
          </c:cat>
          <c:val>
            <c:numRef>
              <c:f>(Sheet1!$BH$30,Sheet1!$BK$30,Sheet1!$BK$30,Sheet1!$BN$30,Sheet1!$BQ$30)</c:f>
              <c:numCache>
                <c:formatCode>0.0</c:formatCode>
                <c:ptCount val="5"/>
                <c:pt idx="0">
                  <c:v>3189.1958333333332</c:v>
                </c:pt>
                <c:pt idx="1">
                  <c:v>15223.016666666668</c:v>
                </c:pt>
                <c:pt idx="2">
                  <c:v>15223.016666666668</c:v>
                </c:pt>
                <c:pt idx="3">
                  <c:v>46876.92500000001</c:v>
                </c:pt>
                <c:pt idx="4">
                  <c:v>54687.649999999994</c:v>
                </c:pt>
              </c:numCache>
            </c:numRef>
          </c:val>
        </c:ser>
        <c:ser>
          <c:idx val="3"/>
          <c:order val="3"/>
          <c:tx>
            <c:v>10</c:v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Sheet1!$BM$2:$BP$2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100</c:v>
                </c:pt>
              </c:numCache>
            </c:numRef>
          </c:cat>
          <c:val>
            <c:numRef>
              <c:f>(Sheet1!$BH$31,Sheet1!$BK$31,Sheet1!$BN$31,Sheet1!$BQ$31)</c:f>
              <c:numCache>
                <c:formatCode>0.0</c:formatCode>
                <c:ptCount val="4"/>
                <c:pt idx="0">
                  <c:v>4749.1308333333336</c:v>
                </c:pt>
                <c:pt idx="1">
                  <c:v>19696.929166666669</c:v>
                </c:pt>
                <c:pt idx="2">
                  <c:v>48594.241666666669</c:v>
                </c:pt>
                <c:pt idx="3">
                  <c:v>80205.349999999991</c:v>
                </c:pt>
              </c:numCache>
            </c:numRef>
          </c:val>
        </c:ser>
        <c:shape val="box"/>
        <c:axId val="131671936"/>
        <c:axId val="131686400"/>
        <c:axId val="131082432"/>
      </c:bar3DChart>
      <c:catAx>
        <c:axId val="131671936"/>
        <c:scaling>
          <c:orientation val="minMax"/>
        </c:scaling>
        <c:axPos val="b"/>
        <c:title>
          <c:tx>
            <c:rich>
              <a:bodyPr rot="-1200000" vert="horz"/>
              <a:lstStyle/>
              <a:p>
                <a:pPr algn="ctr"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IL-17
(ng/ml)</a:t>
                </a:r>
              </a:p>
            </c:rich>
          </c:tx>
          <c:layout>
            <c:manualLayout>
              <c:xMode val="edge"/>
              <c:yMode val="edge"/>
              <c:x val="0.73833455818022753"/>
              <c:y val="0.79411764705882348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1686400"/>
        <c:crosses val="autoZero"/>
        <c:auto val="1"/>
        <c:lblAlgn val="ctr"/>
        <c:lblOffset val="100"/>
        <c:tickLblSkip val="1"/>
        <c:tickMarkSkip val="1"/>
        <c:noMultiLvlLbl val="1"/>
      </c:catAx>
      <c:valAx>
        <c:axId val="13168640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MMP-3 (pg/ml)</a:t>
                </a:r>
              </a:p>
            </c:rich>
          </c:tx>
          <c:layout>
            <c:manualLayout>
              <c:xMode val="edge"/>
              <c:yMode val="edge"/>
              <c:x val="0.04"/>
              <c:y val="0.27272727272727271"/>
            </c:manualLayout>
          </c:layout>
          <c:spPr>
            <a:noFill/>
            <a:ln w="25400">
              <a:noFill/>
            </a:ln>
          </c:spPr>
        </c:title>
        <c:numFmt formatCode="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1671936"/>
        <c:crosses val="autoZero"/>
        <c:crossBetween val="between"/>
      </c:valAx>
      <c:serAx>
        <c:axId val="131082432"/>
        <c:scaling>
          <c:orientation val="minMax"/>
        </c:scaling>
        <c:axPos val="b"/>
        <c:title>
          <c:tx>
            <c:rich>
              <a:bodyPr rot="300000" vert="horz"/>
              <a:lstStyle/>
              <a:p>
                <a:pPr algn="ctr"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TNF (ng/ml)</a:t>
                </a:r>
              </a:p>
            </c:rich>
          </c:tx>
          <c:layout>
            <c:manualLayout>
              <c:xMode val="edge"/>
              <c:yMode val="edge"/>
              <c:x val="0.22000034995625545"/>
              <c:y val="0.86096256684491979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1686400"/>
        <c:crosses val="autoZero"/>
        <c:tickLblSkip val="1"/>
        <c:tickMarkSkip val="1"/>
      </c:serAx>
      <c:spPr>
        <a:noFill/>
        <a:ln w="25400">
          <a:noFill/>
        </a:ln>
      </c:spPr>
    </c:plotArea>
    <c:plotVisOnly val="1"/>
    <c:dispBlanksAs val="gap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2"/>
      <c:hPercent val="100"/>
      <c:rotY val="296"/>
      <c:depthPercent val="100"/>
      <c:perspective val="30"/>
    </c:view3D>
    <c:floor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sideWall>
    <c:backWall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0.14950166112956811"/>
          <c:y val="1.3440895499662665E-2"/>
          <c:w val="0.68770764119601324"/>
          <c:h val="0.81451826727955745"/>
        </c:manualLayout>
      </c:layout>
      <c:bar3DChart>
        <c:barDir val="col"/>
        <c:grouping val="standard"/>
        <c:ser>
          <c:idx val="0"/>
          <c:order val="0"/>
          <c:tx>
            <c:v>0</c:v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Sheet1!$BM$2:$BP$2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100</c:v>
                </c:pt>
              </c:numCache>
            </c:numRef>
          </c:cat>
          <c:val>
            <c:numRef>
              <c:f>(Sheet1!$BH$17,Sheet1!$BK$17,Sheet1!$BN$17,Sheet1!$BQ$17)</c:f>
              <c:numCache>
                <c:formatCode>0.0</c:formatCode>
                <c:ptCount val="4"/>
                <c:pt idx="0">
                  <c:v>147.10410000000002</c:v>
                </c:pt>
                <c:pt idx="1">
                  <c:v>296.99076666666667</c:v>
                </c:pt>
                <c:pt idx="2">
                  <c:v>903.93483333333336</c:v>
                </c:pt>
                <c:pt idx="3">
                  <c:v>1947.9992500000001</c:v>
                </c:pt>
              </c:numCache>
            </c:numRef>
          </c:val>
        </c:ser>
        <c:ser>
          <c:idx val="1"/>
          <c:order val="1"/>
          <c:tx>
            <c:v>0.1</c:v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Sheet1!$BM$2:$BP$2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100</c:v>
                </c:pt>
              </c:numCache>
            </c:numRef>
          </c:cat>
          <c:val>
            <c:numRef>
              <c:f>(Sheet1!$BH$18,Sheet1!$BK$18,Sheet1!$BN$18,Sheet1!$BQ$18)</c:f>
              <c:numCache>
                <c:formatCode>0.0</c:formatCode>
                <c:ptCount val="4"/>
                <c:pt idx="0">
                  <c:v>1956.3825000000004</c:v>
                </c:pt>
                <c:pt idx="1">
                  <c:v>9353.251666666667</c:v>
                </c:pt>
                <c:pt idx="2">
                  <c:v>10206.612499999999</c:v>
                </c:pt>
                <c:pt idx="3">
                  <c:v>32110</c:v>
                </c:pt>
              </c:numCache>
            </c:numRef>
          </c:val>
        </c:ser>
        <c:ser>
          <c:idx val="2"/>
          <c:order val="2"/>
          <c:tx>
            <c:v>1</c:v>
          </c:tx>
          <c:spPr>
            <a:solidFill>
              <a:srgbClr val="3366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Sheet1!$BM$2:$BP$2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100</c:v>
                </c:pt>
              </c:numCache>
            </c:numRef>
          </c:cat>
          <c:val>
            <c:numRef>
              <c:f>(Sheet1!$BH$19,Sheet1!$BK$19,Sheet1!$BN$19,Sheet1!$BQ$19)</c:f>
              <c:numCache>
                <c:formatCode>0.0</c:formatCode>
                <c:ptCount val="4"/>
                <c:pt idx="0">
                  <c:v>3080.6258333333335</c:v>
                </c:pt>
                <c:pt idx="1">
                  <c:v>23568.333333333332</c:v>
                </c:pt>
                <c:pt idx="2">
                  <c:v>31313.791666666668</c:v>
                </c:pt>
                <c:pt idx="3">
                  <c:v>47531.196666666663</c:v>
                </c:pt>
              </c:numCache>
            </c:numRef>
          </c:val>
        </c:ser>
        <c:ser>
          <c:idx val="3"/>
          <c:order val="3"/>
          <c:tx>
            <c:v>10</c:v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Sheet1!$BM$2:$BP$2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100</c:v>
                </c:pt>
              </c:numCache>
            </c:numRef>
          </c:cat>
          <c:val>
            <c:numRef>
              <c:f>(Sheet1!$BH$20,Sheet1!$BK$20,Sheet1!$BN$20,Sheet1!$BQ$20)</c:f>
              <c:numCache>
                <c:formatCode>0.0</c:formatCode>
                <c:ptCount val="4"/>
                <c:pt idx="0">
                  <c:v>4830.3158333333331</c:v>
                </c:pt>
                <c:pt idx="1">
                  <c:v>27723.063333333335</c:v>
                </c:pt>
                <c:pt idx="2">
                  <c:v>38458.025000000001</c:v>
                </c:pt>
                <c:pt idx="3">
                  <c:v>47392.143333333333</c:v>
                </c:pt>
              </c:numCache>
            </c:numRef>
          </c:val>
        </c:ser>
        <c:shape val="box"/>
        <c:axId val="140127616"/>
        <c:axId val="140142080"/>
        <c:axId val="131681792"/>
      </c:bar3DChart>
      <c:catAx>
        <c:axId val="140127616"/>
        <c:scaling>
          <c:orientation val="minMax"/>
        </c:scaling>
        <c:axPos val="b"/>
        <c:title>
          <c:tx>
            <c:rich>
              <a:bodyPr rot="-1200000" vert="horz"/>
              <a:lstStyle/>
              <a:p>
                <a:pPr algn="ctr"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IL-17
(ng/ml)</a:t>
                </a:r>
              </a:p>
            </c:rich>
          </c:tx>
          <c:layout>
            <c:manualLayout>
              <c:xMode val="edge"/>
              <c:yMode val="edge"/>
              <c:x val="0.71594684385382057"/>
              <c:y val="0.80107724437671102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0142080"/>
        <c:crosses val="autoZero"/>
        <c:auto val="1"/>
        <c:lblAlgn val="ctr"/>
        <c:lblOffset val="100"/>
        <c:tickLblSkip val="1"/>
        <c:tickMarkSkip val="1"/>
        <c:noMultiLvlLbl val="1"/>
      </c:catAx>
      <c:valAx>
        <c:axId val="140142080"/>
        <c:scaling>
          <c:orientation val="minMax"/>
          <c:max val="60000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IL-6 (pg/ml)</a:t>
                </a:r>
              </a:p>
            </c:rich>
          </c:tx>
          <c:layout>
            <c:manualLayout>
              <c:xMode val="edge"/>
              <c:yMode val="edge"/>
              <c:x val="6.3122923588039864E-2"/>
              <c:y val="0.30107611548556434"/>
            </c:manualLayout>
          </c:layout>
          <c:spPr>
            <a:noFill/>
            <a:ln w="25400">
              <a:noFill/>
            </a:ln>
          </c:spPr>
        </c:title>
        <c:numFmt formatCode="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0127616"/>
        <c:crosses val="autoZero"/>
        <c:crossBetween val="between"/>
      </c:valAx>
      <c:serAx>
        <c:axId val="131681792"/>
        <c:scaling>
          <c:orientation val="minMax"/>
        </c:scaling>
        <c:axPos val="b"/>
        <c:title>
          <c:tx>
            <c:rich>
              <a:bodyPr rot="300000" vert="horz"/>
              <a:lstStyle/>
              <a:p>
                <a:pPr algn="ctr"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TNF (ng/ml)</a:t>
                </a:r>
              </a:p>
            </c:rich>
          </c:tx>
          <c:layout>
            <c:manualLayout>
              <c:xMode val="edge"/>
              <c:yMode val="edge"/>
              <c:x val="0.25415282392026578"/>
              <c:y val="0.85752913950272347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0142080"/>
        <c:crosses val="autoZero"/>
        <c:tickLblSkip val="1"/>
        <c:tickMarkSkip val="1"/>
      </c:serAx>
      <c:spPr>
        <a:noFill/>
        <a:ln w="25400">
          <a:noFill/>
        </a:ln>
      </c:spPr>
    </c:plotArea>
    <c:plotVisOnly val="1"/>
    <c:dispBlanksAs val="gap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2"/>
      <c:hPercent val="100"/>
      <c:rotY val="296"/>
      <c:depthPercent val="100"/>
      <c:perspective val="30"/>
    </c:view3D>
    <c:floor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sideWall>
    <c:backWall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0.14925397306108304"/>
          <c:y val="1.3404843285076771E-2"/>
          <c:w val="0.68822665355943846"/>
          <c:h val="0.817695440389683"/>
        </c:manualLayout>
      </c:layout>
      <c:bar3DChart>
        <c:barDir val="col"/>
        <c:grouping val="standard"/>
        <c:ser>
          <c:idx val="0"/>
          <c:order val="0"/>
          <c:tx>
            <c:v>0</c:v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Sheet1!$BM$2:$BP$2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100</c:v>
                </c:pt>
              </c:numCache>
            </c:numRef>
          </c:cat>
          <c:val>
            <c:numRef>
              <c:f>(Sheet1!$BH$40,Sheet1!$BK$40,Sheet1!$BN$40,Sheet1!$BQ$40)</c:f>
              <c:numCache>
                <c:formatCode>0.0</c:formatCode>
                <c:ptCount val="4"/>
                <c:pt idx="0">
                  <c:v>1970.3346666666669</c:v>
                </c:pt>
                <c:pt idx="1">
                  <c:v>1465.6888333333334</c:v>
                </c:pt>
                <c:pt idx="2">
                  <c:v>1818.7183333333332</c:v>
                </c:pt>
                <c:pt idx="3">
                  <c:v>1996.8724166666664</c:v>
                </c:pt>
              </c:numCache>
            </c:numRef>
          </c:val>
        </c:ser>
        <c:ser>
          <c:idx val="1"/>
          <c:order val="1"/>
          <c:tx>
            <c:v>0.1</c:v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Sheet1!$BM$2:$BP$2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100</c:v>
                </c:pt>
              </c:numCache>
            </c:numRef>
          </c:cat>
          <c:val>
            <c:numRef>
              <c:f>(Sheet1!$BH$41,Sheet1!$BK$41,Sheet1!$BN$41,Sheet1!$BQ$41)</c:f>
              <c:numCache>
                <c:formatCode>0.0</c:formatCode>
                <c:ptCount val="4"/>
                <c:pt idx="0">
                  <c:v>2663.5496666666672</c:v>
                </c:pt>
                <c:pt idx="1">
                  <c:v>2934.0589999999997</c:v>
                </c:pt>
                <c:pt idx="2">
                  <c:v>4891.7001666666665</c:v>
                </c:pt>
                <c:pt idx="3">
                  <c:v>5853.6358333333337</c:v>
                </c:pt>
              </c:numCache>
            </c:numRef>
          </c:val>
        </c:ser>
        <c:ser>
          <c:idx val="2"/>
          <c:order val="2"/>
          <c:tx>
            <c:v>1</c:v>
          </c:tx>
          <c:spPr>
            <a:solidFill>
              <a:srgbClr val="3366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Sheet1!$BM$2:$BP$2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100</c:v>
                </c:pt>
              </c:numCache>
            </c:numRef>
          </c:cat>
          <c:val>
            <c:numRef>
              <c:f>(Sheet1!$BH$42,Sheet1!$BK$42,Sheet1!$BN$42,Sheet1!$BQ$42)</c:f>
              <c:numCache>
                <c:formatCode>0.0</c:formatCode>
                <c:ptCount val="4"/>
                <c:pt idx="0">
                  <c:v>3522.0300000000007</c:v>
                </c:pt>
                <c:pt idx="1">
                  <c:v>7337.0775000000003</c:v>
                </c:pt>
                <c:pt idx="2">
                  <c:v>11135.955833333333</c:v>
                </c:pt>
                <c:pt idx="3">
                  <c:v>8787.8850000000002</c:v>
                </c:pt>
              </c:numCache>
            </c:numRef>
          </c:val>
        </c:ser>
        <c:ser>
          <c:idx val="3"/>
          <c:order val="3"/>
          <c:tx>
            <c:v>10</c:v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Sheet1!$BM$2:$BP$2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100</c:v>
                </c:pt>
              </c:numCache>
            </c:numRef>
          </c:cat>
          <c:val>
            <c:numRef>
              <c:f>(Sheet1!$BH$43,Sheet1!$BK$43,Sheet1!$BN$43,Sheet1!$BQ$43)</c:f>
              <c:numCache>
                <c:formatCode>0.0</c:formatCode>
                <c:ptCount val="4"/>
                <c:pt idx="0">
                  <c:v>4683.1483333333335</c:v>
                </c:pt>
                <c:pt idx="1">
                  <c:v>8223.1958333333332</c:v>
                </c:pt>
                <c:pt idx="2">
                  <c:v>13448.010833333334</c:v>
                </c:pt>
                <c:pt idx="3">
                  <c:v>12876.246666666666</c:v>
                </c:pt>
              </c:numCache>
            </c:numRef>
          </c:val>
        </c:ser>
        <c:shape val="box"/>
        <c:axId val="144118912"/>
        <c:axId val="144120832"/>
        <c:axId val="131709568"/>
      </c:bar3DChart>
      <c:catAx>
        <c:axId val="144118912"/>
        <c:scaling>
          <c:orientation val="minMax"/>
        </c:scaling>
        <c:axPos val="b"/>
        <c:title>
          <c:tx>
            <c:rich>
              <a:bodyPr rot="-1200000" vert="horz"/>
              <a:lstStyle/>
              <a:p>
                <a:pPr algn="ctr"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IL-17
(ng/ml)</a:t>
                </a:r>
              </a:p>
            </c:rich>
          </c:tx>
          <c:layout>
            <c:manualLayout>
              <c:xMode val="edge"/>
              <c:yMode val="edge"/>
              <c:x val="0.71807750399359283"/>
              <c:y val="0.80429067010055377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120832"/>
        <c:crosses val="autoZero"/>
        <c:auto val="1"/>
        <c:lblAlgn val="ctr"/>
        <c:lblOffset val="100"/>
        <c:tickLblSkip val="1"/>
        <c:tickMarkSkip val="1"/>
        <c:noMultiLvlLbl val="1"/>
      </c:catAx>
      <c:valAx>
        <c:axId val="144120832"/>
        <c:scaling>
          <c:orientation val="minMax"/>
          <c:max val="90000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MMP-3 (pg/ml)</a:t>
                </a:r>
              </a:p>
            </c:rich>
          </c:tx>
          <c:layout>
            <c:manualLayout>
              <c:xMode val="edge"/>
              <c:yMode val="edge"/>
              <c:x val="6.3018416230309515E-2"/>
              <c:y val="0.27345872650637165"/>
            </c:manualLayout>
          </c:layout>
          <c:spPr>
            <a:noFill/>
            <a:ln w="25400">
              <a:noFill/>
            </a:ln>
          </c:spPr>
        </c:title>
        <c:numFmt formatCode="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118912"/>
        <c:crosses val="autoZero"/>
        <c:crossBetween val="between"/>
      </c:valAx>
      <c:serAx>
        <c:axId val="131709568"/>
        <c:scaling>
          <c:orientation val="minMax"/>
        </c:scaling>
        <c:axPos val="b"/>
        <c:title>
          <c:tx>
            <c:rich>
              <a:bodyPr rot="300000" vert="horz"/>
              <a:lstStyle/>
              <a:p>
                <a:pPr algn="ctr"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TNF (ng/ml)</a:t>
                </a:r>
              </a:p>
            </c:rich>
          </c:tx>
          <c:layout>
            <c:manualLayout>
              <c:xMode val="edge"/>
              <c:yMode val="edge"/>
              <c:x val="0.25373169149876162"/>
              <c:y val="0.86059093819706844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120832"/>
        <c:crosses val="autoZero"/>
        <c:tickLblSkip val="1"/>
        <c:tickMarkSkip val="1"/>
      </c:serAx>
      <c:spPr>
        <a:noFill/>
        <a:ln w="25400">
          <a:noFill/>
        </a:ln>
      </c:spPr>
    </c:plotArea>
    <c:plotVisOnly val="1"/>
    <c:dispBlanksAs val="gap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70</xdr:col>
      <xdr:colOff>581025</xdr:colOff>
      <xdr:row>0</xdr:row>
      <xdr:rowOff>142875</xdr:rowOff>
    </xdr:from>
    <xdr:to>
      <xdr:col>80</xdr:col>
      <xdr:colOff>209550</xdr:colOff>
      <xdr:row>22</xdr:row>
      <xdr:rowOff>57150</xdr:rowOff>
    </xdr:to>
    <xdr:graphicFrame macro="">
      <xdr:nvGraphicFramePr>
        <xdr:cNvPr id="1038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70</xdr:col>
      <xdr:colOff>600075</xdr:colOff>
      <xdr:row>22</xdr:row>
      <xdr:rowOff>133350</xdr:rowOff>
    </xdr:from>
    <xdr:to>
      <xdr:col>80</xdr:col>
      <xdr:colOff>219075</xdr:colOff>
      <xdr:row>44</xdr:row>
      <xdr:rowOff>85725</xdr:rowOff>
    </xdr:to>
    <xdr:graphicFrame macro="">
      <xdr:nvGraphicFramePr>
        <xdr:cNvPr id="1039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80</xdr:col>
      <xdr:colOff>266700</xdr:colOff>
      <xdr:row>0</xdr:row>
      <xdr:rowOff>142875</xdr:rowOff>
    </xdr:from>
    <xdr:to>
      <xdr:col>89</xdr:col>
      <xdr:colOff>514350</xdr:colOff>
      <xdr:row>22</xdr:row>
      <xdr:rowOff>66675</xdr:rowOff>
    </xdr:to>
    <xdr:graphicFrame macro="">
      <xdr:nvGraphicFramePr>
        <xdr:cNvPr id="1040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80</xdr:col>
      <xdr:colOff>295275</xdr:colOff>
      <xdr:row>22</xdr:row>
      <xdr:rowOff>114300</xdr:rowOff>
    </xdr:from>
    <xdr:to>
      <xdr:col>89</xdr:col>
      <xdr:colOff>552450</xdr:colOff>
      <xdr:row>44</xdr:row>
      <xdr:rowOff>57150</xdr:rowOff>
    </xdr:to>
    <xdr:graphicFrame macro="">
      <xdr:nvGraphicFramePr>
        <xdr:cNvPr id="104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G83"/>
  <sheetViews>
    <sheetView tabSelected="1" topLeftCell="BL1" workbookViewId="0">
      <selection activeCell="CD49" sqref="CD49"/>
    </sheetView>
  </sheetViews>
  <sheetFormatPr defaultRowHeight="12.75"/>
  <cols>
    <col min="1" max="13" width="7.7109375" customWidth="1"/>
    <col min="31" max="33" width="9.42578125" bestFit="1" customWidth="1"/>
    <col min="34" max="40" width="9.7109375" bestFit="1" customWidth="1"/>
    <col min="41" max="41" width="9.5703125" bestFit="1" customWidth="1"/>
    <col min="42" max="42" width="9.7109375" bestFit="1" customWidth="1"/>
    <col min="44" max="44" width="14.7109375" customWidth="1"/>
  </cols>
  <sheetData>
    <row r="1" spans="1:8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AR1" s="33" t="s">
        <v>26</v>
      </c>
      <c r="BX1" t="s">
        <v>36</v>
      </c>
      <c r="CG1" t="s">
        <v>37</v>
      </c>
    </row>
    <row r="2" spans="1:85">
      <c r="A2" s="1"/>
      <c r="B2" s="1"/>
      <c r="C2" s="1" t="s">
        <v>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AR2" s="33" t="s">
        <v>27</v>
      </c>
      <c r="BH2" t="s">
        <v>28</v>
      </c>
      <c r="BI2" t="s">
        <v>29</v>
      </c>
      <c r="BJ2" t="s">
        <v>30</v>
      </c>
      <c r="BK2" t="s">
        <v>31</v>
      </c>
      <c r="BM2">
        <v>0</v>
      </c>
      <c r="BN2">
        <v>1</v>
      </c>
      <c r="BO2">
        <v>10</v>
      </c>
      <c r="BP2">
        <v>100</v>
      </c>
    </row>
    <row r="3" spans="1:85">
      <c r="A3" s="7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P3" s="7" t="s">
        <v>3</v>
      </c>
      <c r="Q3" s="1"/>
      <c r="R3" s="1" t="s">
        <v>10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E3" t="s">
        <v>11</v>
      </c>
      <c r="AR3" t="s">
        <v>12</v>
      </c>
      <c r="BH3" t="s">
        <v>32</v>
      </c>
      <c r="BI3" t="s">
        <v>34</v>
      </c>
      <c r="BJ3" t="s">
        <v>35</v>
      </c>
      <c r="BK3" t="s">
        <v>33</v>
      </c>
      <c r="BM3">
        <v>0</v>
      </c>
      <c r="BN3">
        <v>0.1</v>
      </c>
      <c r="BO3">
        <v>1</v>
      </c>
      <c r="BP3">
        <v>10</v>
      </c>
    </row>
    <row r="4" spans="1:85">
      <c r="A4" s="22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P4" s="22" t="s">
        <v>1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R4" s="33" t="s">
        <v>22</v>
      </c>
    </row>
    <row r="5" spans="1:85">
      <c r="A5" s="20" t="s">
        <v>7</v>
      </c>
      <c r="B5" s="1"/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1">
        <v>7</v>
      </c>
      <c r="J5" s="1">
        <v>8</v>
      </c>
      <c r="K5" s="1">
        <v>9</v>
      </c>
      <c r="L5" s="1">
        <v>10</v>
      </c>
      <c r="M5" s="1">
        <v>11</v>
      </c>
      <c r="N5" s="1">
        <v>12</v>
      </c>
      <c r="P5" s="20" t="s">
        <v>7</v>
      </c>
      <c r="Q5" s="1"/>
      <c r="R5" s="1">
        <v>1</v>
      </c>
      <c r="S5" s="1">
        <v>2</v>
      </c>
      <c r="T5" s="1">
        <v>3</v>
      </c>
      <c r="U5" s="1">
        <v>4</v>
      </c>
      <c r="V5" s="1">
        <v>5</v>
      </c>
      <c r="W5" s="1">
        <v>6</v>
      </c>
      <c r="X5" s="1">
        <v>7</v>
      </c>
      <c r="Y5" s="1">
        <v>8</v>
      </c>
      <c r="Z5" s="1">
        <v>9</v>
      </c>
      <c r="AA5" s="1">
        <v>10</v>
      </c>
      <c r="AB5" s="1">
        <v>11</v>
      </c>
      <c r="AC5" s="1">
        <v>12</v>
      </c>
      <c r="AE5" s="1">
        <v>1</v>
      </c>
      <c r="AF5" s="1">
        <v>2</v>
      </c>
      <c r="AG5" s="1">
        <v>3</v>
      </c>
      <c r="AH5" s="1">
        <v>4</v>
      </c>
      <c r="AI5" s="1">
        <v>5</v>
      </c>
      <c r="AJ5" s="1">
        <v>6</v>
      </c>
      <c r="AK5" s="1">
        <v>7</v>
      </c>
      <c r="AL5" s="1">
        <v>8</v>
      </c>
      <c r="AM5" s="1">
        <v>9</v>
      </c>
      <c r="AN5" s="1">
        <v>10</v>
      </c>
      <c r="AO5" s="1">
        <v>11</v>
      </c>
      <c r="AP5" s="1">
        <v>12</v>
      </c>
      <c r="AR5" s="33" t="s">
        <v>23</v>
      </c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</row>
    <row r="6" spans="1:85" ht="13.5" thickBot="1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P6" s="1"/>
      <c r="Q6" s="1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T6" s="21" t="s">
        <v>13</v>
      </c>
      <c r="AW6" s="21" t="s">
        <v>14</v>
      </c>
      <c r="AZ6" s="21" t="s">
        <v>15</v>
      </c>
      <c r="BC6" s="21" t="s">
        <v>16</v>
      </c>
      <c r="BH6" s="21" t="s">
        <v>13</v>
      </c>
      <c r="BK6" s="21" t="s">
        <v>14</v>
      </c>
      <c r="BN6" s="21" t="s">
        <v>15</v>
      </c>
      <c r="BQ6" s="21" t="s">
        <v>16</v>
      </c>
    </row>
    <row r="7" spans="1:85">
      <c r="A7" s="1"/>
      <c r="B7" s="1"/>
      <c r="C7" s="2">
        <v>1.41E-2</v>
      </c>
      <c r="D7" s="2">
        <v>1.2699999999999999E-2</v>
      </c>
      <c r="E7" s="2">
        <v>1.2699999999999999E-2</v>
      </c>
      <c r="F7" s="2">
        <v>1.7999999999999999E-2</v>
      </c>
      <c r="G7" s="2">
        <v>1.6799999999999999E-2</v>
      </c>
      <c r="H7" s="2">
        <v>2.5999999999999999E-2</v>
      </c>
      <c r="I7" s="2">
        <v>3.5200000000000002E-2</v>
      </c>
      <c r="J7" s="2">
        <v>3.0700000000000002E-2</v>
      </c>
      <c r="K7" s="2">
        <v>3.4799999999999998E-2</v>
      </c>
      <c r="L7" s="2">
        <v>2.3699999999999999E-2</v>
      </c>
      <c r="M7" s="2">
        <v>2.4E-2</v>
      </c>
      <c r="N7" s="2">
        <v>3.0700000000000002E-2</v>
      </c>
      <c r="P7" s="1"/>
      <c r="Q7" s="1"/>
      <c r="R7" s="2">
        <f t="shared" ref="R7:AA12" si="0">C7-0.007</f>
        <v>7.0999999999999995E-3</v>
      </c>
      <c r="S7" s="2">
        <f t="shared" si="0"/>
        <v>5.6999999999999993E-3</v>
      </c>
      <c r="T7" s="2">
        <f t="shared" si="0"/>
        <v>5.6999999999999993E-3</v>
      </c>
      <c r="U7" s="2">
        <f t="shared" si="0"/>
        <v>1.0999999999999999E-2</v>
      </c>
      <c r="V7" s="2">
        <f t="shared" si="0"/>
        <v>9.7999999999999997E-3</v>
      </c>
      <c r="W7" s="2">
        <f t="shared" si="0"/>
        <v>1.9E-2</v>
      </c>
      <c r="X7" s="2">
        <f t="shared" si="0"/>
        <v>2.8200000000000003E-2</v>
      </c>
      <c r="Y7" s="2">
        <f t="shared" si="0"/>
        <v>2.3700000000000002E-2</v>
      </c>
      <c r="Z7" s="2">
        <f t="shared" si="0"/>
        <v>2.7799999999999998E-2</v>
      </c>
      <c r="AA7" s="2">
        <f t="shared" si="0"/>
        <v>1.67E-2</v>
      </c>
      <c r="AB7" s="2">
        <f t="shared" ref="AB7:AB12" si="1">M7-0.007</f>
        <v>1.7000000000000001E-2</v>
      </c>
      <c r="AC7" s="2">
        <f t="shared" ref="AC7:AC12" si="2">N7-0.007</f>
        <v>2.3700000000000002E-2</v>
      </c>
      <c r="AE7" s="23">
        <v>11.48781</v>
      </c>
      <c r="AF7" s="23">
        <v>9.8369409999999995</v>
      </c>
      <c r="AG7" s="23">
        <v>9.8369409999999995</v>
      </c>
      <c r="AH7" s="23">
        <v>18.108519999999999</v>
      </c>
      <c r="AI7" s="23">
        <v>16.443680000000001</v>
      </c>
      <c r="AJ7" s="23">
        <v>31.48922</v>
      </c>
      <c r="AK7" s="23">
        <v>46.775910000000003</v>
      </c>
      <c r="AL7" s="23">
        <v>39.948920000000001</v>
      </c>
      <c r="AM7" s="23">
        <v>46.775910000000003</v>
      </c>
      <c r="AN7" s="23">
        <v>28.131460000000001</v>
      </c>
      <c r="AO7" s="23">
        <v>28.131460000000001</v>
      </c>
      <c r="AP7" s="23">
        <v>39.948920000000001</v>
      </c>
      <c r="AR7" s="21" t="s">
        <v>17</v>
      </c>
      <c r="AS7" s="24">
        <f t="shared" ref="AS7:BA8" si="3">AE7*5</f>
        <v>57.439049999999995</v>
      </c>
      <c r="AT7" s="25">
        <f t="shared" si="3"/>
        <v>49.184704999999994</v>
      </c>
      <c r="AU7" s="25">
        <f t="shared" si="3"/>
        <v>49.184704999999994</v>
      </c>
      <c r="AV7" s="24">
        <f t="shared" si="3"/>
        <v>90.542599999999993</v>
      </c>
      <c r="AW7" s="25">
        <f t="shared" si="3"/>
        <v>82.218400000000003</v>
      </c>
      <c r="AX7" s="26">
        <f t="shared" si="3"/>
        <v>157.4461</v>
      </c>
      <c r="AY7" s="25">
        <f t="shared" si="3"/>
        <v>233.87955000000002</v>
      </c>
      <c r="AZ7" s="25">
        <f t="shared" si="3"/>
        <v>199.74459999999999</v>
      </c>
      <c r="BA7" s="25">
        <f t="shared" si="3"/>
        <v>233.87955000000002</v>
      </c>
      <c r="BB7" s="24">
        <f t="shared" ref="BB7:BD8" si="4">AN7*25</f>
        <v>703.28650000000005</v>
      </c>
      <c r="BC7" s="25">
        <f t="shared" si="4"/>
        <v>703.28650000000005</v>
      </c>
      <c r="BD7" s="26">
        <f t="shared" si="4"/>
        <v>998.72300000000007</v>
      </c>
      <c r="BF7" s="21" t="s">
        <v>17</v>
      </c>
      <c r="BH7" s="23">
        <f>AVERAGE(AS7:AU7)</f>
        <v>51.936153333333323</v>
      </c>
      <c r="BI7">
        <f>STDEV(AS7:AU7)</f>
        <v>4.7656483077340788</v>
      </c>
      <c r="BK7" s="23">
        <f>AVERAGE(AV7:AX7)</f>
        <v>110.06903333333332</v>
      </c>
      <c r="BL7">
        <f>STDEV(AV7:AX7)</f>
        <v>41.240306871595095</v>
      </c>
      <c r="BN7" s="23">
        <f>AVERAGE(AY7:BA7)</f>
        <v>222.50123333333332</v>
      </c>
      <c r="BO7">
        <f>STDEV(AY7:BA7)</f>
        <v>19.707822571274914</v>
      </c>
      <c r="BQ7" s="23">
        <f>AVERAGE(BB7:BD7)</f>
        <v>801.76533333333339</v>
      </c>
      <c r="BR7">
        <f>STDEV(BB7:BD7)</f>
        <v>170.57034280344078</v>
      </c>
    </row>
    <row r="8" spans="1:85">
      <c r="A8" s="1"/>
      <c r="B8" s="1"/>
      <c r="C8" s="2">
        <v>0.15079999999999999</v>
      </c>
      <c r="D8" s="2">
        <v>0.13270000000000001</v>
      </c>
      <c r="E8" s="2">
        <v>0.15060000000000001</v>
      </c>
      <c r="F8" s="2">
        <v>0.54010000000000002</v>
      </c>
      <c r="G8" s="2">
        <v>0.5171</v>
      </c>
      <c r="H8" s="2">
        <v>0.43280000000000002</v>
      </c>
      <c r="I8" s="2">
        <v>0.622</v>
      </c>
      <c r="J8" s="2">
        <v>0.56899999999999995</v>
      </c>
      <c r="K8" s="2">
        <v>0.53029999999999999</v>
      </c>
      <c r="L8" s="2">
        <v>0.3861</v>
      </c>
      <c r="M8" s="2">
        <v>0.37319999999999998</v>
      </c>
      <c r="N8" s="2">
        <v>0.45069999999999999</v>
      </c>
      <c r="P8" s="1"/>
      <c r="Q8" s="1"/>
      <c r="R8" s="2">
        <f t="shared" si="0"/>
        <v>0.14379999999999998</v>
      </c>
      <c r="S8" s="2">
        <f t="shared" si="0"/>
        <v>0.12570000000000001</v>
      </c>
      <c r="T8" s="2">
        <f t="shared" si="0"/>
        <v>0.14360000000000001</v>
      </c>
      <c r="U8" s="2">
        <f t="shared" si="0"/>
        <v>0.53310000000000002</v>
      </c>
      <c r="V8" s="2">
        <f t="shared" si="0"/>
        <v>0.5101</v>
      </c>
      <c r="W8" s="2">
        <f t="shared" si="0"/>
        <v>0.42580000000000001</v>
      </c>
      <c r="X8" s="2">
        <f t="shared" si="0"/>
        <v>0.61499999999999999</v>
      </c>
      <c r="Y8" s="2">
        <f t="shared" si="0"/>
        <v>0.56199999999999994</v>
      </c>
      <c r="Z8" s="2">
        <f t="shared" si="0"/>
        <v>0.52329999999999999</v>
      </c>
      <c r="AA8" s="2">
        <f t="shared" si="0"/>
        <v>0.37909999999999999</v>
      </c>
      <c r="AB8" s="2">
        <f t="shared" si="1"/>
        <v>0.36619999999999997</v>
      </c>
      <c r="AC8" s="2">
        <f t="shared" si="2"/>
        <v>0.44369999999999998</v>
      </c>
      <c r="AE8" s="23">
        <v>268.05520000000001</v>
      </c>
      <c r="AF8" s="23">
        <v>230.45840000000001</v>
      </c>
      <c r="AG8" s="23">
        <v>268.05520000000001</v>
      </c>
      <c r="AH8" s="23">
        <v>1609.442</v>
      </c>
      <c r="AI8" s="23">
        <v>1485.347</v>
      </c>
      <c r="AJ8" s="23">
        <v>1098.373</v>
      </c>
      <c r="AK8" s="23">
        <v>2137.3649999999998</v>
      </c>
      <c r="AL8" s="23">
        <v>1779.549</v>
      </c>
      <c r="AM8" s="23">
        <v>1554.385</v>
      </c>
      <c r="AN8" s="23">
        <v>918.25400000000002</v>
      </c>
      <c r="AO8" s="23">
        <v>872.20590000000004</v>
      </c>
      <c r="AP8" s="23">
        <v>1173.634</v>
      </c>
      <c r="AR8" s="21" t="s">
        <v>18</v>
      </c>
      <c r="AS8" s="27">
        <f t="shared" si="3"/>
        <v>1340.2760000000001</v>
      </c>
      <c r="AT8" s="28">
        <f t="shared" si="3"/>
        <v>1152.2920000000001</v>
      </c>
      <c r="AU8" s="28">
        <f t="shared" si="3"/>
        <v>1340.2760000000001</v>
      </c>
      <c r="AV8" s="27">
        <f t="shared" si="3"/>
        <v>8047.21</v>
      </c>
      <c r="AW8" s="28">
        <f t="shared" si="3"/>
        <v>7426.7349999999997</v>
      </c>
      <c r="AX8" s="29">
        <f t="shared" si="3"/>
        <v>5491.8649999999998</v>
      </c>
      <c r="AY8" s="28">
        <f t="shared" si="3"/>
        <v>10686.824999999999</v>
      </c>
      <c r="AZ8" s="28">
        <f t="shared" si="3"/>
        <v>8897.744999999999</v>
      </c>
      <c r="BA8" s="28">
        <f t="shared" si="3"/>
        <v>7771.9250000000002</v>
      </c>
      <c r="BB8" s="27">
        <f t="shared" si="4"/>
        <v>22956.350000000002</v>
      </c>
      <c r="BC8" s="28">
        <f t="shared" si="4"/>
        <v>21805.147500000003</v>
      </c>
      <c r="BD8" s="29">
        <f t="shared" si="4"/>
        <v>29340.85</v>
      </c>
      <c r="BF8" s="21" t="s">
        <v>18</v>
      </c>
      <c r="BH8" s="23">
        <f>AVERAGE(AS8:AU8)</f>
        <v>1277.6146666666666</v>
      </c>
      <c r="BI8">
        <f>STDEV(AS8:AU8)</f>
        <v>108.53261300334373</v>
      </c>
      <c r="BK8" s="23">
        <f>AVERAGE(AV8:AX8)</f>
        <v>6988.6033333333326</v>
      </c>
      <c r="BL8">
        <f>STDEV(AV8:AX8)</f>
        <v>1332.8227696353154</v>
      </c>
      <c r="BN8" s="23">
        <f>AVERAGE(AY8:BA8)</f>
        <v>9118.8316666666669</v>
      </c>
      <c r="BO8">
        <f>STDEV(AY8:BA8)</f>
        <v>1469.9727848274306</v>
      </c>
      <c r="BQ8" s="23">
        <f>AVERAGE(BB8:BD8)</f>
        <v>24700.782500000001</v>
      </c>
      <c r="BR8">
        <f>STDEV(BB8:BD8)</f>
        <v>4059.4318078296251</v>
      </c>
    </row>
    <row r="9" spans="1:85">
      <c r="A9" s="1"/>
      <c r="B9" s="1"/>
      <c r="C9" s="2">
        <v>3.8600000000000002E-2</v>
      </c>
      <c r="D9" s="2">
        <v>4.3400000000000001E-2</v>
      </c>
      <c r="E9" s="2">
        <v>4.19E-2</v>
      </c>
      <c r="F9" s="2">
        <v>0.23780000000000001</v>
      </c>
      <c r="G9" s="2">
        <v>0.2402</v>
      </c>
      <c r="H9" s="2">
        <v>0.24679999999999999</v>
      </c>
      <c r="I9" s="2">
        <v>0.43940000000000001</v>
      </c>
      <c r="J9" s="2">
        <v>0.50119999999999998</v>
      </c>
      <c r="K9" s="2">
        <v>0.51939999999999997</v>
      </c>
      <c r="L9" s="2">
        <v>0.37409999999999999</v>
      </c>
      <c r="M9" s="2">
        <v>0.36599999999999999</v>
      </c>
      <c r="N9" s="2">
        <v>0.3725</v>
      </c>
      <c r="P9" s="1"/>
      <c r="Q9" s="1"/>
      <c r="R9" s="2">
        <f t="shared" si="0"/>
        <v>3.1600000000000003E-2</v>
      </c>
      <c r="S9" s="2">
        <f t="shared" si="0"/>
        <v>3.6400000000000002E-2</v>
      </c>
      <c r="T9" s="2">
        <f t="shared" si="0"/>
        <v>3.49E-2</v>
      </c>
      <c r="U9" s="2">
        <f t="shared" si="0"/>
        <v>0.23080000000000001</v>
      </c>
      <c r="V9" s="2">
        <f t="shared" si="0"/>
        <v>0.23319999999999999</v>
      </c>
      <c r="W9" s="2">
        <f t="shared" si="0"/>
        <v>0.23979999999999999</v>
      </c>
      <c r="X9" s="2">
        <f t="shared" si="0"/>
        <v>0.43240000000000001</v>
      </c>
      <c r="Y9" s="2">
        <f t="shared" si="0"/>
        <v>0.49419999999999997</v>
      </c>
      <c r="Z9" s="2">
        <f t="shared" si="0"/>
        <v>0.51239999999999997</v>
      </c>
      <c r="AA9" s="2">
        <f t="shared" si="0"/>
        <v>0.36709999999999998</v>
      </c>
      <c r="AB9" s="2">
        <f t="shared" si="1"/>
        <v>0.35899999999999999</v>
      </c>
      <c r="AC9" s="2">
        <f t="shared" si="2"/>
        <v>0.36549999999999999</v>
      </c>
      <c r="AE9" s="23">
        <v>53.649760000000001</v>
      </c>
      <c r="AF9" s="23">
        <v>60.571190000000001</v>
      </c>
      <c r="AG9" s="23">
        <v>58.83558</v>
      </c>
      <c r="AH9" s="23">
        <v>470.3458</v>
      </c>
      <c r="AI9" s="23">
        <v>475.44170000000003</v>
      </c>
      <c r="AJ9" s="23">
        <v>493.46039999999999</v>
      </c>
      <c r="AK9" s="23">
        <v>1123.0440000000001</v>
      </c>
      <c r="AL9" s="23">
        <v>1404.0920000000001</v>
      </c>
      <c r="AM9" s="23">
        <v>1495.79</v>
      </c>
      <c r="AN9" s="23">
        <v>875.69119999999998</v>
      </c>
      <c r="AO9" s="23">
        <v>848.03160000000003</v>
      </c>
      <c r="AP9" s="23">
        <v>872.20590000000004</v>
      </c>
      <c r="AR9" s="21" t="s">
        <v>19</v>
      </c>
      <c r="AS9" s="27">
        <f t="shared" ref="AS9:BA10" si="5">AE9*25</f>
        <v>1341.2439999999999</v>
      </c>
      <c r="AT9" s="28">
        <f t="shared" si="5"/>
        <v>1514.2797500000001</v>
      </c>
      <c r="AU9" s="28">
        <f t="shared" si="5"/>
        <v>1470.8895</v>
      </c>
      <c r="AV9" s="27">
        <f t="shared" si="5"/>
        <v>11758.645</v>
      </c>
      <c r="AW9" s="28">
        <f t="shared" si="5"/>
        <v>11886.042500000001</v>
      </c>
      <c r="AX9" s="29">
        <f t="shared" si="5"/>
        <v>12336.51</v>
      </c>
      <c r="AY9" s="28">
        <f t="shared" si="5"/>
        <v>28076.100000000002</v>
      </c>
      <c r="AZ9" s="28">
        <f t="shared" si="5"/>
        <v>35102.300000000003</v>
      </c>
      <c r="BA9" s="28">
        <f t="shared" si="5"/>
        <v>37394.75</v>
      </c>
      <c r="BB9" s="27">
        <f t="shared" ref="BB9:BD10" si="6">AN9*50</f>
        <v>43784.56</v>
      </c>
      <c r="BC9" s="28">
        <f t="shared" si="6"/>
        <v>42401.58</v>
      </c>
      <c r="BD9" s="29">
        <f t="shared" si="6"/>
        <v>43610.295000000006</v>
      </c>
      <c r="BF9" s="21" t="s">
        <v>19</v>
      </c>
      <c r="BH9" s="23">
        <f>AVERAGE(AS9:AU9)</f>
        <v>1442.1377500000001</v>
      </c>
      <c r="BI9">
        <f>STDEV(AS9:AU9)</f>
        <v>90.029662004040333</v>
      </c>
      <c r="BK9" s="23">
        <f>AVERAGE(AV9:AX9)</f>
        <v>11993.7325</v>
      </c>
      <c r="BL9">
        <f>STDEV(AV9:AX9)</f>
        <v>303.61133317329165</v>
      </c>
      <c r="BN9" s="23">
        <f>AVERAGE(AY9:BA9)</f>
        <v>33524.383333333339</v>
      </c>
      <c r="BO9">
        <f>STDEV(AY9:BA9)</f>
        <v>4855.5818612019166</v>
      </c>
      <c r="BQ9" s="23">
        <f>AVERAGE(BB9:BD9)</f>
        <v>43265.478333333333</v>
      </c>
      <c r="BR9">
        <f>STDEV(BB9:BD9)</f>
        <v>753.21465752379333</v>
      </c>
    </row>
    <row r="10" spans="1:85" ht="13.5" thickBot="1">
      <c r="A10" s="1"/>
      <c r="B10" s="1"/>
      <c r="C10" s="2">
        <v>4.5900000000000003E-2</v>
      </c>
      <c r="D10" s="2">
        <v>4.6800000000000001E-2</v>
      </c>
      <c r="E10" s="2">
        <v>4.9000000000000002E-2</v>
      </c>
      <c r="F10" s="2">
        <v>0.26</v>
      </c>
      <c r="G10" s="2">
        <v>0.28789999999999999</v>
      </c>
      <c r="H10" s="2">
        <v>0.27979999999999999</v>
      </c>
      <c r="I10" s="2">
        <v>0.47389999999999999</v>
      </c>
      <c r="J10" s="2">
        <v>0.48570000000000002</v>
      </c>
      <c r="K10" s="2">
        <v>0.49740000000000001</v>
      </c>
      <c r="L10" s="2">
        <v>0.44819999999999999</v>
      </c>
      <c r="M10" s="2">
        <v>0.38429999999999997</v>
      </c>
      <c r="N10" s="2">
        <v>0.40810000000000002</v>
      </c>
      <c r="P10" s="1"/>
      <c r="Q10" s="1"/>
      <c r="R10" s="2">
        <f t="shared" si="0"/>
        <v>3.8900000000000004E-2</v>
      </c>
      <c r="S10" s="2">
        <f t="shared" si="0"/>
        <v>3.9800000000000002E-2</v>
      </c>
      <c r="T10" s="2">
        <f t="shared" si="0"/>
        <v>4.2000000000000003E-2</v>
      </c>
      <c r="U10" s="2">
        <f t="shared" si="0"/>
        <v>0.253</v>
      </c>
      <c r="V10" s="2">
        <f t="shared" si="0"/>
        <v>0.28089999999999998</v>
      </c>
      <c r="W10" s="2">
        <f t="shared" si="0"/>
        <v>0.27279999999999999</v>
      </c>
      <c r="X10" s="2">
        <f t="shared" si="0"/>
        <v>0.46689999999999998</v>
      </c>
      <c r="Y10" s="2">
        <f t="shared" si="0"/>
        <v>0.47870000000000001</v>
      </c>
      <c r="Z10" s="2">
        <f t="shared" si="0"/>
        <v>0.4904</v>
      </c>
      <c r="AA10" s="2">
        <f t="shared" si="0"/>
        <v>0.44119999999999998</v>
      </c>
      <c r="AB10" s="2">
        <f t="shared" si="1"/>
        <v>0.37729999999999997</v>
      </c>
      <c r="AC10" s="2">
        <f t="shared" si="2"/>
        <v>0.40110000000000001</v>
      </c>
      <c r="AE10" s="23">
        <v>65.790970000000002</v>
      </c>
      <c r="AF10" s="23">
        <v>67.54092</v>
      </c>
      <c r="AG10" s="23">
        <v>71.040819999999997</v>
      </c>
      <c r="AH10" s="23">
        <v>527.65800000000002</v>
      </c>
      <c r="AI10" s="23">
        <v>604.76080000000002</v>
      </c>
      <c r="AJ10" s="23">
        <v>582.2346</v>
      </c>
      <c r="AK10" s="23">
        <v>1275.5029999999999</v>
      </c>
      <c r="AL10" s="23">
        <v>1331.3920000000001</v>
      </c>
      <c r="AM10" s="23">
        <v>1384.3889999999999</v>
      </c>
      <c r="AN10" s="23">
        <v>1160.83</v>
      </c>
      <c r="AO10" s="23">
        <v>911.0702</v>
      </c>
      <c r="AP10" s="23">
        <v>999.7826</v>
      </c>
      <c r="AR10" s="21" t="s">
        <v>20</v>
      </c>
      <c r="AS10" s="30">
        <f t="shared" si="5"/>
        <v>1644.7742499999999</v>
      </c>
      <c r="AT10" s="31">
        <f t="shared" si="5"/>
        <v>1688.5229999999999</v>
      </c>
      <c r="AU10" s="31">
        <f t="shared" si="5"/>
        <v>1776.0204999999999</v>
      </c>
      <c r="AV10" s="30">
        <f t="shared" si="5"/>
        <v>13191.45</v>
      </c>
      <c r="AW10" s="31">
        <f t="shared" si="5"/>
        <v>15119.02</v>
      </c>
      <c r="AX10" s="32">
        <f t="shared" si="5"/>
        <v>14555.865</v>
      </c>
      <c r="AY10" s="31">
        <f t="shared" si="5"/>
        <v>31887.574999999997</v>
      </c>
      <c r="AZ10" s="31">
        <f t="shared" si="5"/>
        <v>33284.800000000003</v>
      </c>
      <c r="BA10" s="31">
        <f t="shared" si="5"/>
        <v>34609.724999999999</v>
      </c>
      <c r="BB10" s="30">
        <f t="shared" si="6"/>
        <v>58041.5</v>
      </c>
      <c r="BC10" s="31">
        <f t="shared" si="6"/>
        <v>45553.51</v>
      </c>
      <c r="BD10" s="32">
        <f t="shared" si="6"/>
        <v>49989.13</v>
      </c>
      <c r="BF10" s="21" t="s">
        <v>20</v>
      </c>
      <c r="BH10" s="23">
        <f>AVERAGE(AS10:AU10)</f>
        <v>1703.1059166666664</v>
      </c>
      <c r="BI10">
        <f>STDEV(AS10:AU10)</f>
        <v>66.827319478242273</v>
      </c>
      <c r="BK10" s="23">
        <f>AVERAGE(AV10:AX10)</f>
        <v>14288.778333333334</v>
      </c>
      <c r="BL10">
        <f>STDEV(AV10:AX10)</f>
        <v>991.15235552278398</v>
      </c>
      <c r="BN10" s="23">
        <f>AVERAGE(AY10:BA10)</f>
        <v>33260.700000000004</v>
      </c>
      <c r="BO10">
        <f>STDEV(AY10:BA10)</f>
        <v>1361.2350139210732</v>
      </c>
      <c r="BQ10" s="23">
        <f>AVERAGE(BB10:BD10)</f>
        <v>51194.71333333334</v>
      </c>
      <c r="BR10">
        <f>STDEV(BB10:BD10)</f>
        <v>6330.6829758117156</v>
      </c>
    </row>
    <row r="11" spans="1:85">
      <c r="A11" s="1"/>
      <c r="B11" s="1"/>
      <c r="C11" s="8">
        <v>0.60809999999999997</v>
      </c>
      <c r="D11" s="9">
        <v>0.43009999999999998</v>
      </c>
      <c r="E11" s="9">
        <v>0.29930000000000001</v>
      </c>
      <c r="F11" s="9">
        <v>0.1762</v>
      </c>
      <c r="G11" s="9">
        <v>0.115</v>
      </c>
      <c r="H11" s="9">
        <v>6.2E-2</v>
      </c>
      <c r="I11" s="9">
        <v>3.8300000000000001E-2</v>
      </c>
      <c r="J11" s="9">
        <v>2.3E-2</v>
      </c>
      <c r="K11" s="9">
        <v>1.6299999999999999E-2</v>
      </c>
      <c r="L11" s="9">
        <v>1.09E-2</v>
      </c>
      <c r="M11" s="9">
        <v>8.8999999999999999E-3</v>
      </c>
      <c r="N11" s="10">
        <v>6.8999999999999999E-3</v>
      </c>
      <c r="P11" s="1"/>
      <c r="Q11" s="1"/>
      <c r="R11" s="8">
        <f t="shared" si="0"/>
        <v>0.60109999999999997</v>
      </c>
      <c r="S11" s="9">
        <f t="shared" si="0"/>
        <v>0.42309999999999998</v>
      </c>
      <c r="T11" s="9">
        <f t="shared" si="0"/>
        <v>0.2923</v>
      </c>
      <c r="U11" s="9">
        <f t="shared" si="0"/>
        <v>0.16919999999999999</v>
      </c>
      <c r="V11" s="9">
        <f t="shared" si="0"/>
        <v>0.108</v>
      </c>
      <c r="W11" s="9">
        <f t="shared" si="0"/>
        <v>5.5E-2</v>
      </c>
      <c r="X11" s="9">
        <f t="shared" si="0"/>
        <v>3.1300000000000001E-2</v>
      </c>
      <c r="Y11" s="9">
        <f t="shared" si="0"/>
        <v>1.6E-2</v>
      </c>
      <c r="Z11" s="9">
        <f t="shared" si="0"/>
        <v>9.2999999999999992E-3</v>
      </c>
      <c r="AA11" s="9">
        <f t="shared" si="0"/>
        <v>3.8999999999999998E-3</v>
      </c>
      <c r="AB11" s="9">
        <f t="shared" si="1"/>
        <v>1.8999999999999998E-3</v>
      </c>
      <c r="AC11" s="10">
        <f t="shared" si="2"/>
        <v>-1.0000000000000026E-4</v>
      </c>
    </row>
    <row r="12" spans="1:85" ht="13.5" thickBot="1">
      <c r="A12" s="1"/>
      <c r="B12" s="1"/>
      <c r="C12" s="11">
        <v>0.7258</v>
      </c>
      <c r="D12" s="12">
        <v>0.42170000000000002</v>
      </c>
      <c r="E12" s="12">
        <v>0.30420000000000003</v>
      </c>
      <c r="F12" s="12">
        <v>0.1598</v>
      </c>
      <c r="G12" s="12">
        <v>0.10199999999999999</v>
      </c>
      <c r="H12" s="12">
        <v>5.2499999999999998E-2</v>
      </c>
      <c r="I12" s="12">
        <v>2.9399999999999999E-2</v>
      </c>
      <c r="J12" s="12">
        <v>2.0500000000000001E-2</v>
      </c>
      <c r="K12" s="12">
        <v>1.44E-2</v>
      </c>
      <c r="L12" s="12">
        <v>1.14E-2</v>
      </c>
      <c r="M12" s="12">
        <v>8.9999999999999993E-3</v>
      </c>
      <c r="N12" s="13">
        <v>6.7999999999999996E-3</v>
      </c>
      <c r="P12" s="1"/>
      <c r="Q12" s="1"/>
      <c r="R12" s="11">
        <f t="shared" si="0"/>
        <v>0.71879999999999999</v>
      </c>
      <c r="S12" s="12">
        <f t="shared" si="0"/>
        <v>0.41470000000000001</v>
      </c>
      <c r="T12" s="12">
        <f t="shared" si="0"/>
        <v>0.29720000000000002</v>
      </c>
      <c r="U12" s="12">
        <f t="shared" si="0"/>
        <v>0.15279999999999999</v>
      </c>
      <c r="V12" s="12">
        <f t="shared" si="0"/>
        <v>9.4999999999999987E-2</v>
      </c>
      <c r="W12" s="12">
        <f t="shared" si="0"/>
        <v>4.5499999999999999E-2</v>
      </c>
      <c r="X12" s="12">
        <f t="shared" si="0"/>
        <v>2.24E-2</v>
      </c>
      <c r="Y12" s="12">
        <f t="shared" si="0"/>
        <v>1.3500000000000002E-2</v>
      </c>
      <c r="Z12" s="12">
        <f t="shared" si="0"/>
        <v>7.3999999999999995E-3</v>
      </c>
      <c r="AA12" s="12">
        <f t="shared" si="0"/>
        <v>4.4000000000000003E-3</v>
      </c>
      <c r="AB12" s="12">
        <f t="shared" si="1"/>
        <v>1.9999999999999992E-3</v>
      </c>
      <c r="AC12" s="13">
        <f t="shared" si="2"/>
        <v>-2.0000000000000052E-4</v>
      </c>
    </row>
    <row r="13" spans="1:85">
      <c r="A13" s="1"/>
      <c r="B13" s="1"/>
      <c r="C13" s="2" t="s">
        <v>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P13" s="1"/>
      <c r="Q13" s="1"/>
      <c r="R13" s="2" t="s">
        <v>5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85">
      <c r="A14" s="22" t="s">
        <v>0</v>
      </c>
      <c r="B14" s="1"/>
      <c r="C14" s="4"/>
      <c r="D14" s="4"/>
      <c r="E14" s="4"/>
      <c r="F14" s="4"/>
      <c r="G14" s="1"/>
      <c r="H14" s="1"/>
      <c r="I14" s="1"/>
      <c r="J14" s="1"/>
      <c r="K14" s="1"/>
      <c r="L14" s="1"/>
      <c r="M14" s="1"/>
      <c r="N14" s="1"/>
      <c r="P14" s="22" t="s">
        <v>0</v>
      </c>
      <c r="Q14" s="1"/>
      <c r="R14" s="4"/>
      <c r="S14" s="4"/>
      <c r="T14" s="4"/>
      <c r="U14" s="4"/>
      <c r="V14" s="1"/>
      <c r="W14" s="1"/>
      <c r="X14" s="1"/>
      <c r="Y14" s="1"/>
      <c r="Z14" s="1"/>
      <c r="AA14" s="1"/>
      <c r="AB14" s="1"/>
      <c r="AC14" s="1"/>
      <c r="AR14" s="33" t="s">
        <v>22</v>
      </c>
    </row>
    <row r="15" spans="1:85">
      <c r="A15" s="21" t="s">
        <v>8</v>
      </c>
      <c r="B15" s="1"/>
      <c r="C15" s="1">
        <v>1</v>
      </c>
      <c r="D15" s="1">
        <v>2</v>
      </c>
      <c r="E15" s="1">
        <v>3</v>
      </c>
      <c r="F15" s="1">
        <v>4</v>
      </c>
      <c r="G15" s="1">
        <v>5</v>
      </c>
      <c r="H15" s="1">
        <v>6</v>
      </c>
      <c r="I15" s="1">
        <v>7</v>
      </c>
      <c r="J15" s="1">
        <v>8</v>
      </c>
      <c r="K15" s="1">
        <v>9</v>
      </c>
      <c r="L15" s="1">
        <v>10</v>
      </c>
      <c r="M15" s="1">
        <v>11</v>
      </c>
      <c r="N15" s="1">
        <v>12</v>
      </c>
      <c r="P15" s="21" t="s">
        <v>8</v>
      </c>
      <c r="Q15" s="1"/>
      <c r="R15" s="1">
        <v>1</v>
      </c>
      <c r="S15" s="1">
        <v>2</v>
      </c>
      <c r="T15" s="1">
        <v>3</v>
      </c>
      <c r="U15" s="1">
        <v>4</v>
      </c>
      <c r="V15" s="1">
        <v>5</v>
      </c>
      <c r="W15" s="1">
        <v>6</v>
      </c>
      <c r="X15" s="1">
        <v>7</v>
      </c>
      <c r="Y15" s="1">
        <v>8</v>
      </c>
      <c r="Z15" s="1">
        <v>9</v>
      </c>
      <c r="AA15" s="1">
        <v>10</v>
      </c>
      <c r="AB15" s="1">
        <v>11</v>
      </c>
      <c r="AC15" s="1">
        <v>12</v>
      </c>
      <c r="AE15" s="1">
        <v>1</v>
      </c>
      <c r="AF15" s="1">
        <v>2</v>
      </c>
      <c r="AG15" s="1">
        <v>3</v>
      </c>
      <c r="AH15" s="1">
        <v>4</v>
      </c>
      <c r="AI15" s="1">
        <v>5</v>
      </c>
      <c r="AJ15" s="1">
        <v>6</v>
      </c>
      <c r="AK15" s="1">
        <v>7</v>
      </c>
      <c r="AL15" s="1">
        <v>8</v>
      </c>
      <c r="AM15" s="1">
        <v>9</v>
      </c>
      <c r="AN15" s="1">
        <v>10</v>
      </c>
      <c r="AO15" s="1">
        <v>11</v>
      </c>
      <c r="AP15" s="1">
        <v>12</v>
      </c>
      <c r="AR15" s="33" t="s">
        <v>24</v>
      </c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85" ht="13.5" thickBot="1">
      <c r="A16" s="1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P16" s="1"/>
      <c r="Q16" s="1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T16" s="21" t="s">
        <v>13</v>
      </c>
      <c r="AW16" s="21" t="s">
        <v>14</v>
      </c>
      <c r="AZ16" s="21" t="s">
        <v>15</v>
      </c>
      <c r="BC16" s="21" t="s">
        <v>16</v>
      </c>
      <c r="BH16" s="21" t="s">
        <v>13</v>
      </c>
      <c r="BK16" s="21" t="s">
        <v>14</v>
      </c>
      <c r="BN16" s="21" t="s">
        <v>15</v>
      </c>
      <c r="BQ16" s="21" t="s">
        <v>16</v>
      </c>
    </row>
    <row r="17" spans="1:70">
      <c r="A17" s="1"/>
      <c r="B17" s="1"/>
      <c r="C17" s="2">
        <v>2.4299999999999999E-2</v>
      </c>
      <c r="D17" s="2">
        <v>2.5899999999999999E-2</v>
      </c>
      <c r="E17" s="2">
        <v>2.6800000000000001E-2</v>
      </c>
      <c r="F17" s="2">
        <v>5.1700000000000003E-2</v>
      </c>
      <c r="G17" s="2">
        <v>3.9800000000000002E-2</v>
      </c>
      <c r="H17" s="2">
        <v>4.0399999999999998E-2</v>
      </c>
      <c r="I17" s="2">
        <v>0.13059999999999999</v>
      </c>
      <c r="J17" s="2">
        <v>9.4399999999999998E-2</v>
      </c>
      <c r="K17" s="2">
        <v>0.1114</v>
      </c>
      <c r="L17" s="2">
        <v>5.9900000000000002E-2</v>
      </c>
      <c r="M17" s="2">
        <v>4.4200000000000003E-2</v>
      </c>
      <c r="N17" s="2">
        <v>6.1199999999999997E-2</v>
      </c>
      <c r="P17" s="1"/>
      <c r="Q17" s="1"/>
      <c r="R17" s="2">
        <f t="shared" ref="R17:AA22" si="7">C17-0.007</f>
        <v>1.7299999999999999E-2</v>
      </c>
      <c r="S17" s="2">
        <f t="shared" si="7"/>
        <v>1.89E-2</v>
      </c>
      <c r="T17" s="2">
        <f t="shared" si="7"/>
        <v>1.9800000000000002E-2</v>
      </c>
      <c r="U17" s="2">
        <f t="shared" si="7"/>
        <v>4.4700000000000004E-2</v>
      </c>
      <c r="V17" s="2">
        <f t="shared" si="7"/>
        <v>3.2800000000000003E-2</v>
      </c>
      <c r="W17" s="2">
        <f t="shared" si="7"/>
        <v>3.3399999999999999E-2</v>
      </c>
      <c r="X17" s="2">
        <f t="shared" si="7"/>
        <v>0.12359999999999999</v>
      </c>
      <c r="Y17" s="2">
        <f t="shared" si="7"/>
        <v>8.7399999999999992E-2</v>
      </c>
      <c r="Z17" s="2">
        <f t="shared" si="7"/>
        <v>0.10439999999999999</v>
      </c>
      <c r="AA17" s="2">
        <f t="shared" si="7"/>
        <v>5.2900000000000003E-2</v>
      </c>
      <c r="AB17" s="2">
        <f t="shared" ref="AB17:AB22" si="8">M17-0.007</f>
        <v>3.7200000000000004E-2</v>
      </c>
      <c r="AC17" s="2">
        <f t="shared" ref="AC17:AC22" si="9">N17-0.007</f>
        <v>5.4199999999999998E-2</v>
      </c>
      <c r="AE17" s="23">
        <v>26.752079999999999</v>
      </c>
      <c r="AF17" s="23">
        <v>29.95457</v>
      </c>
      <c r="AG17" s="23">
        <v>31.555810000000001</v>
      </c>
      <c r="AH17" s="23">
        <v>72.737780000000001</v>
      </c>
      <c r="AI17" s="23">
        <v>52.728340000000003</v>
      </c>
      <c r="AJ17" s="23">
        <v>52.728340000000003</v>
      </c>
      <c r="AK17" s="23">
        <v>217.26089999999999</v>
      </c>
      <c r="AL17" s="23">
        <v>146.67009999999999</v>
      </c>
      <c r="AM17" s="23">
        <v>178.4299</v>
      </c>
      <c r="AN17" s="23">
        <v>86.350620000000006</v>
      </c>
      <c r="AO17" s="23">
        <v>59.348289999999999</v>
      </c>
      <c r="AP17" s="23">
        <v>88.061000000000007</v>
      </c>
      <c r="AR17" s="21" t="s">
        <v>17</v>
      </c>
      <c r="AS17" s="24">
        <f t="shared" ref="AS17:BA17" si="10">AE17*5</f>
        <v>133.7604</v>
      </c>
      <c r="AT17" s="25">
        <f t="shared" si="10"/>
        <v>149.77285000000001</v>
      </c>
      <c r="AU17" s="25">
        <f t="shared" si="10"/>
        <v>157.77905000000001</v>
      </c>
      <c r="AV17" s="24">
        <f t="shared" si="10"/>
        <v>363.68889999999999</v>
      </c>
      <c r="AW17" s="25">
        <f t="shared" si="10"/>
        <v>263.64170000000001</v>
      </c>
      <c r="AX17" s="26">
        <f t="shared" si="10"/>
        <v>263.64170000000001</v>
      </c>
      <c r="AY17" s="25">
        <f t="shared" si="10"/>
        <v>1086.3045</v>
      </c>
      <c r="AZ17" s="25">
        <f t="shared" si="10"/>
        <v>733.35050000000001</v>
      </c>
      <c r="BA17" s="25">
        <f t="shared" si="10"/>
        <v>892.14949999999999</v>
      </c>
      <c r="BB17" s="24">
        <f t="shared" ref="BB17:BD18" si="11">AN17*25</f>
        <v>2158.7655</v>
      </c>
      <c r="BC17" s="25">
        <f t="shared" si="11"/>
        <v>1483.7072499999999</v>
      </c>
      <c r="BD17" s="26">
        <f t="shared" si="11"/>
        <v>2201.5250000000001</v>
      </c>
      <c r="BF17" s="21" t="s">
        <v>17</v>
      </c>
      <c r="BH17" s="23">
        <f>AVERAGE(AS17:AU17)</f>
        <v>147.10410000000002</v>
      </c>
      <c r="BI17">
        <f>STDEV(AS17:AU17)</f>
        <v>12.22969978689145</v>
      </c>
      <c r="BK17" s="23">
        <f>AVERAGE(AV17:AX17)</f>
        <v>296.99076666666667</v>
      </c>
      <c r="BL17">
        <f>STDEV(AV17:AX17)</f>
        <v>57.762277851668202</v>
      </c>
      <c r="BN17" s="23">
        <f>AVERAGE(AY17:BA17)</f>
        <v>903.93483333333336</v>
      </c>
      <c r="BO17">
        <f>STDEV(AY17:BA17)</f>
        <v>176.77189281764529</v>
      </c>
      <c r="BQ17" s="23">
        <f>AVERAGE(BB17:BD17)</f>
        <v>1947.9992500000001</v>
      </c>
      <c r="BR17">
        <f>STDEV(BB17:BD17)</f>
        <v>402.6566647381635</v>
      </c>
    </row>
    <row r="18" spans="1:70">
      <c r="A18" s="1"/>
      <c r="B18" s="1"/>
      <c r="C18" s="2">
        <v>0.1983</v>
      </c>
      <c r="D18" s="2">
        <v>0.20330000000000001</v>
      </c>
      <c r="E18" s="2">
        <v>0.23219999999999999</v>
      </c>
      <c r="F18" s="2">
        <v>0.63539999999999996</v>
      </c>
      <c r="G18" s="2">
        <v>0.50629999999999997</v>
      </c>
      <c r="H18" s="2">
        <v>0.56059999999999999</v>
      </c>
      <c r="I18" s="2">
        <v>0.65769999999999995</v>
      </c>
      <c r="J18" s="2">
        <v>0.60189999999999999</v>
      </c>
      <c r="K18" s="2">
        <v>0.59030000000000005</v>
      </c>
      <c r="L18" s="2">
        <v>0.45760000000000001</v>
      </c>
      <c r="M18" s="2">
        <v>0.45340000000000003</v>
      </c>
      <c r="N18" s="2">
        <v>0.50639999999999996</v>
      </c>
      <c r="P18" s="1"/>
      <c r="Q18" s="1"/>
      <c r="R18" s="2">
        <f t="shared" si="7"/>
        <v>0.1913</v>
      </c>
      <c r="S18" s="2">
        <f t="shared" si="7"/>
        <v>0.1963</v>
      </c>
      <c r="T18" s="2">
        <f t="shared" si="7"/>
        <v>0.22519999999999998</v>
      </c>
      <c r="U18" s="2">
        <f t="shared" si="7"/>
        <v>0.62839999999999996</v>
      </c>
      <c r="V18" s="2">
        <f t="shared" si="7"/>
        <v>0.49929999999999997</v>
      </c>
      <c r="W18" s="2">
        <f t="shared" si="7"/>
        <v>0.55359999999999998</v>
      </c>
      <c r="X18" s="2">
        <f t="shared" si="7"/>
        <v>0.65069999999999995</v>
      </c>
      <c r="Y18" s="2">
        <f t="shared" si="7"/>
        <v>0.59489999999999998</v>
      </c>
      <c r="Z18" s="2">
        <f t="shared" si="7"/>
        <v>0.58330000000000004</v>
      </c>
      <c r="AA18" s="2">
        <f t="shared" si="7"/>
        <v>0.4506</v>
      </c>
      <c r="AB18" s="2">
        <f t="shared" si="8"/>
        <v>0.44640000000000002</v>
      </c>
      <c r="AC18" s="2">
        <f t="shared" si="9"/>
        <v>0.49939999999999996</v>
      </c>
      <c r="AE18" s="23">
        <v>360.31420000000003</v>
      </c>
      <c r="AF18" s="23">
        <v>371.8784</v>
      </c>
      <c r="AG18" s="23">
        <v>441.63690000000003</v>
      </c>
      <c r="AH18" s="23">
        <v>2370.1759999999999</v>
      </c>
      <c r="AI18" s="23">
        <v>1453.8510000000001</v>
      </c>
      <c r="AJ18" s="23">
        <v>1787.924</v>
      </c>
      <c r="AK18" s="23"/>
      <c r="AL18" s="23">
        <v>2087.8560000000002</v>
      </c>
      <c r="AM18" s="23">
        <v>1994.789</v>
      </c>
      <c r="AN18" s="23">
        <v>1211.229</v>
      </c>
      <c r="AO18" s="23">
        <v>1188.1199999999999</v>
      </c>
      <c r="AP18" s="23">
        <v>1453.8510000000001</v>
      </c>
      <c r="AR18" s="21" t="s">
        <v>18</v>
      </c>
      <c r="AS18" s="27">
        <f t="shared" ref="AS18:AX18" si="12">AE18*5</f>
        <v>1801.5710000000001</v>
      </c>
      <c r="AT18" s="28">
        <f t="shared" si="12"/>
        <v>1859.3920000000001</v>
      </c>
      <c r="AU18" s="28">
        <f t="shared" si="12"/>
        <v>2208.1845000000003</v>
      </c>
      <c r="AV18" s="27">
        <f t="shared" si="12"/>
        <v>11850.88</v>
      </c>
      <c r="AW18" s="28">
        <f t="shared" si="12"/>
        <v>7269.255000000001</v>
      </c>
      <c r="AX18" s="29">
        <f t="shared" si="12"/>
        <v>8939.619999999999</v>
      </c>
      <c r="AY18" s="28" t="s">
        <v>21</v>
      </c>
      <c r="AZ18" s="28">
        <f>AL18*5</f>
        <v>10439.280000000001</v>
      </c>
      <c r="BA18" s="28">
        <f>AM18*5</f>
        <v>9973.9449999999997</v>
      </c>
      <c r="BB18" s="27">
        <f t="shared" si="11"/>
        <v>30280.725000000002</v>
      </c>
      <c r="BC18" s="28">
        <f t="shared" si="11"/>
        <v>29702.999999999996</v>
      </c>
      <c r="BD18" s="29">
        <f t="shared" si="11"/>
        <v>36346.275000000001</v>
      </c>
      <c r="BF18" s="21" t="s">
        <v>18</v>
      </c>
      <c r="BH18" s="23">
        <f>AVERAGE(AS18:AU18)</f>
        <v>1956.3825000000004</v>
      </c>
      <c r="BI18">
        <f>STDEV(AS18:AU18)</f>
        <v>219.97500406466543</v>
      </c>
      <c r="BK18" s="23">
        <f>AVERAGE(AV18:AX18)</f>
        <v>9353.251666666667</v>
      </c>
      <c r="BL18">
        <f>STDEV(AV18:AX18)</f>
        <v>2318.650529275234</v>
      </c>
      <c r="BN18" s="23">
        <f>AVERAGE(AY18:BA18)</f>
        <v>10206.612499999999</v>
      </c>
      <c r="BO18">
        <f>STDEV(AY18:BA18)</f>
        <v>329.04153402349345</v>
      </c>
      <c r="BQ18" s="23">
        <f>AVERAGE(BB18:BD18)</f>
        <v>32110</v>
      </c>
      <c r="BR18">
        <f>STDEV(BB18:BD18)</f>
        <v>3680.0762153282835</v>
      </c>
    </row>
    <row r="19" spans="1:70">
      <c r="A19" s="1"/>
      <c r="B19" s="1"/>
      <c r="C19" s="2">
        <v>7.4800000000000005E-2</v>
      </c>
      <c r="D19" s="2">
        <v>7.5999999999999998E-2</v>
      </c>
      <c r="E19" s="2">
        <v>9.2100000000000001E-2</v>
      </c>
      <c r="F19" s="2">
        <v>0.43230000000000002</v>
      </c>
      <c r="G19" s="2">
        <v>0.39810000000000001</v>
      </c>
      <c r="H19" s="2">
        <v>0.34760000000000002</v>
      </c>
      <c r="I19" s="2">
        <v>0.45729999999999998</v>
      </c>
      <c r="J19" s="2">
        <v>0.44619999999999999</v>
      </c>
      <c r="K19" s="2">
        <v>0.49480000000000002</v>
      </c>
      <c r="L19" s="2">
        <v>0.37480000000000002</v>
      </c>
      <c r="M19" s="2">
        <v>0.39460000000000001</v>
      </c>
      <c r="N19" s="2">
        <v>0.41770000000000002</v>
      </c>
      <c r="P19" s="1"/>
      <c r="Q19" s="1"/>
      <c r="R19" s="2">
        <f t="shared" si="7"/>
        <v>6.7799999999999999E-2</v>
      </c>
      <c r="S19" s="2">
        <f t="shared" si="7"/>
        <v>6.8999999999999992E-2</v>
      </c>
      <c r="T19" s="2">
        <f t="shared" si="7"/>
        <v>8.5099999999999995E-2</v>
      </c>
      <c r="U19" s="2">
        <f t="shared" si="7"/>
        <v>0.42530000000000001</v>
      </c>
      <c r="V19" s="2">
        <f t="shared" si="7"/>
        <v>0.3911</v>
      </c>
      <c r="W19" s="2">
        <f t="shared" si="7"/>
        <v>0.34060000000000001</v>
      </c>
      <c r="X19" s="2">
        <f t="shared" si="7"/>
        <v>0.45029999999999998</v>
      </c>
      <c r="Y19" s="2">
        <f t="shared" si="7"/>
        <v>0.43919999999999998</v>
      </c>
      <c r="Z19" s="2">
        <f t="shared" si="7"/>
        <v>0.48780000000000001</v>
      </c>
      <c r="AA19" s="2">
        <f t="shared" si="7"/>
        <v>0.36780000000000002</v>
      </c>
      <c r="AB19" s="2">
        <f t="shared" si="8"/>
        <v>0.3876</v>
      </c>
      <c r="AC19" s="2">
        <f t="shared" si="9"/>
        <v>0.41070000000000001</v>
      </c>
      <c r="AE19" s="23">
        <v>112.4482</v>
      </c>
      <c r="AF19" s="23">
        <v>114.2226</v>
      </c>
      <c r="AG19" s="23">
        <v>143.0043</v>
      </c>
      <c r="AH19" s="23">
        <v>1095.0160000000001</v>
      </c>
      <c r="AI19" s="23">
        <v>956.57150000000001</v>
      </c>
      <c r="AJ19" s="23">
        <v>776.61249999999995</v>
      </c>
      <c r="AK19" s="23">
        <v>1206.58</v>
      </c>
      <c r="AL19" s="23">
        <v>1156.3900000000001</v>
      </c>
      <c r="AM19" s="23">
        <v>1394.6849999999999</v>
      </c>
      <c r="AN19" s="23">
        <v>870.58450000000005</v>
      </c>
      <c r="AO19" s="23">
        <v>945.02530000000002</v>
      </c>
      <c r="AP19" s="23">
        <v>1036.2619999999999</v>
      </c>
      <c r="AR19" s="21" t="s">
        <v>19</v>
      </c>
      <c r="AS19" s="27">
        <f t="shared" ref="AS19:BA20" si="13">AE19*25</f>
        <v>2811.2049999999999</v>
      </c>
      <c r="AT19" s="28">
        <f t="shared" si="13"/>
        <v>2855.5650000000001</v>
      </c>
      <c r="AU19" s="28">
        <f t="shared" si="13"/>
        <v>3575.1075000000001</v>
      </c>
      <c r="AV19" s="27">
        <f t="shared" si="13"/>
        <v>27375.4</v>
      </c>
      <c r="AW19" s="28">
        <f t="shared" si="13"/>
        <v>23914.287499999999</v>
      </c>
      <c r="AX19" s="29">
        <f t="shared" si="13"/>
        <v>19415.3125</v>
      </c>
      <c r="AY19" s="28">
        <f t="shared" si="13"/>
        <v>30164.5</v>
      </c>
      <c r="AZ19" s="28">
        <f t="shared" si="13"/>
        <v>28909.750000000004</v>
      </c>
      <c r="BA19" s="28">
        <f t="shared" si="13"/>
        <v>34867.125</v>
      </c>
      <c r="BB19" s="27">
        <f t="shared" ref="BB19:BD20" si="14">AN19*50</f>
        <v>43529.225000000006</v>
      </c>
      <c r="BC19" s="28">
        <f t="shared" si="14"/>
        <v>47251.264999999999</v>
      </c>
      <c r="BD19" s="29">
        <f t="shared" si="14"/>
        <v>51813.1</v>
      </c>
      <c r="BF19" s="21" t="s">
        <v>19</v>
      </c>
      <c r="BH19" s="23">
        <f>AVERAGE(AS19:AU19)</f>
        <v>3080.6258333333335</v>
      </c>
      <c r="BI19">
        <f>STDEV(AS19:AU19)</f>
        <v>428.80769746132461</v>
      </c>
      <c r="BK19" s="23">
        <f>AVERAGE(AV19:AX19)</f>
        <v>23568.333333333332</v>
      </c>
      <c r="BL19">
        <f>STDEV(AV19:AX19)</f>
        <v>3991.3044817439959</v>
      </c>
      <c r="BN19" s="23">
        <f>AVERAGE(AY19:BA19)</f>
        <v>31313.791666666668</v>
      </c>
      <c r="BO19">
        <f>STDEV(AY19:BA19)</f>
        <v>3140.5784059561788</v>
      </c>
      <c r="BQ19" s="23">
        <f>AVERAGE(BB19:BD19)</f>
        <v>47531.196666666663</v>
      </c>
      <c r="BR19">
        <f>STDEV(BB19:BD19)</f>
        <v>4149.0260974605035</v>
      </c>
    </row>
    <row r="20" spans="1:70" ht="13.5" thickBot="1">
      <c r="A20" s="1"/>
      <c r="B20" s="1"/>
      <c r="C20" s="2">
        <v>8.9099999999999999E-2</v>
      </c>
      <c r="D20" s="2">
        <v>0.1128</v>
      </c>
      <c r="E20" s="2">
        <v>0.1517</v>
      </c>
      <c r="F20" s="2">
        <v>0.49080000000000001</v>
      </c>
      <c r="G20" s="2">
        <v>0.41170000000000001</v>
      </c>
      <c r="H20" s="2">
        <v>0.39389999999999997</v>
      </c>
      <c r="I20" s="2">
        <v>0.61709999999999998</v>
      </c>
      <c r="J20" s="2">
        <v>0.4375</v>
      </c>
      <c r="K20" s="2">
        <v>0.47260000000000002</v>
      </c>
      <c r="L20" s="2">
        <v>0.38819999999999999</v>
      </c>
      <c r="M20" s="2">
        <v>0.38019999999999998</v>
      </c>
      <c r="N20" s="2">
        <v>0.41789999999999999</v>
      </c>
      <c r="P20" s="1"/>
      <c r="Q20" s="1"/>
      <c r="R20" s="2">
        <f t="shared" si="7"/>
        <v>8.2099999999999992E-2</v>
      </c>
      <c r="S20" s="2">
        <f t="shared" si="7"/>
        <v>0.10579999999999999</v>
      </c>
      <c r="T20" s="2">
        <f t="shared" si="7"/>
        <v>0.1447</v>
      </c>
      <c r="U20" s="2">
        <f t="shared" si="7"/>
        <v>0.48380000000000001</v>
      </c>
      <c r="V20" s="2">
        <f t="shared" si="7"/>
        <v>0.4047</v>
      </c>
      <c r="W20" s="2">
        <f t="shared" si="7"/>
        <v>0.38689999999999997</v>
      </c>
      <c r="X20" s="2">
        <f t="shared" si="7"/>
        <v>0.61009999999999998</v>
      </c>
      <c r="Y20" s="2">
        <f t="shared" si="7"/>
        <v>0.43049999999999999</v>
      </c>
      <c r="Z20" s="2">
        <f t="shared" si="7"/>
        <v>0.46560000000000001</v>
      </c>
      <c r="AA20" s="2">
        <f t="shared" si="7"/>
        <v>0.38119999999999998</v>
      </c>
      <c r="AB20" s="2">
        <f t="shared" si="8"/>
        <v>0.37319999999999998</v>
      </c>
      <c r="AC20" s="2">
        <f t="shared" si="9"/>
        <v>0.41089999999999999</v>
      </c>
      <c r="AE20" s="23">
        <v>137.53489999999999</v>
      </c>
      <c r="AF20" s="23">
        <v>182.24160000000001</v>
      </c>
      <c r="AG20" s="23">
        <v>259.8614</v>
      </c>
      <c r="AH20" s="23">
        <v>1373.723</v>
      </c>
      <c r="AI20" s="23">
        <v>1011.846</v>
      </c>
      <c r="AJ20" s="23">
        <v>941.19860000000006</v>
      </c>
      <c r="AK20" s="23">
        <v>2211.105</v>
      </c>
      <c r="AL20" s="23">
        <v>1120.9880000000001</v>
      </c>
      <c r="AM20" s="23">
        <v>1282.8699999999999</v>
      </c>
      <c r="AN20" s="23">
        <v>918.47640000000001</v>
      </c>
      <c r="AO20" s="23">
        <v>888.79020000000003</v>
      </c>
      <c r="AP20" s="23">
        <v>1036.2619999999999</v>
      </c>
      <c r="AR20" s="21" t="s">
        <v>20</v>
      </c>
      <c r="AS20" s="30">
        <f t="shared" si="13"/>
        <v>3438.3724999999999</v>
      </c>
      <c r="AT20" s="31">
        <f t="shared" si="13"/>
        <v>4556.04</v>
      </c>
      <c r="AU20" s="31">
        <f t="shared" si="13"/>
        <v>6496.5349999999999</v>
      </c>
      <c r="AV20" s="30">
        <f t="shared" si="13"/>
        <v>34343.074999999997</v>
      </c>
      <c r="AW20" s="31">
        <f t="shared" si="13"/>
        <v>25296.15</v>
      </c>
      <c r="AX20" s="32">
        <f t="shared" si="13"/>
        <v>23529.965</v>
      </c>
      <c r="AY20" s="31">
        <f t="shared" si="13"/>
        <v>55277.625</v>
      </c>
      <c r="AZ20" s="31">
        <f t="shared" si="13"/>
        <v>28024.7</v>
      </c>
      <c r="BA20" s="31">
        <f t="shared" si="13"/>
        <v>32071.749999999996</v>
      </c>
      <c r="BB20" s="30">
        <f t="shared" si="14"/>
        <v>45923.82</v>
      </c>
      <c r="BC20" s="31">
        <f t="shared" si="14"/>
        <v>44439.51</v>
      </c>
      <c r="BD20" s="32">
        <f t="shared" si="14"/>
        <v>51813.1</v>
      </c>
      <c r="BF20" s="21" t="s">
        <v>20</v>
      </c>
      <c r="BH20" s="23">
        <f>AVERAGE(AS20:AU20)</f>
        <v>4830.3158333333331</v>
      </c>
      <c r="BI20">
        <f>STDEV(AS20:AU20)</f>
        <v>1547.4203997830014</v>
      </c>
      <c r="BK20" s="23">
        <f>AVERAGE(AV20:AX20)</f>
        <v>27723.063333333335</v>
      </c>
      <c r="BL20">
        <f>STDEV(AV20:AX20)</f>
        <v>5800.7127332473628</v>
      </c>
      <c r="BN20" s="23">
        <f>AVERAGE(AY20:BA20)</f>
        <v>38458.025000000001</v>
      </c>
      <c r="BO20">
        <f>STDEV(AY20:BA20)</f>
        <v>14706.082467660284</v>
      </c>
      <c r="BQ20" s="23">
        <f>AVERAGE(BB20:BD20)</f>
        <v>47392.143333333333</v>
      </c>
      <c r="BR20">
        <f>STDEV(BB20:BD20)</f>
        <v>3899.9278750296489</v>
      </c>
    </row>
    <row r="21" spans="1:70">
      <c r="A21" s="1"/>
      <c r="B21" s="1"/>
      <c r="C21" s="8">
        <v>0.62760000000000005</v>
      </c>
      <c r="D21" s="9">
        <v>0.40649999999999997</v>
      </c>
      <c r="E21" s="9">
        <v>0.35770000000000002</v>
      </c>
      <c r="F21" s="9">
        <v>0.1512</v>
      </c>
      <c r="G21" s="9">
        <v>0.08</v>
      </c>
      <c r="H21" s="9">
        <v>4.5100000000000001E-2</v>
      </c>
      <c r="I21" s="9">
        <v>3.0300000000000001E-2</v>
      </c>
      <c r="J21" s="9">
        <v>2.0400000000000001E-2</v>
      </c>
      <c r="K21" s="9">
        <v>1.4200000000000001E-2</v>
      </c>
      <c r="L21" s="9">
        <v>9.7000000000000003E-3</v>
      </c>
      <c r="M21" s="9">
        <v>8.0999999999999996E-3</v>
      </c>
      <c r="N21" s="10">
        <v>6.6E-3</v>
      </c>
      <c r="P21" s="1"/>
      <c r="Q21" s="1"/>
      <c r="R21" s="8">
        <f t="shared" si="7"/>
        <v>0.62060000000000004</v>
      </c>
      <c r="S21" s="9">
        <f t="shared" si="7"/>
        <v>0.39949999999999997</v>
      </c>
      <c r="T21" s="9">
        <f t="shared" si="7"/>
        <v>0.35070000000000001</v>
      </c>
      <c r="U21" s="9">
        <f t="shared" si="7"/>
        <v>0.14419999999999999</v>
      </c>
      <c r="V21" s="9">
        <f t="shared" si="7"/>
        <v>7.2999999999999995E-2</v>
      </c>
      <c r="W21" s="9">
        <f t="shared" si="7"/>
        <v>3.8100000000000002E-2</v>
      </c>
      <c r="X21" s="9">
        <f t="shared" si="7"/>
        <v>2.3300000000000001E-2</v>
      </c>
      <c r="Y21" s="9">
        <f t="shared" si="7"/>
        <v>1.3400000000000002E-2</v>
      </c>
      <c r="Z21" s="9">
        <f t="shared" si="7"/>
        <v>7.2000000000000007E-3</v>
      </c>
      <c r="AA21" s="9">
        <f t="shared" si="7"/>
        <v>2.7000000000000001E-3</v>
      </c>
      <c r="AB21" s="9">
        <f t="shared" si="8"/>
        <v>1.0999999999999994E-3</v>
      </c>
      <c r="AC21" s="10">
        <f t="shared" si="9"/>
        <v>-4.0000000000000018E-4</v>
      </c>
    </row>
    <row r="22" spans="1:70" ht="13.5" thickBot="1">
      <c r="A22" s="1"/>
      <c r="B22" s="1"/>
      <c r="C22" s="11">
        <v>0.66659999999999997</v>
      </c>
      <c r="D22" s="12">
        <v>0.42849999999999999</v>
      </c>
      <c r="E22" s="12">
        <v>0.33800000000000002</v>
      </c>
      <c r="F22" s="12">
        <v>0.1457</v>
      </c>
      <c r="G22" s="12">
        <v>8.3199999999999996E-2</v>
      </c>
      <c r="H22" s="12">
        <v>5.1900000000000002E-2</v>
      </c>
      <c r="I22" s="12">
        <v>3.3099999999999997E-2</v>
      </c>
      <c r="J22" s="12">
        <v>1.7999999999999999E-2</v>
      </c>
      <c r="K22" s="12">
        <v>1.3299999999999999E-2</v>
      </c>
      <c r="L22" s="12">
        <v>1.04E-2</v>
      </c>
      <c r="M22" s="12">
        <v>8.3999999999999995E-3</v>
      </c>
      <c r="N22" s="13">
        <v>6.6E-3</v>
      </c>
      <c r="P22" s="1"/>
      <c r="Q22" s="1"/>
      <c r="R22" s="11">
        <f t="shared" si="7"/>
        <v>0.65959999999999996</v>
      </c>
      <c r="S22" s="12">
        <f t="shared" si="7"/>
        <v>0.42149999999999999</v>
      </c>
      <c r="T22" s="12">
        <f t="shared" si="7"/>
        <v>0.33100000000000002</v>
      </c>
      <c r="U22" s="12">
        <f t="shared" si="7"/>
        <v>0.13869999999999999</v>
      </c>
      <c r="V22" s="12">
        <f t="shared" si="7"/>
        <v>7.619999999999999E-2</v>
      </c>
      <c r="W22" s="12">
        <f t="shared" si="7"/>
        <v>4.4900000000000002E-2</v>
      </c>
      <c r="X22" s="12">
        <f t="shared" si="7"/>
        <v>2.6099999999999998E-2</v>
      </c>
      <c r="Y22" s="12">
        <f t="shared" si="7"/>
        <v>1.0999999999999999E-2</v>
      </c>
      <c r="Z22" s="12">
        <f t="shared" si="7"/>
        <v>6.2999999999999992E-3</v>
      </c>
      <c r="AA22" s="12">
        <f t="shared" si="7"/>
        <v>3.3999999999999994E-3</v>
      </c>
      <c r="AB22" s="12">
        <f t="shared" si="8"/>
        <v>1.3999999999999993E-3</v>
      </c>
      <c r="AC22" s="13">
        <f t="shared" si="9"/>
        <v>-4.0000000000000018E-4</v>
      </c>
    </row>
    <row r="23" spans="1:70">
      <c r="A23" s="1"/>
      <c r="B23" s="1"/>
      <c r="C23" s="2" t="s">
        <v>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P23" s="1"/>
      <c r="Q23" s="1"/>
      <c r="R23" s="2" t="s">
        <v>5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70">
      <c r="A24" s="7" t="s">
        <v>4</v>
      </c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P24" s="7" t="s">
        <v>4</v>
      </c>
      <c r="Q24" s="1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70">
      <c r="A25" s="22" t="s">
        <v>1</v>
      </c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P25" s="22" t="s">
        <v>1</v>
      </c>
      <c r="Q25" s="1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R25" s="33" t="s">
        <v>25</v>
      </c>
    </row>
    <row r="26" spans="1:70">
      <c r="A26" s="6" t="s">
        <v>7</v>
      </c>
      <c r="B26" s="1"/>
      <c r="C26" s="5">
        <v>1</v>
      </c>
      <c r="D26" s="5">
        <v>2</v>
      </c>
      <c r="E26" s="5">
        <v>3</v>
      </c>
      <c r="F26" s="5">
        <v>4</v>
      </c>
      <c r="G26" s="5">
        <v>5</v>
      </c>
      <c r="H26" s="5">
        <v>6</v>
      </c>
      <c r="I26" s="5">
        <v>7</v>
      </c>
      <c r="J26" s="5">
        <v>8</v>
      </c>
      <c r="K26" s="5">
        <v>9</v>
      </c>
      <c r="L26" s="5">
        <v>10</v>
      </c>
      <c r="M26" s="5">
        <v>11</v>
      </c>
      <c r="N26" s="5">
        <v>12</v>
      </c>
      <c r="P26" s="6" t="s">
        <v>7</v>
      </c>
      <c r="Q26" s="1"/>
      <c r="R26" s="5">
        <v>1</v>
      </c>
      <c r="S26" s="5">
        <v>2</v>
      </c>
      <c r="T26" s="5">
        <v>3</v>
      </c>
      <c r="U26" s="5">
        <v>4</v>
      </c>
      <c r="V26" s="5">
        <v>5</v>
      </c>
      <c r="W26" s="5">
        <v>6</v>
      </c>
      <c r="X26" s="5">
        <v>7</v>
      </c>
      <c r="Y26" s="5">
        <v>8</v>
      </c>
      <c r="Z26" s="5">
        <v>9</v>
      </c>
      <c r="AA26" s="5">
        <v>10</v>
      </c>
      <c r="AB26" s="5">
        <v>11</v>
      </c>
      <c r="AC26" s="5">
        <v>12</v>
      </c>
      <c r="AE26" s="1">
        <v>1</v>
      </c>
      <c r="AF26" s="1">
        <v>2</v>
      </c>
      <c r="AG26" s="1">
        <v>3</v>
      </c>
      <c r="AH26" s="1">
        <v>4</v>
      </c>
      <c r="AI26" s="1">
        <v>5</v>
      </c>
      <c r="AJ26" s="1">
        <v>6</v>
      </c>
      <c r="AK26" s="1">
        <v>7</v>
      </c>
      <c r="AL26" s="1">
        <v>8</v>
      </c>
      <c r="AM26" s="1">
        <v>9</v>
      </c>
      <c r="AN26" s="1">
        <v>10</v>
      </c>
      <c r="AO26" s="1">
        <v>11</v>
      </c>
      <c r="AP26" s="1">
        <v>12</v>
      </c>
      <c r="AR26" s="33" t="s">
        <v>23</v>
      </c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70" ht="13.5" thickBot="1">
      <c r="A27" s="1"/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P27" s="1"/>
      <c r="Q27" s="1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T27" s="21" t="s">
        <v>13</v>
      </c>
      <c r="AW27" s="21" t="s">
        <v>14</v>
      </c>
      <c r="AZ27" s="21" t="s">
        <v>15</v>
      </c>
      <c r="BC27" s="21" t="s">
        <v>16</v>
      </c>
      <c r="BH27" s="21" t="s">
        <v>13</v>
      </c>
      <c r="BK27" s="21" t="s">
        <v>14</v>
      </c>
      <c r="BN27" s="21" t="s">
        <v>15</v>
      </c>
      <c r="BQ27" s="21" t="s">
        <v>16</v>
      </c>
    </row>
    <row r="28" spans="1:70">
      <c r="A28" s="1"/>
      <c r="B28" s="1"/>
      <c r="C28" s="2">
        <v>2.2800000000000001E-2</v>
      </c>
      <c r="D28" s="2">
        <v>2.0799999999999999E-2</v>
      </c>
      <c r="E28" s="2">
        <v>2.1999999999999999E-2</v>
      </c>
      <c r="F28" s="2">
        <v>2.1000000000000001E-2</v>
      </c>
      <c r="G28" s="2">
        <v>1.9099999999999999E-2</v>
      </c>
      <c r="H28" s="2">
        <v>1.9800000000000002E-2</v>
      </c>
      <c r="I28" s="2">
        <v>2.3E-2</v>
      </c>
      <c r="J28" s="2">
        <v>2.24E-2</v>
      </c>
      <c r="K28" s="2">
        <v>2.1999999999999999E-2</v>
      </c>
      <c r="L28" s="2">
        <v>1.6299999999999999E-2</v>
      </c>
      <c r="M28" s="2">
        <v>1.6199999999999999E-2</v>
      </c>
      <c r="N28" s="2">
        <v>1.8499999999999999E-2</v>
      </c>
      <c r="P28" s="1"/>
      <c r="Q28" s="1"/>
      <c r="R28" s="2">
        <f t="shared" ref="R28:AA33" si="15">C28-0.013</f>
        <v>9.8000000000000014E-3</v>
      </c>
      <c r="S28" s="2">
        <f t="shared" si="15"/>
        <v>7.7999999999999996E-3</v>
      </c>
      <c r="T28" s="2">
        <f t="shared" si="15"/>
        <v>8.9999999999999993E-3</v>
      </c>
      <c r="U28" s="2">
        <f t="shared" si="15"/>
        <v>8.0000000000000019E-3</v>
      </c>
      <c r="V28" s="2">
        <f t="shared" si="15"/>
        <v>6.0999999999999995E-3</v>
      </c>
      <c r="W28" s="2">
        <f t="shared" si="15"/>
        <v>6.8000000000000022E-3</v>
      </c>
      <c r="X28" s="2">
        <f t="shared" si="15"/>
        <v>0.01</v>
      </c>
      <c r="Y28" s="2">
        <f t="shared" si="15"/>
        <v>9.4000000000000004E-3</v>
      </c>
      <c r="Z28" s="2">
        <f t="shared" si="15"/>
        <v>8.9999999999999993E-3</v>
      </c>
      <c r="AA28" s="2">
        <f t="shared" si="15"/>
        <v>3.2999999999999991E-3</v>
      </c>
      <c r="AB28" s="2">
        <f t="shared" ref="AB28:AB33" si="16">M28-0.013</f>
        <v>3.1999999999999997E-3</v>
      </c>
      <c r="AC28" s="2">
        <f t="shared" ref="AC28:AC33" si="17">N28-0.013</f>
        <v>5.4999999999999997E-3</v>
      </c>
      <c r="AE28" s="23">
        <v>44.465470000000003</v>
      </c>
      <c r="AF28" s="23">
        <v>35.483220000000003</v>
      </c>
      <c r="AG28" s="23">
        <v>39.957720000000002</v>
      </c>
      <c r="AH28" s="23">
        <v>35.483220000000003</v>
      </c>
      <c r="AI28" s="23">
        <v>26.535910000000001</v>
      </c>
      <c r="AJ28" s="23">
        <v>31.008710000000001</v>
      </c>
      <c r="AK28" s="23">
        <v>44.465470000000003</v>
      </c>
      <c r="AL28" s="23">
        <v>39.957720000000002</v>
      </c>
      <c r="AM28" s="23">
        <v>39.957720000000002</v>
      </c>
      <c r="AN28" s="23">
        <v>13.21707</v>
      </c>
      <c r="AO28" s="23">
        <v>13.21707</v>
      </c>
      <c r="AP28" s="23">
        <v>26.535910000000001</v>
      </c>
      <c r="AR28" s="21" t="s">
        <v>17</v>
      </c>
      <c r="AS28" s="24">
        <f t="shared" ref="AS28:BA29" si="18">AE28*5</f>
        <v>222.32735000000002</v>
      </c>
      <c r="AT28" s="25">
        <f t="shared" si="18"/>
        <v>177.41610000000003</v>
      </c>
      <c r="AU28" s="25">
        <f t="shared" si="18"/>
        <v>199.7886</v>
      </c>
      <c r="AV28" s="24">
        <f t="shared" si="18"/>
        <v>177.41610000000003</v>
      </c>
      <c r="AW28" s="25">
        <f t="shared" si="18"/>
        <v>132.67955000000001</v>
      </c>
      <c r="AX28" s="26">
        <f t="shared" si="18"/>
        <v>155.04355000000001</v>
      </c>
      <c r="AY28" s="25">
        <f t="shared" si="18"/>
        <v>222.32735000000002</v>
      </c>
      <c r="AZ28" s="25">
        <f t="shared" si="18"/>
        <v>199.7886</v>
      </c>
      <c r="BA28" s="25">
        <f t="shared" si="18"/>
        <v>199.7886</v>
      </c>
      <c r="BB28" s="24">
        <f t="shared" ref="BB28:BD29" si="19">AN28*25</f>
        <v>330.42674999999997</v>
      </c>
      <c r="BC28" s="25">
        <f t="shared" si="19"/>
        <v>330.42674999999997</v>
      </c>
      <c r="BD28" s="26">
        <f t="shared" si="19"/>
        <v>663.39775000000009</v>
      </c>
      <c r="BF28" s="21" t="s">
        <v>17</v>
      </c>
      <c r="BH28" s="23">
        <f>AVERAGE(AS28:AU28)</f>
        <v>199.84401666666668</v>
      </c>
      <c r="BI28">
        <f>STDEV(AS28:AU28)</f>
        <v>22.455676284535329</v>
      </c>
      <c r="BK28" s="23">
        <f>AVERAGE(AV28:AX28)</f>
        <v>155.04640000000003</v>
      </c>
      <c r="BL28">
        <f>STDEV(AV28:AX28)</f>
        <v>22.368275136172123</v>
      </c>
      <c r="BN28" s="23">
        <f>AVERAGE(AY28:BA28)</f>
        <v>207.30151666666666</v>
      </c>
      <c r="BO28">
        <f>STDEV(AY28:BA28)</f>
        <v>13.012753379697923</v>
      </c>
      <c r="BQ28" s="23">
        <f>AVERAGE(BB28:BD28)</f>
        <v>441.41708333333332</v>
      </c>
      <c r="BR28">
        <f>STDEV(BB28:BD28)</f>
        <v>192.24089648233897</v>
      </c>
    </row>
    <row r="29" spans="1:70">
      <c r="A29" s="1"/>
      <c r="B29" s="1"/>
      <c r="C29" s="2">
        <v>8.5599999999999996E-2</v>
      </c>
      <c r="D29" s="2">
        <v>6.08E-2</v>
      </c>
      <c r="E29" s="2">
        <v>7.6899999999999996E-2</v>
      </c>
      <c r="F29" s="2">
        <v>0.2009</v>
      </c>
      <c r="G29" s="2">
        <v>0.1963</v>
      </c>
      <c r="H29" s="2">
        <v>0.15329999999999999</v>
      </c>
      <c r="I29" s="2">
        <v>0.4224</v>
      </c>
      <c r="J29" s="2">
        <v>0.31159999999999999</v>
      </c>
      <c r="K29" s="2">
        <v>0.29480000000000001</v>
      </c>
      <c r="L29" s="2">
        <v>0.13730000000000001</v>
      </c>
      <c r="M29" s="2">
        <v>0.14019999999999999</v>
      </c>
      <c r="N29" s="2">
        <v>0.18390000000000001</v>
      </c>
      <c r="P29" s="1"/>
      <c r="Q29" s="1"/>
      <c r="R29" s="2">
        <f t="shared" si="15"/>
        <v>7.2599999999999998E-2</v>
      </c>
      <c r="S29" s="2">
        <f t="shared" si="15"/>
        <v>4.7800000000000002E-2</v>
      </c>
      <c r="T29" s="2">
        <f t="shared" si="15"/>
        <v>6.3899999999999998E-2</v>
      </c>
      <c r="U29" s="2">
        <f t="shared" si="15"/>
        <v>0.18789999999999998</v>
      </c>
      <c r="V29" s="2">
        <f t="shared" si="15"/>
        <v>0.18329999999999999</v>
      </c>
      <c r="W29" s="2">
        <f t="shared" si="15"/>
        <v>0.14029999999999998</v>
      </c>
      <c r="X29" s="2">
        <f t="shared" si="15"/>
        <v>0.40939999999999999</v>
      </c>
      <c r="Y29" s="2">
        <f t="shared" si="15"/>
        <v>0.29859999999999998</v>
      </c>
      <c r="Z29" s="2">
        <f t="shared" si="15"/>
        <v>0.28179999999999999</v>
      </c>
      <c r="AA29" s="2">
        <f t="shared" si="15"/>
        <v>0.12430000000000001</v>
      </c>
      <c r="AB29" s="2">
        <f t="shared" si="16"/>
        <v>0.12719999999999998</v>
      </c>
      <c r="AC29" s="2">
        <f t="shared" si="17"/>
        <v>0.1709</v>
      </c>
      <c r="AE29" s="23">
        <v>353.35559999999998</v>
      </c>
      <c r="AF29" s="23">
        <v>224.43299999999999</v>
      </c>
      <c r="AG29" s="23">
        <v>305.90469999999999</v>
      </c>
      <c r="AH29" s="23">
        <v>1086.1099999999999</v>
      </c>
      <c r="AI29" s="23">
        <v>1048.4059999999999</v>
      </c>
      <c r="AJ29" s="23">
        <v>748.34929999999997</v>
      </c>
      <c r="AK29" s="23">
        <v>3762.165</v>
      </c>
      <c r="AL29" s="23">
        <v>2124.1999999999998</v>
      </c>
      <c r="AM29" s="23">
        <v>1935.336</v>
      </c>
      <c r="AN29" s="23">
        <v>646.71849999999995</v>
      </c>
      <c r="AO29" s="23">
        <v>665.39610000000005</v>
      </c>
      <c r="AP29" s="23">
        <v>960.42129999999997</v>
      </c>
      <c r="AR29" s="21" t="s">
        <v>18</v>
      </c>
      <c r="AS29" s="27">
        <f t="shared" si="18"/>
        <v>1766.7779999999998</v>
      </c>
      <c r="AT29" s="28">
        <f t="shared" si="18"/>
        <v>1122.165</v>
      </c>
      <c r="AU29" s="28">
        <f t="shared" si="18"/>
        <v>1529.5235</v>
      </c>
      <c r="AV29" s="27">
        <f t="shared" si="18"/>
        <v>5430.5499999999993</v>
      </c>
      <c r="AW29" s="28">
        <f t="shared" si="18"/>
        <v>5242.03</v>
      </c>
      <c r="AX29" s="29">
        <f t="shared" si="18"/>
        <v>3741.7464999999997</v>
      </c>
      <c r="AY29" s="28">
        <f t="shared" si="18"/>
        <v>18810.825000000001</v>
      </c>
      <c r="AZ29" s="28">
        <f t="shared" si="18"/>
        <v>10621</v>
      </c>
      <c r="BA29" s="28">
        <f t="shared" si="18"/>
        <v>9676.68</v>
      </c>
      <c r="BB29" s="27">
        <f t="shared" si="19"/>
        <v>16167.962499999998</v>
      </c>
      <c r="BC29" s="28">
        <f t="shared" si="19"/>
        <v>16634.9025</v>
      </c>
      <c r="BD29" s="29">
        <f t="shared" si="19"/>
        <v>24010.532500000001</v>
      </c>
      <c r="BF29" s="21" t="s">
        <v>18</v>
      </c>
      <c r="BH29" s="23">
        <f>AVERAGE(AS29:AU29)</f>
        <v>1472.8221666666666</v>
      </c>
      <c r="BI29">
        <f>STDEV(AS29:AU29)</f>
        <v>326.02570580183374</v>
      </c>
      <c r="BK29" s="23">
        <f>AVERAGE(AV29:AX29)</f>
        <v>4804.7754999999988</v>
      </c>
      <c r="BL29">
        <f>STDEV(AV29:AX29)</f>
        <v>925.42311335451382</v>
      </c>
      <c r="BN29" s="23">
        <f>AVERAGE(AY29:BA29)</f>
        <v>13036.168333333335</v>
      </c>
      <c r="BO29">
        <f>STDEV(AY29:BA29)</f>
        <v>5023.2389729146171</v>
      </c>
      <c r="BQ29" s="23">
        <f>AVERAGE(BB29:BD29)</f>
        <v>18937.799166666668</v>
      </c>
      <c r="BR29">
        <f>STDEV(BB29:BD29)</f>
        <v>4399.3153835833809</v>
      </c>
    </row>
    <row r="30" spans="1:70">
      <c r="A30" s="1"/>
      <c r="B30" s="1"/>
      <c r="C30" s="2">
        <v>4.7199999999999999E-2</v>
      </c>
      <c r="D30" s="2">
        <v>3.8300000000000001E-2</v>
      </c>
      <c r="E30" s="2">
        <v>3.7900000000000003E-2</v>
      </c>
      <c r="F30" s="2">
        <v>0.1203</v>
      </c>
      <c r="G30" s="2">
        <v>0.15629999999999999</v>
      </c>
      <c r="H30" s="2">
        <v>0.1153</v>
      </c>
      <c r="I30" s="2">
        <v>0.314</v>
      </c>
      <c r="J30" s="2">
        <v>0.27360000000000001</v>
      </c>
      <c r="K30" s="2">
        <v>0.27839999999999998</v>
      </c>
      <c r="L30" s="2">
        <v>0.20080000000000001</v>
      </c>
      <c r="M30" s="2">
        <v>0.2041</v>
      </c>
      <c r="N30" s="2">
        <v>0.20080000000000001</v>
      </c>
      <c r="P30" s="1"/>
      <c r="Q30" s="1"/>
      <c r="R30" s="2">
        <f t="shared" si="15"/>
        <v>3.4200000000000001E-2</v>
      </c>
      <c r="S30" s="2">
        <f t="shared" si="15"/>
        <v>2.5300000000000003E-2</v>
      </c>
      <c r="T30" s="2">
        <f t="shared" si="15"/>
        <v>2.4900000000000005E-2</v>
      </c>
      <c r="U30" s="2">
        <f t="shared" si="15"/>
        <v>0.10730000000000001</v>
      </c>
      <c r="V30" s="2">
        <f t="shared" si="15"/>
        <v>0.14329999999999998</v>
      </c>
      <c r="W30" s="2">
        <f t="shared" si="15"/>
        <v>0.1023</v>
      </c>
      <c r="X30" s="2">
        <f t="shared" si="15"/>
        <v>0.30099999999999999</v>
      </c>
      <c r="Y30" s="2">
        <f t="shared" si="15"/>
        <v>0.2606</v>
      </c>
      <c r="Z30" s="2">
        <f t="shared" si="15"/>
        <v>0.26539999999999997</v>
      </c>
      <c r="AA30" s="2">
        <f t="shared" si="15"/>
        <v>0.18779999999999999</v>
      </c>
      <c r="AB30" s="2">
        <f t="shared" si="16"/>
        <v>0.19109999999999999</v>
      </c>
      <c r="AC30" s="2">
        <f t="shared" si="17"/>
        <v>0.18779999999999999</v>
      </c>
      <c r="AE30" s="23">
        <v>156.00389999999999</v>
      </c>
      <c r="AF30" s="23">
        <v>113.3498</v>
      </c>
      <c r="AG30" s="23">
        <v>113.3498</v>
      </c>
      <c r="AH30" s="23">
        <v>544.00620000000004</v>
      </c>
      <c r="AI30" s="23">
        <v>767.98080000000004</v>
      </c>
      <c r="AJ30" s="23">
        <v>514.77499999999998</v>
      </c>
      <c r="AK30" s="23">
        <v>2147.299</v>
      </c>
      <c r="AL30" s="23">
        <v>1719.0440000000001</v>
      </c>
      <c r="AM30" s="23">
        <v>1758.8879999999999</v>
      </c>
      <c r="AN30" s="23">
        <v>1086.1099999999999</v>
      </c>
      <c r="AO30" s="23">
        <v>1109.039</v>
      </c>
      <c r="AP30" s="23">
        <v>1086.1099999999999</v>
      </c>
      <c r="AR30" s="21" t="s">
        <v>19</v>
      </c>
      <c r="AS30" s="27">
        <f t="shared" ref="AS30:BA31" si="20">AE30*25</f>
        <v>3900.0974999999999</v>
      </c>
      <c r="AT30" s="28">
        <f t="shared" si="20"/>
        <v>2833.7449999999999</v>
      </c>
      <c r="AU30" s="28">
        <f t="shared" si="20"/>
        <v>2833.7449999999999</v>
      </c>
      <c r="AV30" s="27">
        <f t="shared" si="20"/>
        <v>13600.155000000001</v>
      </c>
      <c r="AW30" s="28">
        <f t="shared" si="20"/>
        <v>19199.52</v>
      </c>
      <c r="AX30" s="29">
        <f t="shared" si="20"/>
        <v>12869.375</v>
      </c>
      <c r="AY30" s="28">
        <f t="shared" si="20"/>
        <v>53682.474999999999</v>
      </c>
      <c r="AZ30" s="28">
        <f t="shared" si="20"/>
        <v>42976.100000000006</v>
      </c>
      <c r="BA30" s="28">
        <f t="shared" si="20"/>
        <v>43972.2</v>
      </c>
      <c r="BB30" s="27">
        <f t="shared" ref="BB30:BD31" si="21">AN30*50</f>
        <v>54305.499999999993</v>
      </c>
      <c r="BC30" s="28">
        <f t="shared" si="21"/>
        <v>55451.95</v>
      </c>
      <c r="BD30" s="29">
        <f t="shared" si="21"/>
        <v>54305.499999999993</v>
      </c>
      <c r="BF30" s="21" t="s">
        <v>19</v>
      </c>
      <c r="BH30" s="23">
        <f>AVERAGE(AS30:AU30)</f>
        <v>3189.1958333333332</v>
      </c>
      <c r="BI30">
        <f>STDEV(AS30:AU30)</f>
        <v>615.6589029260291</v>
      </c>
      <c r="BK30" s="23">
        <f>AVERAGE(AV30:AX30)</f>
        <v>15223.016666666668</v>
      </c>
      <c r="BL30">
        <f>STDEV(AV30:AX30)</f>
        <v>3463.0830082613315</v>
      </c>
      <c r="BN30" s="23">
        <f>AVERAGE(AY30:BA30)</f>
        <v>46876.92500000001</v>
      </c>
      <c r="BO30">
        <f>STDEV(AY30:BA30)</f>
        <v>5914.7854487186296</v>
      </c>
      <c r="BQ30" s="23">
        <f>AVERAGE(BB30:BD30)</f>
        <v>54687.649999999994</v>
      </c>
      <c r="BR30">
        <f>STDEV(BB30:BD30)</f>
        <v>661.90321611195657</v>
      </c>
    </row>
    <row r="31" spans="1:70" ht="13.5" thickBot="1">
      <c r="A31" s="1"/>
      <c r="B31" s="1"/>
      <c r="C31" s="2">
        <v>5.7700000000000001E-2</v>
      </c>
      <c r="D31" s="2">
        <v>4.99E-2</v>
      </c>
      <c r="E31" s="2">
        <v>5.3600000000000002E-2</v>
      </c>
      <c r="F31" s="2">
        <v>0.16220000000000001</v>
      </c>
      <c r="G31" s="2">
        <v>0.1552</v>
      </c>
      <c r="H31" s="2">
        <v>0.16009999999999999</v>
      </c>
      <c r="I31" s="2">
        <v>0.26889999999999997</v>
      </c>
      <c r="J31" s="2">
        <v>0.33129999999999998</v>
      </c>
      <c r="K31" s="2">
        <v>0.2828</v>
      </c>
      <c r="L31" s="2">
        <v>0.2409</v>
      </c>
      <c r="M31" s="2">
        <v>0.2777</v>
      </c>
      <c r="N31" s="2">
        <v>0.26619999999999999</v>
      </c>
      <c r="P31" s="1"/>
      <c r="Q31" s="1"/>
      <c r="R31" s="2">
        <f t="shared" si="15"/>
        <v>4.4700000000000004E-2</v>
      </c>
      <c r="S31" s="2">
        <f t="shared" si="15"/>
        <v>3.6900000000000002E-2</v>
      </c>
      <c r="T31" s="2">
        <f t="shared" si="15"/>
        <v>4.0600000000000004E-2</v>
      </c>
      <c r="U31" s="2">
        <f t="shared" si="15"/>
        <v>0.1492</v>
      </c>
      <c r="V31" s="2">
        <f t="shared" si="15"/>
        <v>0.14219999999999999</v>
      </c>
      <c r="W31" s="2">
        <f t="shared" si="15"/>
        <v>0.14709999999999998</v>
      </c>
      <c r="X31" s="2">
        <f t="shared" si="15"/>
        <v>0.25589999999999996</v>
      </c>
      <c r="Y31" s="2">
        <f t="shared" si="15"/>
        <v>0.31829999999999997</v>
      </c>
      <c r="Z31" s="2">
        <f t="shared" si="15"/>
        <v>0.26979999999999998</v>
      </c>
      <c r="AA31" s="2">
        <f t="shared" si="15"/>
        <v>0.22789999999999999</v>
      </c>
      <c r="AB31" s="2">
        <f t="shared" si="16"/>
        <v>0.26469999999999999</v>
      </c>
      <c r="AC31" s="2">
        <f t="shared" si="17"/>
        <v>0.25319999999999998</v>
      </c>
      <c r="AE31" s="23">
        <v>209.55269999999999</v>
      </c>
      <c r="AF31" s="23">
        <v>170.44980000000001</v>
      </c>
      <c r="AG31" s="23">
        <v>189.89320000000001</v>
      </c>
      <c r="AH31" s="23">
        <v>807.78560000000004</v>
      </c>
      <c r="AI31" s="23">
        <v>761.41219999999998</v>
      </c>
      <c r="AJ31" s="23">
        <v>794.43370000000004</v>
      </c>
      <c r="AK31" s="23">
        <v>1670.086</v>
      </c>
      <c r="AL31" s="23">
        <v>2351.6559999999999</v>
      </c>
      <c r="AM31" s="23">
        <v>1809.567</v>
      </c>
      <c r="AN31" s="23">
        <v>1412.2729999999999</v>
      </c>
      <c r="AO31" s="23">
        <v>1758.8879999999999</v>
      </c>
      <c r="AP31" s="23">
        <v>1641.16</v>
      </c>
      <c r="AR31" s="21" t="s">
        <v>20</v>
      </c>
      <c r="AS31" s="30">
        <f t="shared" si="20"/>
        <v>5238.8175000000001</v>
      </c>
      <c r="AT31" s="31">
        <f t="shared" si="20"/>
        <v>4261.2449999999999</v>
      </c>
      <c r="AU31" s="31">
        <f t="shared" si="20"/>
        <v>4747.33</v>
      </c>
      <c r="AV31" s="30">
        <f t="shared" si="20"/>
        <v>20194.64</v>
      </c>
      <c r="AW31" s="31">
        <f t="shared" si="20"/>
        <v>19035.305</v>
      </c>
      <c r="AX31" s="32">
        <f t="shared" si="20"/>
        <v>19860.842500000002</v>
      </c>
      <c r="AY31" s="31">
        <f t="shared" si="20"/>
        <v>41752.15</v>
      </c>
      <c r="AZ31" s="31">
        <f t="shared" si="20"/>
        <v>58791.4</v>
      </c>
      <c r="BA31" s="31">
        <f t="shared" si="20"/>
        <v>45239.175000000003</v>
      </c>
      <c r="BB31" s="30">
        <f t="shared" si="21"/>
        <v>70613.649999999994</v>
      </c>
      <c r="BC31" s="31">
        <f t="shared" si="21"/>
        <v>87944.4</v>
      </c>
      <c r="BD31" s="32">
        <f t="shared" si="21"/>
        <v>82058</v>
      </c>
      <c r="BF31" s="21" t="s">
        <v>20</v>
      </c>
      <c r="BH31" s="23">
        <f>AVERAGE(AS31:AU31)</f>
        <v>4749.1308333333336</v>
      </c>
      <c r="BI31">
        <f>STDEV(AS31:AU31)</f>
        <v>488.7887380449518</v>
      </c>
      <c r="BK31" s="23">
        <f>AVERAGE(AV31:AX31)</f>
        <v>19696.929166666669</v>
      </c>
      <c r="BL31">
        <f>STDEV(AV31:AX31)</f>
        <v>596.79569049182828</v>
      </c>
      <c r="BN31" s="23">
        <f>AVERAGE(AY31:BA31)</f>
        <v>48594.241666666669</v>
      </c>
      <c r="BO31">
        <f>STDEV(AY31:BA31)</f>
        <v>9001.4645693886159</v>
      </c>
      <c r="BQ31" s="23">
        <f>AVERAGE(BB31:BD31)</f>
        <v>80205.349999999991</v>
      </c>
      <c r="BR31">
        <f>STDEV(BB31:BD31)</f>
        <v>8812.6589578572275</v>
      </c>
    </row>
    <row r="32" spans="1:70">
      <c r="A32" s="1"/>
      <c r="B32" s="1"/>
      <c r="C32" s="14">
        <v>0.47610000000000002</v>
      </c>
      <c r="D32" s="15">
        <v>0.40479999999999999</v>
      </c>
      <c r="E32" s="15">
        <v>0.35499999999999998</v>
      </c>
      <c r="F32" s="15">
        <v>0.16550000000000001</v>
      </c>
      <c r="G32" s="15">
        <v>8.6800000000000002E-2</v>
      </c>
      <c r="H32" s="15">
        <v>7.2300000000000003E-2</v>
      </c>
      <c r="I32" s="15">
        <v>3.6900000000000002E-2</v>
      </c>
      <c r="J32" s="15">
        <v>2.6100000000000002E-2</v>
      </c>
      <c r="K32" s="15">
        <v>1.8599999999999998E-2</v>
      </c>
      <c r="L32" s="15">
        <v>1.6299999999999999E-2</v>
      </c>
      <c r="M32" s="15">
        <v>1.54E-2</v>
      </c>
      <c r="N32" s="16">
        <v>1.3299999999999999E-2</v>
      </c>
      <c r="P32" s="1"/>
      <c r="Q32" s="1"/>
      <c r="R32" s="8">
        <f t="shared" si="15"/>
        <v>0.46310000000000001</v>
      </c>
      <c r="S32" s="9">
        <f t="shared" si="15"/>
        <v>0.39179999999999998</v>
      </c>
      <c r="T32" s="9">
        <f t="shared" si="15"/>
        <v>0.34199999999999997</v>
      </c>
      <c r="U32" s="9">
        <f t="shared" si="15"/>
        <v>0.1525</v>
      </c>
      <c r="V32" s="9">
        <f t="shared" si="15"/>
        <v>7.3800000000000004E-2</v>
      </c>
      <c r="W32" s="9">
        <f t="shared" si="15"/>
        <v>5.9300000000000005E-2</v>
      </c>
      <c r="X32" s="9">
        <f t="shared" si="15"/>
        <v>2.3900000000000005E-2</v>
      </c>
      <c r="Y32" s="9">
        <f t="shared" si="15"/>
        <v>1.3100000000000002E-2</v>
      </c>
      <c r="Z32" s="9">
        <f t="shared" si="15"/>
        <v>5.5999999999999991E-3</v>
      </c>
      <c r="AA32" s="9">
        <f t="shared" si="15"/>
        <v>3.2999999999999991E-3</v>
      </c>
      <c r="AB32" s="9">
        <f t="shared" si="16"/>
        <v>2.4000000000000011E-3</v>
      </c>
      <c r="AC32" s="10">
        <f t="shared" si="17"/>
        <v>2.9999999999999992E-4</v>
      </c>
    </row>
    <row r="33" spans="1:70" ht="13.5" thickBot="1">
      <c r="A33" s="1"/>
      <c r="B33" s="1"/>
      <c r="C33" s="17">
        <v>0.39960000000000001</v>
      </c>
      <c r="D33" s="18">
        <v>0.43759999999999999</v>
      </c>
      <c r="E33" s="18">
        <v>0.31909999999999999</v>
      </c>
      <c r="F33" s="18">
        <v>0.17269999999999999</v>
      </c>
      <c r="G33" s="18">
        <v>0.10299999999999999</v>
      </c>
      <c r="H33" s="18">
        <v>6.8699999999999997E-2</v>
      </c>
      <c r="I33" s="18">
        <v>3.7199999999999997E-2</v>
      </c>
      <c r="J33" s="18">
        <v>2.5899999999999999E-2</v>
      </c>
      <c r="K33" s="18">
        <v>1.8599999999999998E-2</v>
      </c>
      <c r="L33" s="18">
        <v>1.5599999999999999E-2</v>
      </c>
      <c r="M33" s="18">
        <v>1.38E-2</v>
      </c>
      <c r="N33" s="19">
        <v>1.3599999999999999E-2</v>
      </c>
      <c r="P33" s="1"/>
      <c r="Q33" s="1"/>
      <c r="R33" s="11">
        <f t="shared" si="15"/>
        <v>0.3866</v>
      </c>
      <c r="S33" s="12">
        <f t="shared" si="15"/>
        <v>0.42459999999999998</v>
      </c>
      <c r="T33" s="12">
        <f t="shared" si="15"/>
        <v>0.30609999999999998</v>
      </c>
      <c r="U33" s="12">
        <f t="shared" si="15"/>
        <v>0.15969999999999998</v>
      </c>
      <c r="V33" s="12">
        <f t="shared" si="15"/>
        <v>0.09</v>
      </c>
      <c r="W33" s="12">
        <f t="shared" si="15"/>
        <v>5.57E-2</v>
      </c>
      <c r="X33" s="12">
        <f t="shared" si="15"/>
        <v>2.4199999999999999E-2</v>
      </c>
      <c r="Y33" s="12">
        <f t="shared" si="15"/>
        <v>1.29E-2</v>
      </c>
      <c r="Z33" s="12">
        <f t="shared" si="15"/>
        <v>5.5999999999999991E-3</v>
      </c>
      <c r="AA33" s="12">
        <f t="shared" si="15"/>
        <v>2.5999999999999999E-3</v>
      </c>
      <c r="AB33" s="12">
        <f t="shared" si="16"/>
        <v>8.0000000000000036E-4</v>
      </c>
      <c r="AC33" s="13">
        <f t="shared" si="17"/>
        <v>5.9999999999999984E-4</v>
      </c>
    </row>
    <row r="34" spans="1:70">
      <c r="A34" s="1"/>
      <c r="B34" s="1"/>
      <c r="C34" s="3" t="s">
        <v>6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P34" s="1"/>
      <c r="Q34" s="1"/>
      <c r="R34" s="3" t="s">
        <v>6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70">
      <c r="A35" s="1"/>
      <c r="B35" s="1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7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70">
      <c r="A37" s="22" t="s">
        <v>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P37" s="22" t="s">
        <v>0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R37" s="33" t="s">
        <v>25</v>
      </c>
    </row>
    <row r="38" spans="1:70">
      <c r="A38" s="6" t="s">
        <v>8</v>
      </c>
      <c r="B38" s="1"/>
      <c r="C38" s="1">
        <v>1</v>
      </c>
      <c r="D38" s="1">
        <v>2</v>
      </c>
      <c r="E38" s="1">
        <v>3</v>
      </c>
      <c r="F38" s="1">
        <v>4</v>
      </c>
      <c r="G38" s="1">
        <v>5</v>
      </c>
      <c r="H38" s="1">
        <v>6</v>
      </c>
      <c r="I38" s="1">
        <v>7</v>
      </c>
      <c r="J38" s="1">
        <v>8</v>
      </c>
      <c r="K38" s="1">
        <v>9</v>
      </c>
      <c r="L38" s="1">
        <v>10</v>
      </c>
      <c r="M38" s="1">
        <v>11</v>
      </c>
      <c r="N38" s="1">
        <v>12</v>
      </c>
      <c r="P38" s="6" t="s">
        <v>8</v>
      </c>
      <c r="Q38" s="1"/>
      <c r="R38" s="1">
        <v>1</v>
      </c>
      <c r="S38" s="1">
        <v>2</v>
      </c>
      <c r="T38" s="1">
        <v>3</v>
      </c>
      <c r="U38" s="1">
        <v>4</v>
      </c>
      <c r="V38" s="1">
        <v>5</v>
      </c>
      <c r="W38" s="1">
        <v>6</v>
      </c>
      <c r="X38" s="1">
        <v>7</v>
      </c>
      <c r="Y38" s="1">
        <v>8</v>
      </c>
      <c r="Z38" s="1">
        <v>9</v>
      </c>
      <c r="AA38" s="1">
        <v>10</v>
      </c>
      <c r="AB38" s="1">
        <v>11</v>
      </c>
      <c r="AC38" s="1">
        <v>12</v>
      </c>
      <c r="AE38" s="1">
        <v>1</v>
      </c>
      <c r="AF38" s="1">
        <v>2</v>
      </c>
      <c r="AG38" s="1">
        <v>3</v>
      </c>
      <c r="AH38" s="1">
        <v>4</v>
      </c>
      <c r="AI38" s="1">
        <v>5</v>
      </c>
      <c r="AJ38" s="1">
        <v>6</v>
      </c>
      <c r="AK38" s="1">
        <v>7</v>
      </c>
      <c r="AL38" s="1">
        <v>8</v>
      </c>
      <c r="AM38" s="1">
        <v>9</v>
      </c>
      <c r="AN38" s="1">
        <v>10</v>
      </c>
      <c r="AO38" s="1">
        <v>11</v>
      </c>
      <c r="AP38" s="1">
        <v>12</v>
      </c>
      <c r="AR38" s="33" t="s">
        <v>24</v>
      </c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70" ht="13.5" thickBot="1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P39" s="1"/>
      <c r="Q39" s="1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T39" s="21" t="s">
        <v>13</v>
      </c>
      <c r="AW39" s="21" t="s">
        <v>14</v>
      </c>
      <c r="AZ39" s="21" t="s">
        <v>15</v>
      </c>
      <c r="BC39" s="21" t="s">
        <v>16</v>
      </c>
      <c r="BH39" s="21" t="s">
        <v>13</v>
      </c>
      <c r="BK39" s="21" t="s">
        <v>14</v>
      </c>
      <c r="BN39" s="21" t="s">
        <v>15</v>
      </c>
      <c r="BQ39" s="21" t="s">
        <v>16</v>
      </c>
    </row>
    <row r="40" spans="1:70">
      <c r="A40" s="1"/>
      <c r="B40" s="1"/>
      <c r="C40" s="2">
        <v>0.1754</v>
      </c>
      <c r="D40" s="2">
        <v>0.1328</v>
      </c>
      <c r="E40" s="2">
        <v>0.19989999999999999</v>
      </c>
      <c r="F40" s="2">
        <v>0.1162</v>
      </c>
      <c r="G40" s="2">
        <v>0.1431</v>
      </c>
      <c r="H40" s="2">
        <v>0.14760000000000001</v>
      </c>
      <c r="I40" s="2">
        <v>0.1764</v>
      </c>
      <c r="J40" s="2">
        <v>0.14710000000000001</v>
      </c>
      <c r="K40" s="2">
        <v>0.15709999999999999</v>
      </c>
      <c r="L40" s="2">
        <v>5.0799999999999998E-2</v>
      </c>
      <c r="M40" s="2">
        <v>4.8399999999999999E-2</v>
      </c>
      <c r="N40" s="2">
        <v>6.1600000000000002E-2</v>
      </c>
      <c r="P40" s="1"/>
      <c r="Q40" s="1"/>
      <c r="R40" s="2">
        <f t="shared" ref="R40:AA45" si="22">C40-0.019</f>
        <v>0.15640000000000001</v>
      </c>
      <c r="S40" s="2">
        <f t="shared" si="22"/>
        <v>0.1138</v>
      </c>
      <c r="T40" s="2">
        <f t="shared" si="22"/>
        <v>0.18090000000000001</v>
      </c>
      <c r="U40" s="2">
        <f t="shared" si="22"/>
        <v>9.7199999999999995E-2</v>
      </c>
      <c r="V40" s="2">
        <f t="shared" si="22"/>
        <v>0.1241</v>
      </c>
      <c r="W40" s="2">
        <f t="shared" si="22"/>
        <v>0.12860000000000002</v>
      </c>
      <c r="X40" s="2">
        <f t="shared" si="22"/>
        <v>0.15740000000000001</v>
      </c>
      <c r="Y40" s="2">
        <f t="shared" si="22"/>
        <v>0.12810000000000002</v>
      </c>
      <c r="Z40" s="2">
        <f t="shared" si="22"/>
        <v>0.1381</v>
      </c>
      <c r="AA40" s="2">
        <f t="shared" si="22"/>
        <v>3.1799999999999995E-2</v>
      </c>
      <c r="AB40" s="2">
        <f t="shared" ref="AB40:AB45" si="23">M40-0.019</f>
        <v>2.9399999999999999E-2</v>
      </c>
      <c r="AC40" s="2">
        <f t="shared" ref="AC40:AC45" si="24">N40-0.019</f>
        <v>4.2599999999999999E-2</v>
      </c>
      <c r="AE40" s="23">
        <v>408.82209999999998</v>
      </c>
      <c r="AF40" s="23">
        <v>285.02710000000002</v>
      </c>
      <c r="AG40" s="23">
        <v>488.35160000000002</v>
      </c>
      <c r="AH40" s="23">
        <v>238.06</v>
      </c>
      <c r="AI40" s="23">
        <v>313.45209999999997</v>
      </c>
      <c r="AJ40" s="23">
        <v>327.90120000000002</v>
      </c>
      <c r="AK40" s="23">
        <v>411.92570000000001</v>
      </c>
      <c r="AL40" s="23">
        <v>324.97969999999998</v>
      </c>
      <c r="AM40" s="23">
        <v>354.32560000000001</v>
      </c>
      <c r="AN40" s="23">
        <v>73.451189999999997</v>
      </c>
      <c r="AO40" s="23">
        <v>66.388570000000001</v>
      </c>
      <c r="AP40" s="23">
        <v>99.784930000000003</v>
      </c>
      <c r="AR40" s="21" t="s">
        <v>17</v>
      </c>
      <c r="AS40" s="24">
        <f t="shared" ref="AS40:BA41" si="25">AE40*5</f>
        <v>2044.1104999999998</v>
      </c>
      <c r="AT40" s="25">
        <f t="shared" si="25"/>
        <v>1425.1355000000001</v>
      </c>
      <c r="AU40" s="25">
        <f t="shared" si="25"/>
        <v>2441.7580000000003</v>
      </c>
      <c r="AV40" s="24">
        <f t="shared" si="25"/>
        <v>1190.3</v>
      </c>
      <c r="AW40" s="25">
        <f t="shared" si="25"/>
        <v>1567.2604999999999</v>
      </c>
      <c r="AX40" s="26">
        <f t="shared" si="25"/>
        <v>1639.5060000000001</v>
      </c>
      <c r="AY40" s="25">
        <f t="shared" si="25"/>
        <v>2059.6284999999998</v>
      </c>
      <c r="AZ40" s="25">
        <f t="shared" si="25"/>
        <v>1624.8984999999998</v>
      </c>
      <c r="BA40" s="25">
        <f t="shared" si="25"/>
        <v>1771.6280000000002</v>
      </c>
      <c r="BB40" s="25">
        <f t="shared" ref="BB40:BD41" si="26">AN40*25</f>
        <v>1836.2797499999999</v>
      </c>
      <c r="BC40" s="25">
        <f t="shared" si="26"/>
        <v>1659.71425</v>
      </c>
      <c r="BD40" s="26">
        <f t="shared" si="26"/>
        <v>2494.6232500000001</v>
      </c>
      <c r="BF40" s="21" t="s">
        <v>17</v>
      </c>
      <c r="BH40" s="23">
        <f>AVERAGE(AS40:AU40)</f>
        <v>1970.3346666666669</v>
      </c>
      <c r="BI40">
        <f>STDEV(AS40:AU40)</f>
        <v>512.31092323371593</v>
      </c>
      <c r="BK40" s="23">
        <f>AVERAGE(AV40:AX40)</f>
        <v>1465.6888333333334</v>
      </c>
      <c r="BL40">
        <f>STDEV(AV40:AX40)</f>
        <v>241.21382674109543</v>
      </c>
      <c r="BN40" s="23">
        <f>AVERAGE(AY40:BA40)</f>
        <v>1818.7183333333332</v>
      </c>
      <c r="BO40">
        <f>STDEV(AY40:BA40)</f>
        <v>221.15756339108867</v>
      </c>
      <c r="BQ40" s="23">
        <f>AVERAGE(BB40:BD40)</f>
        <v>1996.8724166666664</v>
      </c>
      <c r="BR40">
        <f>STDEV(BB40:BD40)</f>
        <v>440.01223052386251</v>
      </c>
    </row>
    <row r="41" spans="1:70">
      <c r="A41" s="1"/>
      <c r="B41" s="1"/>
      <c r="C41" s="2">
        <v>0.17910000000000001</v>
      </c>
      <c r="D41" s="2">
        <v>0.2092</v>
      </c>
      <c r="E41" s="2">
        <v>0.24909999999999999</v>
      </c>
      <c r="F41" s="2">
        <v>0.22220000000000001</v>
      </c>
      <c r="G41" s="2">
        <v>0.23169999999999999</v>
      </c>
      <c r="H41" s="2">
        <v>0.23319999999999999</v>
      </c>
      <c r="I41" s="2">
        <v>0.38779999999999998</v>
      </c>
      <c r="J41" s="2">
        <v>0.30480000000000002</v>
      </c>
      <c r="K41" s="2">
        <v>0.27850000000000003</v>
      </c>
      <c r="L41" s="2">
        <v>0.1016</v>
      </c>
      <c r="M41" s="2">
        <v>0.107</v>
      </c>
      <c r="N41" s="2">
        <v>0.1336</v>
      </c>
      <c r="P41" s="1"/>
      <c r="Q41" s="1"/>
      <c r="R41" s="2">
        <f t="shared" si="22"/>
        <v>0.16010000000000002</v>
      </c>
      <c r="S41" s="2">
        <f t="shared" si="22"/>
        <v>0.19020000000000001</v>
      </c>
      <c r="T41" s="2">
        <f t="shared" si="22"/>
        <v>0.2301</v>
      </c>
      <c r="U41" s="2">
        <f t="shared" si="22"/>
        <v>0.20320000000000002</v>
      </c>
      <c r="V41" s="2">
        <f t="shared" si="22"/>
        <v>0.2127</v>
      </c>
      <c r="W41" s="2">
        <f t="shared" si="22"/>
        <v>0.2142</v>
      </c>
      <c r="X41" s="2">
        <f t="shared" si="22"/>
        <v>0.36879999999999996</v>
      </c>
      <c r="Y41" s="2">
        <f t="shared" si="22"/>
        <v>0.2858</v>
      </c>
      <c r="Z41" s="2">
        <f t="shared" si="22"/>
        <v>0.25950000000000001</v>
      </c>
      <c r="AA41" s="2">
        <f t="shared" si="22"/>
        <v>8.2599999999999993E-2</v>
      </c>
      <c r="AB41" s="2">
        <f t="shared" si="23"/>
        <v>8.7999999999999995E-2</v>
      </c>
      <c r="AC41" s="2">
        <f t="shared" si="24"/>
        <v>0.11459999999999999</v>
      </c>
      <c r="AE41" s="23">
        <v>421.23649999999998</v>
      </c>
      <c r="AF41" s="23">
        <v>518.15880000000004</v>
      </c>
      <c r="AG41" s="23">
        <v>658.73450000000003</v>
      </c>
      <c r="AH41" s="23">
        <v>562.29280000000006</v>
      </c>
      <c r="AI41" s="23">
        <v>597.29629999999997</v>
      </c>
      <c r="AJ41" s="23">
        <v>600.84630000000004</v>
      </c>
      <c r="AK41" s="23">
        <v>1280.24</v>
      </c>
      <c r="AL41" s="23">
        <v>881.02170000000001</v>
      </c>
      <c r="AM41" s="23">
        <v>773.75840000000005</v>
      </c>
      <c r="AN41" s="23">
        <v>200.72749999999999</v>
      </c>
      <c r="AO41" s="23">
        <v>213.8785</v>
      </c>
      <c r="AP41" s="23">
        <v>287.83030000000002</v>
      </c>
      <c r="AR41" s="21" t="s">
        <v>18</v>
      </c>
      <c r="AS41" s="27">
        <f t="shared" si="25"/>
        <v>2106.1824999999999</v>
      </c>
      <c r="AT41" s="28">
        <f t="shared" si="25"/>
        <v>2590.7940000000003</v>
      </c>
      <c r="AU41" s="28">
        <f t="shared" si="25"/>
        <v>3293.6725000000001</v>
      </c>
      <c r="AV41" s="27">
        <f t="shared" si="25"/>
        <v>2811.4640000000004</v>
      </c>
      <c r="AW41" s="28">
        <f t="shared" si="25"/>
        <v>2986.4814999999999</v>
      </c>
      <c r="AX41" s="29">
        <f t="shared" si="25"/>
        <v>3004.2315000000003</v>
      </c>
      <c r="AY41" s="28">
        <f t="shared" si="25"/>
        <v>6401.2</v>
      </c>
      <c r="AZ41" s="28">
        <f t="shared" si="25"/>
        <v>4405.1085000000003</v>
      </c>
      <c r="BA41" s="28">
        <f t="shared" si="25"/>
        <v>3868.7920000000004</v>
      </c>
      <c r="BB41" s="28">
        <f t="shared" si="26"/>
        <v>5018.1875</v>
      </c>
      <c r="BC41" s="28">
        <f t="shared" si="26"/>
        <v>5346.9624999999996</v>
      </c>
      <c r="BD41" s="29">
        <f t="shared" si="26"/>
        <v>7195.7575000000006</v>
      </c>
      <c r="BF41" s="21" t="s">
        <v>18</v>
      </c>
      <c r="BH41" s="23">
        <f>AVERAGE(AS41:AU41)</f>
        <v>2663.5496666666672</v>
      </c>
      <c r="BI41">
        <f>STDEV(AS41:AU41)</f>
        <v>597.07886020112983</v>
      </c>
      <c r="BK41" s="23">
        <f>AVERAGE(AV41:AX41)</f>
        <v>2934.0589999999997</v>
      </c>
      <c r="BL41">
        <f>STDEV(AV41:AX41)</f>
        <v>106.54067835222673</v>
      </c>
      <c r="BN41" s="23">
        <f>AVERAGE(AY41:BA41)</f>
        <v>4891.7001666666665</v>
      </c>
      <c r="BO41">
        <f>STDEV(AY41:BA41)</f>
        <v>1334.4853529237714</v>
      </c>
      <c r="BQ41" s="23">
        <f>AVERAGE(BB41:BD41)</f>
        <v>5853.6358333333337</v>
      </c>
      <c r="BR41">
        <f>STDEV(BB41:BD41)</f>
        <v>1173.8786889020232</v>
      </c>
    </row>
    <row r="42" spans="1:70">
      <c r="A42" s="1"/>
      <c r="B42" s="1"/>
      <c r="C42" s="2">
        <v>8.7099999999999997E-2</v>
      </c>
      <c r="D42" s="2">
        <v>7.4700000000000003E-2</v>
      </c>
      <c r="E42" s="2">
        <v>7.4099999999999999E-2</v>
      </c>
      <c r="F42" s="2">
        <v>0.1328</v>
      </c>
      <c r="G42" s="2">
        <v>0.1368</v>
      </c>
      <c r="H42" s="2">
        <v>0.1381</v>
      </c>
      <c r="I42" s="2">
        <v>0.19309999999999999</v>
      </c>
      <c r="J42" s="2">
        <v>0.18509999999999999</v>
      </c>
      <c r="K42" s="2">
        <v>0.18179999999999999</v>
      </c>
      <c r="L42" s="2">
        <v>8.0500000000000002E-2</v>
      </c>
      <c r="M42" s="2">
        <v>0.1022</v>
      </c>
      <c r="N42" s="2">
        <v>9.3799999999999994E-2</v>
      </c>
      <c r="P42" s="1"/>
      <c r="Q42" s="1"/>
      <c r="R42" s="2">
        <f t="shared" si="22"/>
        <v>6.8099999999999994E-2</v>
      </c>
      <c r="S42" s="2">
        <f t="shared" si="22"/>
        <v>5.57E-2</v>
      </c>
      <c r="T42" s="2">
        <f t="shared" si="22"/>
        <v>5.5099999999999996E-2</v>
      </c>
      <c r="U42" s="2">
        <f t="shared" si="22"/>
        <v>0.1138</v>
      </c>
      <c r="V42" s="2">
        <f t="shared" si="22"/>
        <v>0.1178</v>
      </c>
      <c r="W42" s="2">
        <f t="shared" si="22"/>
        <v>0.1191</v>
      </c>
      <c r="X42" s="2">
        <f t="shared" si="22"/>
        <v>0.1741</v>
      </c>
      <c r="Y42" s="2">
        <f t="shared" si="22"/>
        <v>0.1661</v>
      </c>
      <c r="Z42" s="2">
        <f t="shared" si="22"/>
        <v>0.1628</v>
      </c>
      <c r="AA42" s="2">
        <f t="shared" si="22"/>
        <v>6.1499999999999999E-2</v>
      </c>
      <c r="AB42" s="2">
        <f t="shared" si="23"/>
        <v>8.3199999999999996E-2</v>
      </c>
      <c r="AC42" s="2">
        <f t="shared" si="24"/>
        <v>7.4799999999999991E-2</v>
      </c>
      <c r="AE42" s="23">
        <v>161.83260000000001</v>
      </c>
      <c r="AF42" s="23">
        <v>131.6369</v>
      </c>
      <c r="AG42" s="23">
        <v>129.17410000000001</v>
      </c>
      <c r="AH42" s="23">
        <v>285.02710000000002</v>
      </c>
      <c r="AI42" s="23">
        <v>296.2801</v>
      </c>
      <c r="AJ42" s="23">
        <v>299.14210000000003</v>
      </c>
      <c r="AK42" s="23">
        <v>465.62569999999999</v>
      </c>
      <c r="AL42" s="23">
        <v>440.09280000000001</v>
      </c>
      <c r="AM42" s="23">
        <v>430.59620000000001</v>
      </c>
      <c r="AN42" s="23">
        <v>146.69659999999999</v>
      </c>
      <c r="AO42" s="23">
        <v>200.72749999999999</v>
      </c>
      <c r="AP42" s="23">
        <v>179.84899999999999</v>
      </c>
      <c r="AR42" s="21" t="s">
        <v>19</v>
      </c>
      <c r="AS42" s="27">
        <f t="shared" ref="AS42:BA43" si="27">AE42*25</f>
        <v>4045.8150000000005</v>
      </c>
      <c r="AT42" s="28">
        <f t="shared" si="27"/>
        <v>3290.9225000000001</v>
      </c>
      <c r="AU42" s="28">
        <f t="shared" si="27"/>
        <v>3229.3525000000004</v>
      </c>
      <c r="AV42" s="27">
        <f t="shared" si="27"/>
        <v>7125.6775000000007</v>
      </c>
      <c r="AW42" s="28">
        <f t="shared" si="27"/>
        <v>7407.0025000000005</v>
      </c>
      <c r="AX42" s="29">
        <f t="shared" si="27"/>
        <v>7478.5525000000007</v>
      </c>
      <c r="AY42" s="28">
        <f t="shared" si="27"/>
        <v>11640.6425</v>
      </c>
      <c r="AZ42" s="28">
        <f t="shared" si="27"/>
        <v>11002.32</v>
      </c>
      <c r="BA42" s="28">
        <f t="shared" si="27"/>
        <v>10764.905000000001</v>
      </c>
      <c r="BB42" s="28">
        <f t="shared" ref="BB42:BD43" si="28">AN42*50</f>
        <v>7334.83</v>
      </c>
      <c r="BC42" s="28">
        <f t="shared" si="28"/>
        <v>10036.375</v>
      </c>
      <c r="BD42" s="29">
        <f t="shared" si="28"/>
        <v>8992.4499999999989</v>
      </c>
      <c r="BF42" s="21" t="s">
        <v>19</v>
      </c>
      <c r="BH42" s="23">
        <f>AVERAGE(AS42:AU42)</f>
        <v>3522.0300000000007</v>
      </c>
      <c r="BI42">
        <f>STDEV(AS42:AU42)</f>
        <v>454.65455116356992</v>
      </c>
      <c r="BK42" s="23">
        <f>AVERAGE(AV42:AX42)</f>
        <v>7337.0775000000003</v>
      </c>
      <c r="BL42">
        <f>STDEV(AV42:AX42)</f>
        <v>186.54039944471077</v>
      </c>
      <c r="BN42" s="23">
        <f>AVERAGE(AY42:BA42)</f>
        <v>11135.955833333333</v>
      </c>
      <c r="BO42">
        <f>STDEV(AY42:BA42)</f>
        <v>452.90500570161322</v>
      </c>
      <c r="BQ42" s="23">
        <f>AVERAGE(BB42:BD42)</f>
        <v>8787.8850000000002</v>
      </c>
      <c r="BR42">
        <f>STDEV(BB42:BD42)</f>
        <v>1362.3404406296579</v>
      </c>
    </row>
    <row r="43" spans="1:70" ht="13.5" thickBot="1">
      <c r="A43" s="1"/>
      <c r="B43" s="1"/>
      <c r="C43" s="2">
        <v>8.4000000000000005E-2</v>
      </c>
      <c r="D43" s="2">
        <v>8.9099999999999999E-2</v>
      </c>
      <c r="E43" s="2">
        <v>0.1172</v>
      </c>
      <c r="F43" s="2">
        <v>0.15079999999999999</v>
      </c>
      <c r="G43" s="2">
        <v>0.151</v>
      </c>
      <c r="H43" s="2">
        <v>0.1434</v>
      </c>
      <c r="I43" s="2">
        <v>0.26250000000000001</v>
      </c>
      <c r="J43" s="2">
        <v>0.1855</v>
      </c>
      <c r="K43" s="2">
        <v>0.191</v>
      </c>
      <c r="L43" s="2">
        <v>0.1174</v>
      </c>
      <c r="M43" s="2">
        <v>0.11409999999999999</v>
      </c>
      <c r="N43" s="2">
        <v>0.1376</v>
      </c>
      <c r="P43" s="1"/>
      <c r="Q43" s="1"/>
      <c r="R43" s="2">
        <f t="shared" si="22"/>
        <v>6.5000000000000002E-2</v>
      </c>
      <c r="S43" s="2">
        <f t="shared" si="22"/>
        <v>7.0099999999999996E-2</v>
      </c>
      <c r="T43" s="2">
        <f t="shared" si="22"/>
        <v>9.8199999999999996E-2</v>
      </c>
      <c r="U43" s="2">
        <f t="shared" si="22"/>
        <v>0.1318</v>
      </c>
      <c r="V43" s="2">
        <f t="shared" si="22"/>
        <v>0.13200000000000001</v>
      </c>
      <c r="W43" s="2">
        <f t="shared" si="22"/>
        <v>0.1244</v>
      </c>
      <c r="X43" s="2">
        <f t="shared" si="22"/>
        <v>0.24350000000000002</v>
      </c>
      <c r="Y43" s="2">
        <f t="shared" si="22"/>
        <v>0.16650000000000001</v>
      </c>
      <c r="Z43" s="2">
        <f t="shared" si="22"/>
        <v>0.17200000000000001</v>
      </c>
      <c r="AA43" s="2">
        <f t="shared" si="22"/>
        <v>9.8400000000000001E-2</v>
      </c>
      <c r="AB43" s="2">
        <f t="shared" si="23"/>
        <v>9.509999999999999E-2</v>
      </c>
      <c r="AC43" s="2">
        <f t="shared" si="24"/>
        <v>0.1186</v>
      </c>
      <c r="AE43" s="23">
        <v>154.25049999999999</v>
      </c>
      <c r="AF43" s="23">
        <v>166.98009999999999</v>
      </c>
      <c r="AG43" s="23">
        <v>240.74719999999999</v>
      </c>
      <c r="AH43" s="23">
        <v>336.66570000000002</v>
      </c>
      <c r="AI43" s="23">
        <v>336.66570000000002</v>
      </c>
      <c r="AJ43" s="23">
        <v>313.45209999999997</v>
      </c>
      <c r="AK43" s="23">
        <v>711.33339999999998</v>
      </c>
      <c r="AL43" s="23">
        <v>443.25830000000002</v>
      </c>
      <c r="AM43" s="23">
        <v>459.1696</v>
      </c>
      <c r="AN43" s="23">
        <v>240.74719999999999</v>
      </c>
      <c r="AO43" s="23">
        <v>232.68549999999999</v>
      </c>
      <c r="AP43" s="23">
        <v>299.14210000000003</v>
      </c>
      <c r="AR43" s="21" t="s">
        <v>20</v>
      </c>
      <c r="AS43" s="30">
        <f t="shared" si="27"/>
        <v>3856.2624999999998</v>
      </c>
      <c r="AT43" s="31">
        <f t="shared" si="27"/>
        <v>4174.5024999999996</v>
      </c>
      <c r="AU43" s="31">
        <f t="shared" si="27"/>
        <v>6018.6799999999994</v>
      </c>
      <c r="AV43" s="30">
        <f t="shared" si="27"/>
        <v>8416.6424999999999</v>
      </c>
      <c r="AW43" s="31">
        <f t="shared" si="27"/>
        <v>8416.6424999999999</v>
      </c>
      <c r="AX43" s="32">
        <f t="shared" si="27"/>
        <v>7836.3024999999998</v>
      </c>
      <c r="AY43" s="31">
        <f t="shared" si="27"/>
        <v>17783.334999999999</v>
      </c>
      <c r="AZ43" s="31">
        <f t="shared" si="27"/>
        <v>11081.4575</v>
      </c>
      <c r="BA43" s="31">
        <f t="shared" si="27"/>
        <v>11479.24</v>
      </c>
      <c r="BB43" s="31">
        <f t="shared" si="28"/>
        <v>12037.359999999999</v>
      </c>
      <c r="BC43" s="31">
        <f t="shared" si="28"/>
        <v>11634.275</v>
      </c>
      <c r="BD43" s="32">
        <f t="shared" si="28"/>
        <v>14957.105000000001</v>
      </c>
      <c r="BF43" s="21" t="s">
        <v>20</v>
      </c>
      <c r="BH43" s="23">
        <f>AVERAGE(AS43:AU43)</f>
        <v>4683.1483333333335</v>
      </c>
      <c r="BI43">
        <f>STDEV(AS43:AU43)</f>
        <v>1167.4985220128031</v>
      </c>
      <c r="BK43" s="23">
        <f>AVERAGE(AV43:AX43)</f>
        <v>8223.1958333333332</v>
      </c>
      <c r="BL43">
        <f>STDEV(AV43:AX43)</f>
        <v>335.05945522147573</v>
      </c>
      <c r="BN43" s="23">
        <f>AVERAGE(AY43:BA43)</f>
        <v>13448.010833333334</v>
      </c>
      <c r="BO43">
        <f>STDEV(AY43:BA43)</f>
        <v>3759.7652123356738</v>
      </c>
      <c r="BQ43" s="23">
        <f>AVERAGE(BB43:BD43)</f>
        <v>12876.246666666666</v>
      </c>
      <c r="BR43">
        <f>STDEV(BB43:BD43)</f>
        <v>1813.311316861603</v>
      </c>
    </row>
    <row r="44" spans="1:70">
      <c r="A44" s="1"/>
      <c r="B44" s="1"/>
      <c r="C44" s="8">
        <v>0.87039999999999995</v>
      </c>
      <c r="D44" s="9">
        <v>0.64680000000000004</v>
      </c>
      <c r="E44" s="9">
        <v>0.54339999999999999</v>
      </c>
      <c r="F44" s="9">
        <v>0.28299999999999997</v>
      </c>
      <c r="G44" s="9">
        <v>0.16969999999999999</v>
      </c>
      <c r="H44" s="9">
        <v>0.1084</v>
      </c>
      <c r="I44" s="9">
        <v>5.9400000000000001E-2</v>
      </c>
      <c r="J44" s="9">
        <v>4.0300000000000002E-2</v>
      </c>
      <c r="K44" s="9">
        <v>2.9100000000000001E-2</v>
      </c>
      <c r="L44" s="9">
        <v>2.6499999999999999E-2</v>
      </c>
      <c r="M44" s="9">
        <v>2.3099999999999999E-2</v>
      </c>
      <c r="N44" s="10">
        <v>1.9400000000000001E-2</v>
      </c>
      <c r="P44" s="1"/>
      <c r="Q44" s="1"/>
      <c r="R44" s="8">
        <f t="shared" si="22"/>
        <v>0.85139999999999993</v>
      </c>
      <c r="S44" s="9">
        <f t="shared" si="22"/>
        <v>0.62780000000000002</v>
      </c>
      <c r="T44" s="9">
        <f t="shared" si="22"/>
        <v>0.52439999999999998</v>
      </c>
      <c r="U44" s="9">
        <f t="shared" si="22"/>
        <v>0.26399999999999996</v>
      </c>
      <c r="V44" s="9">
        <f t="shared" si="22"/>
        <v>0.1507</v>
      </c>
      <c r="W44" s="9">
        <f t="shared" si="22"/>
        <v>8.9399999999999993E-2</v>
      </c>
      <c r="X44" s="9">
        <f t="shared" si="22"/>
        <v>4.0400000000000005E-2</v>
      </c>
      <c r="Y44" s="9">
        <f t="shared" si="22"/>
        <v>2.1300000000000003E-2</v>
      </c>
      <c r="Z44" s="9">
        <f t="shared" si="22"/>
        <v>1.0100000000000001E-2</v>
      </c>
      <c r="AA44" s="9">
        <f t="shared" si="22"/>
        <v>7.4999999999999997E-3</v>
      </c>
      <c r="AB44" s="9">
        <f t="shared" si="23"/>
        <v>4.0999999999999995E-3</v>
      </c>
      <c r="AC44" s="10">
        <f t="shared" si="24"/>
        <v>4.0000000000000105E-4</v>
      </c>
    </row>
    <row r="45" spans="1:70" ht="13.5" thickBot="1">
      <c r="A45" s="1"/>
      <c r="B45" s="1"/>
      <c r="C45" s="11">
        <v>0.73150000000000004</v>
      </c>
      <c r="D45" s="12">
        <v>0.67989999999999995</v>
      </c>
      <c r="E45" s="12">
        <v>0.63060000000000005</v>
      </c>
      <c r="F45" s="12">
        <v>0.29139999999999999</v>
      </c>
      <c r="G45" s="12">
        <v>0.1668</v>
      </c>
      <c r="H45" s="12">
        <v>9.3899999999999997E-2</v>
      </c>
      <c r="I45" s="12">
        <v>6.93E-2</v>
      </c>
      <c r="J45" s="12">
        <v>3.8699999999999998E-2</v>
      </c>
      <c r="K45" s="12">
        <v>2.9700000000000001E-2</v>
      </c>
      <c r="L45" s="12">
        <v>2.58E-2</v>
      </c>
      <c r="M45" s="12">
        <v>2.1700000000000001E-2</v>
      </c>
      <c r="N45" s="13">
        <v>2.1100000000000001E-2</v>
      </c>
      <c r="P45" s="1"/>
      <c r="Q45" s="1"/>
      <c r="R45" s="11">
        <f t="shared" si="22"/>
        <v>0.71250000000000002</v>
      </c>
      <c r="S45" s="12">
        <f t="shared" si="22"/>
        <v>0.66089999999999993</v>
      </c>
      <c r="T45" s="12">
        <f t="shared" si="22"/>
        <v>0.61160000000000003</v>
      </c>
      <c r="U45" s="12">
        <f t="shared" si="22"/>
        <v>0.27239999999999998</v>
      </c>
      <c r="V45" s="12">
        <f t="shared" si="22"/>
        <v>0.14780000000000001</v>
      </c>
      <c r="W45" s="12">
        <f t="shared" si="22"/>
        <v>7.4899999999999994E-2</v>
      </c>
      <c r="X45" s="12">
        <f t="shared" si="22"/>
        <v>5.0299999999999997E-2</v>
      </c>
      <c r="Y45" s="12">
        <f t="shared" si="22"/>
        <v>1.9699999999999999E-2</v>
      </c>
      <c r="Z45" s="12">
        <f t="shared" si="22"/>
        <v>1.0700000000000001E-2</v>
      </c>
      <c r="AA45" s="12">
        <f t="shared" si="22"/>
        <v>6.8000000000000005E-3</v>
      </c>
      <c r="AB45" s="12">
        <f t="shared" si="23"/>
        <v>2.700000000000001E-3</v>
      </c>
      <c r="AC45" s="13">
        <f t="shared" si="24"/>
        <v>2.1000000000000012E-3</v>
      </c>
    </row>
    <row r="46" spans="1:70">
      <c r="A46" s="1"/>
      <c r="B46" s="1"/>
      <c r="C46" s="2" t="s">
        <v>6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R46" s="2" t="s">
        <v>6</v>
      </c>
      <c r="S46" s="1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9" spans="1:27">
      <c r="A49" s="1"/>
      <c r="B49" s="1"/>
      <c r="C49" s="4"/>
      <c r="D49" s="4"/>
      <c r="E49" s="4"/>
      <c r="F49" s="4"/>
      <c r="G49" s="1"/>
      <c r="H49" s="1"/>
      <c r="I49" s="1"/>
      <c r="J49" s="1"/>
      <c r="K49" s="1"/>
      <c r="L49" s="1"/>
      <c r="M49" s="1"/>
      <c r="N49" s="1"/>
    </row>
    <row r="50" spans="1:27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27">
      <c r="A51" s="1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27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27">
      <c r="A53" s="1"/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27">
      <c r="A54" s="1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27">
      <c r="A55" s="1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27">
      <c r="A56" s="1"/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Q56">
        <v>2</v>
      </c>
      <c r="R56">
        <v>3</v>
      </c>
      <c r="S56">
        <v>4</v>
      </c>
      <c r="T56">
        <v>5</v>
      </c>
      <c r="U56">
        <v>6</v>
      </c>
      <c r="V56">
        <v>7</v>
      </c>
      <c r="W56">
        <v>8</v>
      </c>
      <c r="X56">
        <v>9</v>
      </c>
      <c r="Y56">
        <v>10</v>
      </c>
      <c r="Z56">
        <v>11</v>
      </c>
      <c r="AA56">
        <v>12</v>
      </c>
    </row>
    <row r="57" spans="1:27">
      <c r="A57" s="1"/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27">
      <c r="A58" s="1"/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27">
      <c r="A59" s="1"/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27">
      <c r="A60" s="1"/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27">
      <c r="A61" s="1"/>
      <c r="B61" s="1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 spans="1:27">
      <c r="A62" s="1"/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27">
      <c r="A63" s="1"/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27">
      <c r="A64" s="1"/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27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27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Q66">
        <v>2</v>
      </c>
      <c r="R66">
        <v>3</v>
      </c>
      <c r="S66">
        <v>4</v>
      </c>
      <c r="T66">
        <v>5</v>
      </c>
      <c r="U66">
        <v>6</v>
      </c>
      <c r="V66">
        <v>7</v>
      </c>
      <c r="W66">
        <v>8</v>
      </c>
      <c r="X66">
        <v>9</v>
      </c>
      <c r="Y66">
        <v>10</v>
      </c>
      <c r="Z66">
        <v>11</v>
      </c>
      <c r="AA66">
        <v>12</v>
      </c>
    </row>
    <row r="67" spans="1:27">
      <c r="A67" s="1"/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27">
      <c r="A68" s="1"/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27">
      <c r="A69" s="1"/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2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2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2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27">
      <c r="A73" s="1"/>
      <c r="B73" s="1"/>
      <c r="C73" s="1"/>
      <c r="D73" s="1"/>
      <c r="E73" s="1"/>
      <c r="F73" s="1"/>
      <c r="G73" s="2"/>
      <c r="H73" s="2"/>
      <c r="I73" s="2"/>
      <c r="J73" s="2"/>
      <c r="K73" s="2"/>
      <c r="L73" s="2"/>
      <c r="M73" s="2"/>
      <c r="N73" s="2"/>
    </row>
    <row r="74" spans="1:27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2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2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2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2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2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2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</sheetData>
  <phoneticPr fontId="0" type="noConversion"/>
  <pageMargins left="0.75" right="0.75" top="1" bottom="1" header="0.5" footer="0.5"/>
  <pageSetup scale="67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Partners Healthcare System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hnn1</cp:lastModifiedBy>
  <cp:lastPrinted>2011-11-16T16:07:57Z</cp:lastPrinted>
  <dcterms:created xsi:type="dcterms:W3CDTF">2009-07-13T19:30:28Z</dcterms:created>
  <dcterms:modified xsi:type="dcterms:W3CDTF">2017-09-24T20:14:11Z</dcterms:modified>
</cp:coreProperties>
</file>